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10\Desktop\GM\"/>
    </mc:Choice>
  </mc:AlternateContent>
  <bookViews>
    <workbookView xWindow="0" yWindow="0" windowWidth="20490" windowHeight="7755" activeTab="5"/>
  </bookViews>
  <sheets>
    <sheet name="Sewa" sheetId="1" r:id="rId1"/>
    <sheet name="Rekap Aksesoris" sheetId="3" r:id="rId2"/>
    <sheet name="Biaya Produksi" sheetId="2" r:id="rId3"/>
    <sheet name="Beban gaji" sheetId="5" r:id="rId4"/>
    <sheet name="Beban Ops" sheetId="6" r:id="rId5"/>
    <sheet name="Rekap Budgeting"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F21" i="7"/>
  <c r="F20" i="7"/>
  <c r="G19" i="7" s="1"/>
  <c r="F18" i="7"/>
  <c r="G17" i="7" s="1"/>
  <c r="D16" i="7"/>
  <c r="F16" i="7"/>
  <c r="E16" i="2"/>
  <c r="E15" i="2"/>
  <c r="F14" i="2"/>
  <c r="F12" i="2"/>
  <c r="E13" i="2"/>
  <c r="H40" i="7" l="1"/>
  <c r="F38" i="7" l="1"/>
  <c r="F37" i="7"/>
  <c r="F35" i="7"/>
  <c r="F34" i="7"/>
  <c r="F33" i="7"/>
  <c r="F31" i="7"/>
  <c r="F30" i="7"/>
  <c r="D27" i="7"/>
  <c r="F27" i="7" s="1"/>
  <c r="D26" i="7"/>
  <c r="F26" i="7" s="1"/>
  <c r="D25" i="7"/>
  <c r="F25" i="7" s="1"/>
  <c r="D24" i="7"/>
  <c r="F24" i="7" s="1"/>
  <c r="D15" i="7"/>
  <c r="F15" i="7" s="1"/>
  <c r="F13" i="7"/>
  <c r="F12" i="7"/>
  <c r="F11" i="7"/>
  <c r="F10" i="7"/>
  <c r="F9" i="7"/>
  <c r="G8" i="7"/>
  <c r="F4" i="7"/>
  <c r="F10" i="6"/>
  <c r="E12" i="6"/>
  <c r="E11" i="6"/>
  <c r="F6" i="6"/>
  <c r="E8" i="6"/>
  <c r="E9" i="6"/>
  <c r="E7" i="6"/>
  <c r="E5" i="6"/>
  <c r="E4" i="6"/>
  <c r="C7" i="5"/>
  <c r="E7" i="5" s="1"/>
  <c r="C6" i="5"/>
  <c r="E6" i="5" s="1"/>
  <c r="C5" i="5"/>
  <c r="E5" i="5" s="1"/>
  <c r="C4" i="5"/>
  <c r="E4" i="5" s="1"/>
  <c r="E11" i="2"/>
  <c r="E5" i="2"/>
  <c r="E6" i="2"/>
  <c r="E7" i="2"/>
  <c r="E8" i="2"/>
  <c r="E4" i="2"/>
  <c r="F13" i="3"/>
  <c r="C11" i="2"/>
  <c r="C10" i="2"/>
  <c r="E10" i="2" s="1"/>
  <c r="F9" i="2" s="1"/>
  <c r="F3" i="2"/>
  <c r="H76" i="3"/>
  <c r="H75" i="3"/>
  <c r="J74" i="3" s="1"/>
  <c r="H74" i="3"/>
  <c r="H72" i="3"/>
  <c r="H71" i="3"/>
  <c r="H70" i="3"/>
  <c r="H69" i="3"/>
  <c r="H68" i="3"/>
  <c r="H67" i="3"/>
  <c r="H66" i="3"/>
  <c r="H65" i="3"/>
  <c r="H64" i="3"/>
  <c r="H63" i="3"/>
  <c r="H62" i="3"/>
  <c r="H61" i="3"/>
  <c r="H60" i="3"/>
  <c r="H59" i="3"/>
  <c r="H58" i="3"/>
  <c r="H57" i="3"/>
  <c r="H56" i="3"/>
  <c r="H55" i="3"/>
  <c r="H54" i="3"/>
  <c r="H53" i="3"/>
  <c r="J52" i="3" s="1"/>
  <c r="H52" i="3"/>
  <c r="H51" i="3"/>
  <c r="H50" i="3"/>
  <c r="H49" i="3"/>
  <c r="H48" i="3"/>
  <c r="H47" i="3"/>
  <c r="H46" i="3"/>
  <c r="H45" i="3"/>
  <c r="H44" i="3"/>
  <c r="H43" i="3"/>
  <c r="H42" i="3"/>
  <c r="H41" i="3"/>
  <c r="H40" i="3"/>
  <c r="H39" i="3"/>
  <c r="H38" i="3"/>
  <c r="H37" i="3"/>
  <c r="H36" i="3"/>
  <c r="H35" i="3"/>
  <c r="J34" i="3"/>
  <c r="H33" i="3"/>
  <c r="H32" i="3"/>
  <c r="H31" i="3"/>
  <c r="H30" i="3"/>
  <c r="H29" i="3"/>
  <c r="H28" i="3"/>
  <c r="H27" i="3"/>
  <c r="H26" i="3"/>
  <c r="H25" i="3"/>
  <c r="H24" i="3"/>
  <c r="H23" i="3"/>
  <c r="H22" i="3"/>
  <c r="H21" i="3"/>
  <c r="H20" i="3"/>
  <c r="H19" i="3"/>
  <c r="H18" i="3"/>
  <c r="H17" i="3"/>
  <c r="H16" i="3"/>
  <c r="H15" i="3"/>
  <c r="H14" i="3"/>
  <c r="H13" i="3"/>
  <c r="J12" i="3" s="1"/>
  <c r="I11" i="3"/>
  <c r="K11" i="3" s="1"/>
  <c r="I10" i="3"/>
  <c r="K10" i="3" s="1"/>
  <c r="K9" i="3"/>
  <c r="I9" i="3"/>
  <c r="I8" i="3"/>
  <c r="K8" i="3" s="1"/>
  <c r="J5" i="3"/>
  <c r="G29" i="7" l="1"/>
  <c r="G36" i="7"/>
  <c r="G23" i="7"/>
  <c r="G32" i="7"/>
  <c r="G14" i="7"/>
  <c r="F3" i="5"/>
  <c r="E8" i="5"/>
  <c r="F3" i="6"/>
  <c r="J78" i="3"/>
  <c r="K5" i="3"/>
  <c r="K78" i="3" s="1"/>
  <c r="G40" i="7" l="1"/>
  <c r="G6" i="1"/>
  <c r="D6" i="1"/>
  <c r="E3" i="1"/>
  <c r="E6" i="1" s="1"/>
</calcChain>
</file>

<file path=xl/comments1.xml><?xml version="1.0" encoding="utf-8"?>
<comments xmlns="http://schemas.openxmlformats.org/spreadsheetml/2006/main">
  <authors>
    <author>Eru</author>
  </authors>
  <commentList>
    <comment ref="H4" authorId="0" shapeId="0">
      <text>
        <r>
          <rPr>
            <b/>
            <sz val="9"/>
            <color indexed="81"/>
            <rFont val="Tahoma"/>
            <family val="2"/>
          </rPr>
          <t>Eru:</t>
        </r>
        <r>
          <rPr>
            <sz val="9"/>
            <color indexed="81"/>
            <rFont val="Tahoma"/>
            <family val="2"/>
          </rPr>
          <t xml:space="preserve">
Estimasi</t>
        </r>
      </text>
    </comment>
    <comment ref="D8" authorId="0" shapeId="0">
      <text>
        <r>
          <rPr>
            <b/>
            <sz val="9"/>
            <color indexed="81"/>
            <rFont val="Tahoma"/>
            <family val="2"/>
          </rPr>
          <t>Eru:</t>
        </r>
        <r>
          <rPr>
            <sz val="9"/>
            <color indexed="81"/>
            <rFont val="Tahoma"/>
            <family val="2"/>
          </rPr>
          <t xml:space="preserve">
Penawaran CV. Wirasandi</t>
        </r>
      </text>
    </comment>
    <comment ref="D9" authorId="0" shapeId="0">
      <text>
        <r>
          <rPr>
            <b/>
            <sz val="9"/>
            <color indexed="81"/>
            <rFont val="Tahoma"/>
            <family val="2"/>
          </rPr>
          <t>Eru:</t>
        </r>
        <r>
          <rPr>
            <sz val="9"/>
            <color indexed="81"/>
            <rFont val="Tahoma"/>
            <family val="2"/>
          </rPr>
          <t xml:space="preserve">
Penawaran CV. Wirasandi</t>
        </r>
      </text>
    </comment>
    <comment ref="D10" authorId="0" shapeId="0">
      <text>
        <r>
          <rPr>
            <b/>
            <sz val="9"/>
            <color indexed="81"/>
            <rFont val="Tahoma"/>
            <family val="2"/>
          </rPr>
          <t>Eru:</t>
        </r>
        <r>
          <rPr>
            <sz val="9"/>
            <color indexed="81"/>
            <rFont val="Tahoma"/>
            <family val="2"/>
          </rPr>
          <t xml:space="preserve">
Penawaran CV. Wirasandi</t>
        </r>
      </text>
    </comment>
    <comment ref="D11" authorId="0" shapeId="0">
      <text>
        <r>
          <rPr>
            <b/>
            <sz val="9"/>
            <color indexed="81"/>
            <rFont val="Tahoma"/>
            <family val="2"/>
          </rPr>
          <t>Eru:</t>
        </r>
        <r>
          <rPr>
            <sz val="9"/>
            <color indexed="81"/>
            <rFont val="Tahoma"/>
            <family val="2"/>
          </rPr>
          <t xml:space="preserve">
Penawaran CV. Wirasandi</t>
        </r>
      </text>
    </comment>
    <comment ref="C13" authorId="0" shapeId="0">
      <text>
        <r>
          <rPr>
            <b/>
            <sz val="9"/>
            <color indexed="81"/>
            <rFont val="Tahoma"/>
            <family val="2"/>
          </rPr>
          <t>Eru:</t>
        </r>
        <r>
          <rPr>
            <sz val="9"/>
            <color indexed="81"/>
            <rFont val="Tahoma"/>
            <family val="2"/>
          </rPr>
          <t xml:space="preserve">
Penawaran Hermawan</t>
        </r>
      </text>
    </comment>
    <comment ref="D13" authorId="0" shapeId="0">
      <text>
        <r>
          <rPr>
            <b/>
            <sz val="9"/>
            <color indexed="81"/>
            <rFont val="Tahoma"/>
            <family val="2"/>
          </rPr>
          <t>Eru:</t>
        </r>
        <r>
          <rPr>
            <sz val="9"/>
            <color indexed="81"/>
            <rFont val="Tahoma"/>
            <family val="2"/>
          </rPr>
          <t xml:space="preserve">
Penawaran Awal Raka</t>
        </r>
      </text>
    </comment>
    <comment ref="C35" authorId="0" shapeId="0">
      <text>
        <r>
          <rPr>
            <b/>
            <sz val="9"/>
            <color indexed="81"/>
            <rFont val="Tahoma"/>
            <family val="2"/>
          </rPr>
          <t>Eru:</t>
        </r>
        <r>
          <rPr>
            <sz val="9"/>
            <color indexed="81"/>
            <rFont val="Tahoma"/>
            <family val="2"/>
          </rPr>
          <t xml:space="preserve">
Penawaran Hermawan</t>
        </r>
      </text>
    </comment>
    <comment ref="D35" authorId="0" shapeId="0">
      <text>
        <r>
          <rPr>
            <b/>
            <sz val="9"/>
            <color indexed="81"/>
            <rFont val="Tahoma"/>
            <family val="2"/>
          </rPr>
          <t>Eru:</t>
        </r>
        <r>
          <rPr>
            <sz val="9"/>
            <color indexed="81"/>
            <rFont val="Tahoma"/>
            <family val="2"/>
          </rPr>
          <t xml:space="preserve">
Penawaran Ucha (supp Aksesoris HRCN/TDLR), harga masih bisa turun jika MOQ ditambah</t>
        </r>
      </text>
    </comment>
  </commentList>
</comments>
</file>

<file path=xl/comments2.xml><?xml version="1.0" encoding="utf-8"?>
<comments xmlns="http://schemas.openxmlformats.org/spreadsheetml/2006/main">
  <authors>
    <author>Eru</author>
  </authors>
  <commentList>
    <comment ref="H40" authorId="0" shapeId="0">
      <text>
        <r>
          <rPr>
            <b/>
            <sz val="9"/>
            <color indexed="81"/>
            <rFont val="Tahoma"/>
            <family val="2"/>
          </rPr>
          <t>Eru:</t>
        </r>
        <r>
          <rPr>
            <sz val="9"/>
            <color indexed="81"/>
            <rFont val="Tahoma"/>
            <family val="2"/>
          </rPr>
          <t xml:space="preserve">
Belum termasuk cashbon supplier Rizal SKY</t>
        </r>
      </text>
    </comment>
  </commentList>
</comments>
</file>

<file path=xl/sharedStrings.xml><?xml version="1.0" encoding="utf-8"?>
<sst xmlns="http://schemas.openxmlformats.org/spreadsheetml/2006/main" count="444" uniqueCount="158">
  <si>
    <t>No</t>
  </si>
  <si>
    <t>Jenis Biaya</t>
  </si>
  <si>
    <t>Uraian Biaya</t>
  </si>
  <si>
    <t>Biaya Sewa Ruko Kuzatura Infikids</t>
  </si>
  <si>
    <t>- Biaya sewa tahun 2018-2019</t>
  </si>
  <si>
    <t>- Biaya sewa tahun 2019-2020</t>
  </si>
  <si>
    <t>Satuan</t>
  </si>
  <si>
    <t>Harga/unit</t>
  </si>
  <si>
    <t>Jumlah</t>
  </si>
  <si>
    <t>Sewa Ruko</t>
  </si>
  <si>
    <t>Realisasi</t>
  </si>
  <si>
    <t>Fixed Cost</t>
  </si>
  <si>
    <t>Keterangan</t>
  </si>
  <si>
    <t>Sudah dibayar DP</t>
  </si>
  <si>
    <t>Biaya Produksi</t>
  </si>
  <si>
    <t>NAMA ITEM</t>
  </si>
  <si>
    <t>Harga Penawaran</t>
  </si>
  <si>
    <t>Penawaran Dipilih</t>
  </si>
  <si>
    <t>Total</t>
  </si>
  <si>
    <t>Vendor</t>
  </si>
  <si>
    <t>Approval To PO Produksi</t>
  </si>
  <si>
    <t>Terendah</t>
  </si>
  <si>
    <t>Tertinggi</t>
  </si>
  <si>
    <t>@</t>
  </si>
  <si>
    <t>Quantity</t>
  </si>
  <si>
    <t>Ket MOQ</t>
  </si>
  <si>
    <t>Belum Produksi</t>
  </si>
  <si>
    <t>Done Produksi</t>
  </si>
  <si>
    <t>A</t>
  </si>
  <si>
    <t>KANCING</t>
  </si>
  <si>
    <t>KANCING BIASA</t>
  </si>
  <si>
    <t>Per Gross</t>
  </si>
  <si>
    <t>Penawaran baru 1 vendor, blm didapatkan pembanding dan sedang dianalisa apakah dibutuhkan sesuai kebutuhan produk</t>
  </si>
  <si>
    <t>Belum</t>
  </si>
  <si>
    <t>KANCING DENIM KUZATURA 17 mm</t>
  </si>
  <si>
    <t>Per Pcs</t>
  </si>
  <si>
    <t>Raka</t>
  </si>
  <si>
    <t>Done</t>
  </si>
  <si>
    <t>KANCING DENIM KUZATURA 15 mm</t>
  </si>
  <si>
    <t>Potongan harga menjadi @575</t>
  </si>
  <si>
    <t>RIVET</t>
  </si>
  <si>
    <t>KANCING DENIM INFIKIDS</t>
  </si>
  <si>
    <t>B</t>
  </si>
  <si>
    <t>AKSESORIS 1</t>
  </si>
  <si>
    <t>LABEL KAIN ANAK 2 X 3,5 CM</t>
  </si>
  <si>
    <t>per Dozen</t>
  </si>
  <si>
    <t>Untuk Aksesoris 1, didiskusikan dengan team dengan mencompare semua hasil sampel dari Vendor (Raka, Ucha, dan Hermawan). Diambil pilihan untuk diproduksi berdasarkan sampe Raka dimana kualitas, kerapian, dan handsfeel lebih halus (terutama ketika dipakai tidak terasa gatal).</t>
  </si>
  <si>
    <t>Pending</t>
  </si>
  <si>
    <t>LABEL PUNDAK TAPETA 6 X 4 CM</t>
  </si>
  <si>
    <t>LABEL SIZE ANAK 1,5 X 3 CM</t>
  </si>
  <si>
    <t>LABEL KAIN ANAK 3,5 X 3,5 CM</t>
  </si>
  <si>
    <t>SLIP LABEL ANAK 1 X 3,5 CM</t>
  </si>
  <si>
    <t>LABEL JEANS ANAK 2,5 X 9 CM</t>
  </si>
  <si>
    <t>SLIP LABEL 4,5 X 1 CM</t>
  </si>
  <si>
    <t>LABEL SIZE 1,5 X 3 CM</t>
  </si>
  <si>
    <t>WOVEN SIZE CELANA YOUTH  2,5 X 10 CM</t>
  </si>
  <si>
    <t>WOVEN PUNDAK YOUTH 4,5 X 8 CM</t>
  </si>
  <si>
    <t>LABEL KAIN YOUTH 2,5 X 5 CM</t>
  </si>
  <si>
    <t>SLIP LABEL 1 X 3,5 CM</t>
  </si>
  <si>
    <t>LABEL KAIN 3,5 X 3,5 CM</t>
  </si>
  <si>
    <t>LABEL TAPETA YOUTH 6 X 4 CM</t>
  </si>
  <si>
    <t>LABEL KAIN COWO 3,5 X 3,5 CM</t>
  </si>
  <si>
    <t>LABEL LIDAH SEPATU YOUTH 8 x 3 CM</t>
  </si>
  <si>
    <t>SLIP LABEL DEWASA 1 X 3,5 CM</t>
  </si>
  <si>
    <t>C</t>
  </si>
  <si>
    <t>AKSESORIS 2</t>
  </si>
  <si>
    <t>Label Tapeta Tas</t>
  </si>
  <si>
    <t>Per Lusin</t>
  </si>
  <si>
    <t>Hermawan</t>
  </si>
  <si>
    <t>Label Woven Leather</t>
  </si>
  <si>
    <t>Label Woven Tas</t>
  </si>
  <si>
    <t>Hang Tag Cowok</t>
  </si>
  <si>
    <t>Kualitas sampel tidak Ok, cari vendor lain (blm fix)</t>
  </si>
  <si>
    <t>Hang Tag Cewek</t>
  </si>
  <si>
    <t>Preasure Denim</t>
  </si>
  <si>
    <t>Hang Tag Infikids</t>
  </si>
  <si>
    <t>Leather jeans</t>
  </si>
  <si>
    <t>Patch Kulit Kuzatura</t>
  </si>
  <si>
    <t>Slip Karet Kuzatura</t>
  </si>
  <si>
    <t>Ujang</t>
  </si>
  <si>
    <t>Dibuat ke pak Ujang (supplier karet bcl)+biaya matras 250000</t>
  </si>
  <si>
    <t>ID Label Tas Infikids</t>
  </si>
  <si>
    <t>ID Label Tas Kuzatura</t>
  </si>
  <si>
    <t>Label Tas</t>
  </si>
  <si>
    <t>Label Karet Tas Infikids</t>
  </si>
  <si>
    <t>Dibuat ke pak Ujang (supplier karet bcl)+biaya matras 375000</t>
  </si>
  <si>
    <t>D</t>
  </si>
  <si>
    <t>PACKAGING</t>
  </si>
  <si>
    <t>Laken Infikids S</t>
  </si>
  <si>
    <t>Jajang</t>
  </si>
  <si>
    <t>Laken Infikids M</t>
  </si>
  <si>
    <t>Laken Infikids L</t>
  </si>
  <si>
    <t>Laken Infikids XL</t>
  </si>
  <si>
    <t>Laken Kuzatura S</t>
  </si>
  <si>
    <t>Laken Kuzatura M</t>
  </si>
  <si>
    <t>Laken Kuzatura L</t>
  </si>
  <si>
    <t>Laken Kuzatura XL</t>
  </si>
  <si>
    <t>Plastik Flip Infikids</t>
  </si>
  <si>
    <t>Plastik Flip Kuzatura</t>
  </si>
  <si>
    <t>Dus Sepatu kecil</t>
  </si>
  <si>
    <t>Dus Sepatu Sedang</t>
  </si>
  <si>
    <t>Dus Sepatu Pria</t>
  </si>
  <si>
    <t>Dus Sepatu Anak</t>
  </si>
  <si>
    <t>Kertas tisu sepatu kuzatura</t>
  </si>
  <si>
    <t>Kertas tisu sepatu infikids</t>
  </si>
  <si>
    <t>Stiker Kode Dus Kuzatura</t>
  </si>
  <si>
    <t>Stiker Kode Dus Infikids</t>
  </si>
  <si>
    <t>Dus Dompet Kuzatura</t>
  </si>
  <si>
    <t>Dus Fashion Kuzatura</t>
  </si>
  <si>
    <t>E</t>
  </si>
  <si>
    <t>Logam COR</t>
  </si>
  <si>
    <t>Logam Cor Tas/Dompet Wanita</t>
  </si>
  <si>
    <t>PT Komax</t>
  </si>
  <si>
    <t>Tambah biaya matrass 2.5 juta untuk PO Awal</t>
  </si>
  <si>
    <t>Logam Cor Dompet Pria</t>
  </si>
  <si>
    <t>TOTAL</t>
  </si>
  <si>
    <t>A. Kancing</t>
  </si>
  <si>
    <t>B. Aksesoris 1</t>
  </si>
  <si>
    <t>C. Aksesoris 2</t>
  </si>
  <si>
    <t>D. Packaging</t>
  </si>
  <si>
    <t>Rekap Biaya Aksesoris</t>
  </si>
  <si>
    <t>E. Logam Cor</t>
  </si>
  <si>
    <t>Variabel Cost</t>
  </si>
  <si>
    <t>Estimasi Biaya PO Awal</t>
  </si>
  <si>
    <t>A. Infikids (400 Artikel x 36 pcsx Rp.65000)</t>
  </si>
  <si>
    <t>B. Kuzatura (400 Artikel x 36 pcsxRp. 75.000)</t>
  </si>
  <si>
    <t>Rp. 65.000 asumsi harga rata-rata per pcs</t>
  </si>
  <si>
    <t>Rp. 75.000 asumsi harga rata-rata per pcs</t>
  </si>
  <si>
    <t>Beban Gaji</t>
  </si>
  <si>
    <t>Beban Gaji Karyawan</t>
  </si>
  <si>
    <t>A. Manager Ops Kuzatura Infikids 1 org x 12 bln</t>
  </si>
  <si>
    <t>C. Staff Produksi 5 orang</t>
  </si>
  <si>
    <t>D. Staff Penjualan 5 orang</t>
  </si>
  <si>
    <t>Staff supporting digabung dengan manajemen yg ada</t>
  </si>
  <si>
    <t>Beban Ops</t>
  </si>
  <si>
    <t>Beban Set Up Awal Toko</t>
  </si>
  <si>
    <t>Dalam bentuk Estimasi</t>
  </si>
  <si>
    <t>Beban Listrik, Air, Telepon</t>
  </si>
  <si>
    <t>Listrik</t>
  </si>
  <si>
    <t>Air</t>
  </si>
  <si>
    <t>Telepon/Internet</t>
  </si>
  <si>
    <t>B. Spv Produksi dan SPV Penjualan2 orang</t>
  </si>
  <si>
    <t>Biaya Ops Lainnya</t>
  </si>
  <si>
    <t>Pengadaan Kantong Kresek</t>
  </si>
  <si>
    <t>Biaya Interior Design</t>
  </si>
  <si>
    <t>Biaya Kelangkapan Infrastruktur Sarana</t>
  </si>
  <si>
    <t>Biaya Ops Rumah Tangga/Kas Kecil</t>
  </si>
  <si>
    <t>Biaya Sewa Ruko</t>
  </si>
  <si>
    <t>REKAP BUDGETING KUZATURA INFIKIDS</t>
  </si>
  <si>
    <t>Dalam Bentuk Estimasi</t>
  </si>
  <si>
    <t>Biaya Beban Gaji</t>
  </si>
  <si>
    <t>Beban Operasional Lainnya</t>
  </si>
  <si>
    <t xml:space="preserve">TOTAL ESTIMASI BUDGET </t>
  </si>
  <si>
    <t>Estimasi Anggaran Pemotretan</t>
  </si>
  <si>
    <t>Biaya Pemotretan Model &amp; Katalog</t>
  </si>
  <si>
    <t>Biaya Katalog</t>
  </si>
  <si>
    <t>Biaya Cetak Katalog Kuzatura</t>
  </si>
  <si>
    <t>Estimasi 50.000 exemplar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</si>
</sst>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b/>
      <sz val="11"/>
      <color indexed="8"/>
      <name val="Calibri"/>
      <family val="2"/>
      <scheme val="minor"/>
    </font>
  </fonts>
  <fills count="8">
    <fill>
      <patternFill patternType="none"/>
    </fill>
    <fill>
      <patternFill patternType="gray125"/>
    </fill>
    <fill>
      <patternFill patternType="solid">
        <fgColor rgb="FFFF0000"/>
        <bgColor indexed="64"/>
      </patternFill>
    </fill>
    <fill>
      <patternFill patternType="solid">
        <fgColor theme="9"/>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0" fillId="0" borderId="0" xfId="0" quotePrefix="1"/>
    <xf numFmtId="164" fontId="0" fillId="0" borderId="0" xfId="1" applyNumberFormat="1" applyFont="1"/>
    <xf numFmtId="164" fontId="0" fillId="0" borderId="0" xfId="0" applyNumberFormat="1"/>
    <xf numFmtId="164" fontId="2" fillId="0" borderId="0" xfId="0" applyNumberFormat="1" applyFont="1"/>
    <xf numFmtId="0" fontId="2" fillId="0" borderId="0" xfId="0" applyFont="1"/>
    <xf numFmtId="164" fontId="2" fillId="0" borderId="1" xfId="1" applyNumberFormat="1" applyFont="1" applyBorder="1"/>
    <xf numFmtId="0" fontId="2" fillId="0" borderId="1" xfId="0" applyFont="1" applyBorder="1"/>
    <xf numFmtId="0" fontId="2" fillId="0" borderId="1" xfId="0" applyFont="1" applyFill="1" applyBorder="1" applyAlignment="1">
      <alignment vertical="center"/>
    </xf>
    <xf numFmtId="0" fontId="0" fillId="0" borderId="1" xfId="0" applyBorder="1"/>
    <xf numFmtId="0" fontId="0" fillId="0" borderId="1" xfId="0" applyFont="1" applyFill="1" applyBorder="1" applyAlignment="1">
      <alignment vertical="center"/>
    </xf>
    <xf numFmtId="164" fontId="0" fillId="0" borderId="1" xfId="1" applyNumberFormat="1" applyFont="1" applyBorder="1" applyAlignment="1">
      <alignment horizontal="center" vertical="center"/>
    </xf>
    <xf numFmtId="164" fontId="0" fillId="0" borderId="1" xfId="1" applyNumberFormat="1" applyFont="1" applyBorder="1"/>
    <xf numFmtId="0" fontId="2" fillId="2" borderId="1" xfId="0" applyFont="1" applyFill="1" applyBorder="1"/>
    <xf numFmtId="0" fontId="0" fillId="0" borderId="1" xfId="0" applyFont="1" applyBorder="1" applyAlignment="1">
      <alignment vertical="center"/>
    </xf>
    <xf numFmtId="0" fontId="2" fillId="3" borderId="1" xfId="0" applyFont="1" applyFill="1" applyBorder="1"/>
    <xf numFmtId="0" fontId="0" fillId="0" borderId="1" xfId="0" applyFont="1" applyBorder="1" applyAlignment="1">
      <alignment horizontal="left" vertical="center"/>
    </xf>
    <xf numFmtId="0" fontId="0" fillId="0" borderId="1" xfId="0" applyBorder="1" applyAlignment="1">
      <alignment horizontal="left" vertical="center"/>
    </xf>
    <xf numFmtId="0" fontId="2" fillId="4" borderId="1" xfId="0" applyFont="1" applyFill="1" applyBorder="1"/>
    <xf numFmtId="164" fontId="0" fillId="5" borderId="1" xfId="1" applyNumberFormat="1" applyFont="1" applyFill="1" applyBorder="1"/>
    <xf numFmtId="0" fontId="2" fillId="0" borderId="1" xfId="0" applyFont="1" applyFill="1" applyBorder="1" applyAlignment="1">
      <alignment horizontal="left" vertical="center"/>
    </xf>
    <xf numFmtId="164" fontId="0" fillId="6" borderId="1" xfId="1" applyNumberFormat="1" applyFont="1" applyFill="1" applyBorder="1" applyAlignment="1">
      <alignment horizontal="center" vertical="center"/>
    </xf>
    <xf numFmtId="164" fontId="0" fillId="4"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 xfId="0" applyFill="1" applyBorder="1" applyAlignment="1">
      <alignment horizontal="left" vertical="center"/>
    </xf>
    <xf numFmtId="0" fontId="0" fillId="0" borderId="0" xfId="0" quotePrefix="1" applyFont="1"/>
    <xf numFmtId="0" fontId="0" fillId="0" borderId="0" xfId="0" applyFont="1"/>
    <xf numFmtId="164" fontId="1" fillId="0" borderId="1" xfId="1" applyNumberFormat="1" applyFont="1" applyBorder="1"/>
    <xf numFmtId="164" fontId="1" fillId="0" borderId="0" xfId="1" applyNumberFormat="1" applyFont="1" applyFill="1" applyBorder="1"/>
    <xf numFmtId="164" fontId="6" fillId="0" borderId="1" xfId="1" applyNumberFormat="1" applyFont="1" applyBorder="1"/>
    <xf numFmtId="164" fontId="2" fillId="0" borderId="0" xfId="1" applyNumberFormat="1" applyFont="1"/>
    <xf numFmtId="164" fontId="0" fillId="0" borderId="0" xfId="1" applyNumberFormat="1" applyFont="1" applyAlignment="1"/>
    <xf numFmtId="164" fontId="2" fillId="0" borderId="1" xfId="0" applyNumberFormat="1" applyFont="1" applyBorder="1"/>
    <xf numFmtId="0" fontId="0" fillId="0" borderId="1" xfId="0" quotePrefix="1" applyBorder="1"/>
    <xf numFmtId="0" fontId="0" fillId="0" borderId="1" xfId="0" applyFont="1" applyBorder="1"/>
    <xf numFmtId="0" fontId="0" fillId="0" borderId="1" xfId="0" quotePrefix="1" applyFont="1" applyBorder="1"/>
    <xf numFmtId="164" fontId="0" fillId="0" borderId="1" xfId="0" applyNumberFormat="1" applyBorder="1"/>
    <xf numFmtId="164" fontId="1" fillId="0" borderId="1" xfId="1" applyNumberFormat="1" applyFont="1" applyFill="1" applyBorder="1"/>
    <xf numFmtId="164" fontId="0" fillId="0" borderId="1" xfId="1" applyNumberFormat="1" applyFont="1" applyBorder="1" applyAlignment="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8" xfId="0" applyFont="1" applyBorder="1"/>
    <xf numFmtId="0" fontId="0" fillId="0" borderId="10" xfId="0" applyFont="1" applyBorder="1"/>
    <xf numFmtId="0" fontId="2" fillId="0" borderId="8" xfId="0" applyFont="1" applyBorder="1"/>
    <xf numFmtId="0" fontId="2" fillId="7" borderId="1" xfId="0" applyFont="1" applyFill="1" applyBorder="1"/>
    <xf numFmtId="0" fontId="0" fillId="7" borderId="1" xfId="0" applyFill="1" applyBorder="1"/>
    <xf numFmtId="0" fontId="2" fillId="7" borderId="1" xfId="0" quotePrefix="1" applyFont="1" applyFill="1" applyBorder="1"/>
    <xf numFmtId="164" fontId="0" fillId="7" borderId="1" xfId="1" applyNumberFormat="1" applyFont="1" applyFill="1" applyBorder="1"/>
    <xf numFmtId="164" fontId="2" fillId="7" borderId="1" xfId="1" applyNumberFormat="1" applyFont="1" applyFill="1" applyBorder="1"/>
    <xf numFmtId="164" fontId="2" fillId="7" borderId="1" xfId="0" applyNumberFormat="1" applyFont="1" applyFill="1"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164" fontId="2" fillId="0" borderId="2" xfId="1" applyNumberFormat="1" applyFont="1" applyBorder="1" applyAlignment="1">
      <alignment horizontal="center" vertical="center"/>
    </xf>
    <xf numFmtId="164" fontId="2" fillId="0" borderId="4" xfId="1" applyNumberFormat="1" applyFont="1" applyBorder="1" applyAlignment="1">
      <alignment horizontal="center" vertical="center"/>
    </xf>
    <xf numFmtId="164" fontId="2" fillId="0" borderId="1" xfId="1" applyNumberFormat="1"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xf>
    <xf numFmtId="164" fontId="2" fillId="0" borderId="3" xfId="1" applyNumberFormat="1" applyFont="1" applyBorder="1" applyAlignment="1">
      <alignment horizontal="center" vertical="center"/>
    </xf>
    <xf numFmtId="0" fontId="2" fillId="7" borderId="1" xfId="0" applyFont="1" applyFill="1" applyBorder="1" applyAlignment="1">
      <alignment horizontal="center"/>
    </xf>
    <xf numFmtId="164" fontId="1" fillId="0" borderId="0" xfId="1" applyNumberFormat="1" applyFont="1" applyBorder="1"/>
    <xf numFmtId="0" fontId="2" fillId="0" borderId="0" xfId="0" applyFont="1" applyBorder="1"/>
    <xf numFmtId="0" fontId="0" fillId="0" borderId="0" xfId="0"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13</xdr:row>
      <xdr:rowOff>1257300</xdr:rowOff>
    </xdr:from>
    <xdr:ext cx="184731" cy="264560"/>
    <xdr:sp macro="" textlink="">
      <xdr:nvSpPr>
        <xdr:cNvPr id="2" name="TextBox 1">
          <a:extLst>
            <a:ext uri="{FF2B5EF4-FFF2-40B4-BE49-F238E27FC236}">
              <a16:creationId xmlns:a16="http://schemas.microsoft.com/office/drawing/2014/main" xmlns="" id="{00000000-0008-0000-0000-000004000000}"/>
            </a:ext>
          </a:extLst>
        </xdr:cNvPr>
        <xdr:cNvSpPr txBox="1"/>
      </xdr:nvSpPr>
      <xdr:spPr>
        <a:xfrm>
          <a:off x="419100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id-ID"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
  <sheetViews>
    <sheetView workbookViewId="0">
      <selection activeCell="B15" sqref="B15"/>
    </sheetView>
  </sheetViews>
  <sheetFormatPr defaultRowHeight="15" x14ac:dyDescent="0.25"/>
  <cols>
    <col min="1" max="1" width="8" customWidth="1"/>
    <col min="2" max="2" width="36.7109375" customWidth="1"/>
    <col min="3" max="3" width="11.140625" customWidth="1"/>
    <col min="4" max="5" width="12.5703125" bestFit="1" customWidth="1"/>
    <col min="6" max="6" width="12.5703125" customWidth="1"/>
    <col min="7" max="8" width="16.42578125" bestFit="1" customWidth="1"/>
    <col min="9" max="9" width="25" customWidth="1"/>
  </cols>
  <sheetData>
    <row r="1" spans="1:9" x14ac:dyDescent="0.25">
      <c r="A1" s="5">
        <v>1</v>
      </c>
      <c r="B1" s="5" t="s">
        <v>9</v>
      </c>
    </row>
    <row r="2" spans="1:9" x14ac:dyDescent="0.25">
      <c r="A2" s="5" t="s">
        <v>0</v>
      </c>
      <c r="B2" s="5" t="s">
        <v>2</v>
      </c>
      <c r="C2" s="5" t="s">
        <v>6</v>
      </c>
      <c r="D2" s="5" t="s">
        <v>7</v>
      </c>
      <c r="E2" s="5" t="s">
        <v>8</v>
      </c>
      <c r="F2" s="5" t="s">
        <v>18</v>
      </c>
      <c r="G2" s="5" t="s">
        <v>10</v>
      </c>
      <c r="H2" s="5" t="s">
        <v>1</v>
      </c>
      <c r="I2" s="5" t="s">
        <v>12</v>
      </c>
    </row>
    <row r="3" spans="1:9" x14ac:dyDescent="0.25">
      <c r="A3" s="5">
        <v>1</v>
      </c>
      <c r="B3" s="5" t="s">
        <v>3</v>
      </c>
      <c r="C3" s="5"/>
      <c r="D3" s="5"/>
      <c r="E3" s="4">
        <f>SUM(D4:D5)</f>
        <v>270000000</v>
      </c>
      <c r="F3" s="4">
        <v>270000000</v>
      </c>
      <c r="G3" s="2">
        <v>10000000</v>
      </c>
      <c r="H3" t="s">
        <v>11</v>
      </c>
      <c r="I3" t="s">
        <v>13</v>
      </c>
    </row>
    <row r="4" spans="1:9" x14ac:dyDescent="0.25">
      <c r="B4" s="1" t="s">
        <v>4</v>
      </c>
      <c r="C4">
        <v>1</v>
      </c>
      <c r="D4" s="2">
        <v>135000000</v>
      </c>
    </row>
    <row r="5" spans="1:9" x14ac:dyDescent="0.25">
      <c r="B5" s="1" t="s">
        <v>5</v>
      </c>
      <c r="C5">
        <v>1</v>
      </c>
      <c r="D5" s="2">
        <v>135000000</v>
      </c>
    </row>
    <row r="6" spans="1:9" x14ac:dyDescent="0.25">
      <c r="D6" s="3">
        <f>SUM(D4:D5)</f>
        <v>270000000</v>
      </c>
      <c r="E6" s="3">
        <f>E3</f>
        <v>270000000</v>
      </c>
      <c r="F6" s="3"/>
      <c r="G6" s="3">
        <f>G3</f>
        <v>10000000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2:N78"/>
  <sheetViews>
    <sheetView workbookViewId="0">
      <pane xSplit="2" ySplit="4" topLeftCell="C59" activePane="bottomRight" state="frozen"/>
      <selection activeCell="D18" sqref="D18"/>
      <selection pane="topRight" activeCell="D18" sqref="D18"/>
      <selection pane="bottomLeft" activeCell="D18" sqref="D18"/>
      <selection pane="bottomRight" activeCell="D18" sqref="D18"/>
    </sheetView>
  </sheetViews>
  <sheetFormatPr defaultRowHeight="15" x14ac:dyDescent="0.25"/>
  <cols>
    <col min="1" max="1" width="5.140625" customWidth="1"/>
    <col min="2" max="2" width="37.42578125" bestFit="1" customWidth="1"/>
    <col min="3" max="3" width="11.140625" style="2" customWidth="1"/>
    <col min="4" max="6" width="9.140625" style="2"/>
    <col min="7" max="7" width="10" bestFit="1" customWidth="1"/>
    <col min="8" max="8" width="16.42578125" style="2" bestFit="1" customWidth="1"/>
    <col min="9" max="9" width="15.42578125" style="2" bestFit="1" customWidth="1"/>
    <col min="10" max="11" width="14.28515625" style="2" customWidth="1"/>
    <col min="12" max="12" width="10.5703125" bestFit="1" customWidth="1"/>
    <col min="13" max="13" width="47.28515625" customWidth="1"/>
    <col min="14" max="14" width="19.5703125" customWidth="1"/>
  </cols>
  <sheetData>
    <row r="2" spans="1:14" x14ac:dyDescent="0.25">
      <c r="A2" s="74" t="s">
        <v>0</v>
      </c>
      <c r="B2" s="75" t="s">
        <v>15</v>
      </c>
      <c r="C2" s="73" t="s">
        <v>16</v>
      </c>
      <c r="D2" s="73"/>
      <c r="E2" s="76" t="s">
        <v>17</v>
      </c>
      <c r="F2" s="76"/>
      <c r="G2" s="76"/>
      <c r="H2" s="76"/>
      <c r="I2" s="76"/>
      <c r="J2" s="71" t="s">
        <v>18</v>
      </c>
      <c r="K2" s="71" t="s">
        <v>10</v>
      </c>
      <c r="L2" s="67" t="s">
        <v>19</v>
      </c>
      <c r="M2" s="67" t="s">
        <v>12</v>
      </c>
      <c r="N2" s="70" t="s">
        <v>20</v>
      </c>
    </row>
    <row r="3" spans="1:14" x14ac:dyDescent="0.25">
      <c r="A3" s="74"/>
      <c r="B3" s="75"/>
      <c r="C3" s="71" t="s">
        <v>21</v>
      </c>
      <c r="D3" s="71" t="s">
        <v>22</v>
      </c>
      <c r="E3" s="71" t="s">
        <v>23</v>
      </c>
      <c r="F3" s="71" t="s">
        <v>24</v>
      </c>
      <c r="G3" s="67" t="s">
        <v>25</v>
      </c>
      <c r="H3" s="73" t="s">
        <v>8</v>
      </c>
      <c r="I3" s="73"/>
      <c r="J3" s="77"/>
      <c r="K3" s="77"/>
      <c r="L3" s="68"/>
      <c r="M3" s="68"/>
      <c r="N3" s="70"/>
    </row>
    <row r="4" spans="1:14" x14ac:dyDescent="0.25">
      <c r="A4" s="74"/>
      <c r="B4" s="75"/>
      <c r="C4" s="72"/>
      <c r="D4" s="72"/>
      <c r="E4" s="72"/>
      <c r="F4" s="72"/>
      <c r="G4" s="69"/>
      <c r="H4" s="6" t="s">
        <v>26</v>
      </c>
      <c r="I4" s="6" t="s">
        <v>27</v>
      </c>
      <c r="J4" s="72"/>
      <c r="K4" s="72"/>
      <c r="L4" s="69"/>
      <c r="M4" s="69"/>
      <c r="N4" s="70"/>
    </row>
    <row r="5" spans="1:14" x14ac:dyDescent="0.25">
      <c r="A5" s="7" t="s">
        <v>28</v>
      </c>
      <c r="B5" s="8" t="s">
        <v>29</v>
      </c>
      <c r="C5" s="6"/>
      <c r="D5" s="6"/>
      <c r="E5" s="6"/>
      <c r="F5" s="6"/>
      <c r="G5" s="7"/>
      <c r="H5" s="6"/>
      <c r="I5" s="6"/>
      <c r="J5" s="6">
        <f>SUM(I6:I11)</f>
        <v>50160000</v>
      </c>
      <c r="K5" s="6">
        <f>SUM(K8:K11)</f>
        <v>49260000</v>
      </c>
      <c r="L5" s="7"/>
      <c r="M5" s="7"/>
      <c r="N5" s="9"/>
    </row>
    <row r="6" spans="1:14" x14ac:dyDescent="0.25">
      <c r="A6" s="9">
        <v>1</v>
      </c>
      <c r="B6" s="10" t="s">
        <v>30</v>
      </c>
      <c r="C6" s="11">
        <v>38000</v>
      </c>
      <c r="D6" s="12"/>
      <c r="E6" s="11">
        <v>38000</v>
      </c>
      <c r="F6" s="11"/>
      <c r="G6" s="9" t="s">
        <v>31</v>
      </c>
      <c r="H6" s="12"/>
      <c r="I6" s="12"/>
      <c r="J6" s="12"/>
      <c r="K6" s="12"/>
      <c r="L6" s="9"/>
      <c r="M6" s="57" t="s">
        <v>32</v>
      </c>
      <c r="N6" s="13" t="s">
        <v>33</v>
      </c>
    </row>
    <row r="7" spans="1:14" x14ac:dyDescent="0.25">
      <c r="A7" s="9">
        <v>2</v>
      </c>
      <c r="B7" s="10" t="s">
        <v>30</v>
      </c>
      <c r="C7" s="11">
        <v>55000</v>
      </c>
      <c r="D7" s="12"/>
      <c r="E7" s="11">
        <v>55000</v>
      </c>
      <c r="F7" s="11"/>
      <c r="G7" s="9" t="s">
        <v>31</v>
      </c>
      <c r="H7" s="12"/>
      <c r="I7" s="12"/>
      <c r="J7" s="12"/>
      <c r="K7" s="12"/>
      <c r="L7" s="9"/>
      <c r="M7" s="58"/>
      <c r="N7" s="13" t="s">
        <v>33</v>
      </c>
    </row>
    <row r="8" spans="1:14" x14ac:dyDescent="0.25">
      <c r="A8" s="9">
        <v>3</v>
      </c>
      <c r="B8" s="14" t="s">
        <v>34</v>
      </c>
      <c r="C8" s="12">
        <v>650</v>
      </c>
      <c r="D8" s="12">
        <v>1200</v>
      </c>
      <c r="E8" s="12">
        <v>650</v>
      </c>
      <c r="F8" s="12">
        <v>12000</v>
      </c>
      <c r="G8" s="9" t="s">
        <v>35</v>
      </c>
      <c r="H8" s="12"/>
      <c r="I8" s="12">
        <f>E8*F8</f>
        <v>7800000</v>
      </c>
      <c r="J8" s="12"/>
      <c r="K8" s="12">
        <f>I8:I11</f>
        <v>7800000</v>
      </c>
      <c r="L8" s="9" t="s">
        <v>36</v>
      </c>
      <c r="M8" s="9"/>
      <c r="N8" s="15" t="s">
        <v>37</v>
      </c>
    </row>
    <row r="9" spans="1:14" x14ac:dyDescent="0.25">
      <c r="A9" s="9">
        <v>4</v>
      </c>
      <c r="B9" s="14" t="s">
        <v>38</v>
      </c>
      <c r="C9" s="12">
        <v>600</v>
      </c>
      <c r="D9" s="12">
        <v>1000</v>
      </c>
      <c r="E9" s="12">
        <v>600</v>
      </c>
      <c r="F9" s="12">
        <v>36000</v>
      </c>
      <c r="G9" s="9" t="s">
        <v>35</v>
      </c>
      <c r="H9" s="12"/>
      <c r="I9" s="12">
        <f>E9*F9</f>
        <v>21600000</v>
      </c>
      <c r="J9" s="12"/>
      <c r="K9" s="12">
        <f>575*F9</f>
        <v>20700000</v>
      </c>
      <c r="L9" s="9" t="s">
        <v>36</v>
      </c>
      <c r="M9" s="9" t="s">
        <v>39</v>
      </c>
      <c r="N9" s="15" t="s">
        <v>37</v>
      </c>
    </row>
    <row r="10" spans="1:14" x14ac:dyDescent="0.25">
      <c r="A10" s="9">
        <v>5</v>
      </c>
      <c r="B10" s="16" t="s">
        <v>40</v>
      </c>
      <c r="C10" s="12">
        <v>180</v>
      </c>
      <c r="D10" s="12">
        <v>250</v>
      </c>
      <c r="E10" s="12">
        <v>180</v>
      </c>
      <c r="F10" s="12">
        <v>72000</v>
      </c>
      <c r="G10" s="9" t="s">
        <v>35</v>
      </c>
      <c r="H10" s="12"/>
      <c r="I10" s="12">
        <f>E10*F10</f>
        <v>12960000</v>
      </c>
      <c r="J10" s="12"/>
      <c r="K10" s="12">
        <f t="shared" ref="K10:K11" si="0">I10:I13</f>
        <v>12960000</v>
      </c>
      <c r="L10" s="9" t="s">
        <v>36</v>
      </c>
      <c r="M10" s="9"/>
      <c r="N10" s="15" t="s">
        <v>37</v>
      </c>
    </row>
    <row r="11" spans="1:14" x14ac:dyDescent="0.25">
      <c r="A11" s="9">
        <v>6</v>
      </c>
      <c r="B11" s="14" t="s">
        <v>41</v>
      </c>
      <c r="C11" s="12">
        <v>650</v>
      </c>
      <c r="D11" s="12">
        <v>1000</v>
      </c>
      <c r="E11" s="12">
        <v>650</v>
      </c>
      <c r="F11" s="12">
        <v>12000</v>
      </c>
      <c r="G11" s="9" t="s">
        <v>35</v>
      </c>
      <c r="H11" s="12"/>
      <c r="I11" s="12">
        <f>E11*F11</f>
        <v>7800000</v>
      </c>
      <c r="J11" s="12"/>
      <c r="K11" s="12">
        <f t="shared" si="0"/>
        <v>7800000</v>
      </c>
      <c r="L11" s="9" t="s">
        <v>36</v>
      </c>
      <c r="M11" s="9"/>
      <c r="N11" s="15" t="s">
        <v>37</v>
      </c>
    </row>
    <row r="12" spans="1:14" x14ac:dyDescent="0.25">
      <c r="A12" s="7" t="s">
        <v>42</v>
      </c>
      <c r="B12" s="8" t="s">
        <v>43</v>
      </c>
      <c r="C12" s="12"/>
      <c r="D12" s="12"/>
      <c r="E12" s="12"/>
      <c r="F12" s="12"/>
      <c r="G12" s="9"/>
      <c r="H12" s="12"/>
      <c r="I12" s="12"/>
      <c r="J12" s="6">
        <f>SUM(H13:H33)</f>
        <v>26670000</v>
      </c>
      <c r="K12" s="12"/>
      <c r="L12" s="9"/>
      <c r="M12" s="9"/>
      <c r="N12" s="9"/>
    </row>
    <row r="13" spans="1:14" x14ac:dyDescent="0.25">
      <c r="A13" s="9">
        <v>1</v>
      </c>
      <c r="B13" s="17" t="s">
        <v>44</v>
      </c>
      <c r="C13" s="12">
        <v>2300</v>
      </c>
      <c r="D13" s="12">
        <v>3950</v>
      </c>
      <c r="E13" s="32">
        <v>3700</v>
      </c>
      <c r="F13" s="32">
        <f>F4</f>
        <v>0</v>
      </c>
      <c r="G13" s="9" t="s">
        <v>45</v>
      </c>
      <c r="H13" s="12">
        <f>E13*F13</f>
        <v>0</v>
      </c>
      <c r="I13" s="12"/>
      <c r="J13" s="12"/>
      <c r="K13" s="12"/>
      <c r="L13" s="9" t="s">
        <v>36</v>
      </c>
      <c r="M13" s="59" t="s">
        <v>46</v>
      </c>
      <c r="N13" s="18" t="s">
        <v>47</v>
      </c>
    </row>
    <row r="14" spans="1:14" x14ac:dyDescent="0.25">
      <c r="A14" s="9">
        <v>2</v>
      </c>
      <c r="B14" s="17" t="s">
        <v>44</v>
      </c>
      <c r="C14" s="12">
        <v>2100</v>
      </c>
      <c r="D14" s="12">
        <v>3250</v>
      </c>
      <c r="E14" s="12">
        <v>3000</v>
      </c>
      <c r="F14" s="12">
        <v>300</v>
      </c>
      <c r="G14" s="9" t="s">
        <v>45</v>
      </c>
      <c r="H14" s="12">
        <f t="shared" ref="H14:H33" si="1">E14*F14</f>
        <v>900000</v>
      </c>
      <c r="I14" s="12"/>
      <c r="J14" s="12"/>
      <c r="K14" s="12"/>
      <c r="L14" s="9" t="s">
        <v>36</v>
      </c>
      <c r="M14" s="60"/>
      <c r="N14" s="18" t="s">
        <v>47</v>
      </c>
    </row>
    <row r="15" spans="1:14" x14ac:dyDescent="0.25">
      <c r="A15" s="9">
        <v>3</v>
      </c>
      <c r="B15" s="17" t="s">
        <v>48</v>
      </c>
      <c r="C15" s="12">
        <v>1100</v>
      </c>
      <c r="D15" s="12">
        <v>3300</v>
      </c>
      <c r="E15" s="12">
        <v>3300</v>
      </c>
      <c r="F15" s="19">
        <v>500</v>
      </c>
      <c r="G15" s="9" t="s">
        <v>45</v>
      </c>
      <c r="H15" s="12">
        <f t="shared" si="1"/>
        <v>1650000</v>
      </c>
      <c r="I15" s="12"/>
      <c r="J15" s="12"/>
      <c r="K15" s="12"/>
      <c r="L15" s="9" t="s">
        <v>36</v>
      </c>
      <c r="M15" s="60"/>
      <c r="N15" s="18" t="s">
        <v>47</v>
      </c>
    </row>
    <row r="16" spans="1:14" x14ac:dyDescent="0.25">
      <c r="A16" s="9">
        <v>4</v>
      </c>
      <c r="B16" s="17" t="s">
        <v>49</v>
      </c>
      <c r="C16" s="12">
        <v>1800</v>
      </c>
      <c r="D16" s="12">
        <v>2450</v>
      </c>
      <c r="E16" s="12">
        <v>2450</v>
      </c>
      <c r="F16" s="19">
        <v>500</v>
      </c>
      <c r="G16" s="9" t="s">
        <v>45</v>
      </c>
      <c r="H16" s="12">
        <f t="shared" si="1"/>
        <v>1225000</v>
      </c>
      <c r="I16" s="12"/>
      <c r="J16" s="12"/>
      <c r="K16" s="12"/>
      <c r="L16" s="9" t="s">
        <v>36</v>
      </c>
      <c r="M16" s="60"/>
      <c r="N16" s="18" t="s">
        <v>47</v>
      </c>
    </row>
    <row r="17" spans="1:14" x14ac:dyDescent="0.25">
      <c r="A17" s="9">
        <v>5</v>
      </c>
      <c r="B17" s="17" t="s">
        <v>50</v>
      </c>
      <c r="C17" s="12">
        <v>3000</v>
      </c>
      <c r="D17" s="12">
        <v>3500</v>
      </c>
      <c r="E17" s="12">
        <v>3500</v>
      </c>
      <c r="F17" s="12">
        <v>300</v>
      </c>
      <c r="G17" s="9" t="s">
        <v>45</v>
      </c>
      <c r="H17" s="12">
        <f t="shared" si="1"/>
        <v>1050000</v>
      </c>
      <c r="I17" s="12"/>
      <c r="J17" s="12"/>
      <c r="K17" s="12"/>
      <c r="L17" s="9" t="s">
        <v>36</v>
      </c>
      <c r="M17" s="60"/>
      <c r="N17" s="18" t="s">
        <v>47</v>
      </c>
    </row>
    <row r="18" spans="1:14" x14ac:dyDescent="0.25">
      <c r="A18" s="9">
        <v>6</v>
      </c>
      <c r="B18" s="17" t="s">
        <v>50</v>
      </c>
      <c r="C18" s="12">
        <v>3000</v>
      </c>
      <c r="D18" s="12">
        <v>3750</v>
      </c>
      <c r="E18" s="12">
        <v>3500</v>
      </c>
      <c r="F18" s="12">
        <v>300</v>
      </c>
      <c r="G18" s="9" t="s">
        <v>45</v>
      </c>
      <c r="H18" s="12">
        <f t="shared" si="1"/>
        <v>1050000</v>
      </c>
      <c r="I18" s="12"/>
      <c r="J18" s="12"/>
      <c r="K18" s="12"/>
      <c r="L18" s="9" t="s">
        <v>36</v>
      </c>
      <c r="M18" s="60"/>
      <c r="N18" s="18" t="s">
        <v>47</v>
      </c>
    </row>
    <row r="19" spans="1:14" x14ac:dyDescent="0.25">
      <c r="A19" s="9">
        <v>7</v>
      </c>
      <c r="B19" s="17" t="s">
        <v>51</v>
      </c>
      <c r="C19" s="12">
        <v>1800</v>
      </c>
      <c r="D19" s="12">
        <v>3150</v>
      </c>
      <c r="E19" s="12">
        <v>2900</v>
      </c>
      <c r="F19" s="12">
        <v>300</v>
      </c>
      <c r="G19" s="9" t="s">
        <v>45</v>
      </c>
      <c r="H19" s="12">
        <f t="shared" si="1"/>
        <v>870000</v>
      </c>
      <c r="I19" s="12"/>
      <c r="J19" s="12"/>
      <c r="K19" s="12"/>
      <c r="L19" s="9" t="s">
        <v>36</v>
      </c>
      <c r="M19" s="60"/>
      <c r="N19" s="18" t="s">
        <v>47</v>
      </c>
    </row>
    <row r="20" spans="1:14" x14ac:dyDescent="0.25">
      <c r="A20" s="9">
        <v>8</v>
      </c>
      <c r="B20" s="17" t="s">
        <v>52</v>
      </c>
      <c r="C20" s="12">
        <v>3800</v>
      </c>
      <c r="D20" s="12">
        <v>6750</v>
      </c>
      <c r="E20" s="12">
        <v>6500</v>
      </c>
      <c r="F20" s="12">
        <v>300</v>
      </c>
      <c r="G20" s="9" t="s">
        <v>45</v>
      </c>
      <c r="H20" s="12">
        <f t="shared" si="1"/>
        <v>1950000</v>
      </c>
      <c r="I20" s="12"/>
      <c r="J20" s="12"/>
      <c r="K20" s="12"/>
      <c r="L20" s="9" t="s">
        <v>36</v>
      </c>
      <c r="M20" s="60"/>
      <c r="N20" s="18" t="s">
        <v>47</v>
      </c>
    </row>
    <row r="21" spans="1:14" x14ac:dyDescent="0.25">
      <c r="A21" s="9">
        <v>9</v>
      </c>
      <c r="B21" s="17" t="s">
        <v>53</v>
      </c>
      <c r="C21" s="12">
        <v>1800</v>
      </c>
      <c r="D21" s="12">
        <v>3050</v>
      </c>
      <c r="E21" s="12">
        <v>2800</v>
      </c>
      <c r="F21" s="12">
        <v>300</v>
      </c>
      <c r="G21" s="9" t="s">
        <v>45</v>
      </c>
      <c r="H21" s="12">
        <f t="shared" si="1"/>
        <v>840000</v>
      </c>
      <c r="I21" s="12"/>
      <c r="J21" s="12"/>
      <c r="K21" s="12"/>
      <c r="L21" s="9" t="s">
        <v>36</v>
      </c>
      <c r="M21" s="60"/>
      <c r="N21" s="18" t="s">
        <v>47</v>
      </c>
    </row>
    <row r="22" spans="1:14" x14ac:dyDescent="0.25">
      <c r="A22" s="9">
        <v>10</v>
      </c>
      <c r="B22" s="17" t="s">
        <v>54</v>
      </c>
      <c r="C22" s="12">
        <v>1700</v>
      </c>
      <c r="D22" s="12">
        <v>2450</v>
      </c>
      <c r="E22" s="12">
        <v>2450</v>
      </c>
      <c r="F22" s="19">
        <v>500</v>
      </c>
      <c r="G22" s="9" t="s">
        <v>45</v>
      </c>
      <c r="H22" s="12">
        <f t="shared" si="1"/>
        <v>1225000</v>
      </c>
      <c r="I22" s="12"/>
      <c r="J22" s="12"/>
      <c r="K22" s="12"/>
      <c r="L22" s="9" t="s">
        <v>36</v>
      </c>
      <c r="M22" s="60"/>
      <c r="N22" s="18" t="s">
        <v>47</v>
      </c>
    </row>
    <row r="23" spans="1:14" x14ac:dyDescent="0.25">
      <c r="A23" s="9">
        <v>11</v>
      </c>
      <c r="B23" s="17" t="s">
        <v>55</v>
      </c>
      <c r="C23" s="12">
        <v>3800</v>
      </c>
      <c r="D23" s="12">
        <v>6750</v>
      </c>
      <c r="E23" s="12">
        <v>6500</v>
      </c>
      <c r="F23" s="12">
        <v>300</v>
      </c>
      <c r="G23" s="9" t="s">
        <v>45</v>
      </c>
      <c r="H23" s="12">
        <f t="shared" si="1"/>
        <v>1950000</v>
      </c>
      <c r="I23" s="12"/>
      <c r="J23" s="12"/>
      <c r="K23" s="12"/>
      <c r="L23" s="9" t="s">
        <v>36</v>
      </c>
      <c r="M23" s="60"/>
      <c r="N23" s="18" t="s">
        <v>47</v>
      </c>
    </row>
    <row r="24" spans="1:14" x14ac:dyDescent="0.25">
      <c r="A24" s="9">
        <v>12</v>
      </c>
      <c r="B24" s="17" t="s">
        <v>56</v>
      </c>
      <c r="C24" s="12">
        <v>5700</v>
      </c>
      <c r="D24" s="12">
        <v>9100</v>
      </c>
      <c r="E24" s="12">
        <v>9100</v>
      </c>
      <c r="F24" s="19">
        <v>500</v>
      </c>
      <c r="G24" s="9" t="s">
        <v>45</v>
      </c>
      <c r="H24" s="12">
        <f t="shared" si="1"/>
        <v>4550000</v>
      </c>
      <c r="I24" s="12"/>
      <c r="J24" s="12"/>
      <c r="K24" s="12"/>
      <c r="L24" s="9" t="s">
        <v>36</v>
      </c>
      <c r="M24" s="60"/>
      <c r="N24" s="18" t="s">
        <v>47</v>
      </c>
    </row>
    <row r="25" spans="1:14" x14ac:dyDescent="0.25">
      <c r="A25" s="9">
        <v>13</v>
      </c>
      <c r="B25" s="17" t="s">
        <v>57</v>
      </c>
      <c r="C25" s="12">
        <v>3000</v>
      </c>
      <c r="D25" s="12">
        <v>3800</v>
      </c>
      <c r="E25" s="12">
        <v>3800</v>
      </c>
      <c r="F25" s="12">
        <v>300</v>
      </c>
      <c r="G25" s="9" t="s">
        <v>45</v>
      </c>
      <c r="H25" s="12">
        <f t="shared" si="1"/>
        <v>1140000</v>
      </c>
      <c r="I25" s="12"/>
      <c r="J25" s="12"/>
      <c r="K25" s="12"/>
      <c r="L25" s="9" t="s">
        <v>36</v>
      </c>
      <c r="M25" s="60"/>
      <c r="N25" s="18" t="s">
        <v>47</v>
      </c>
    </row>
    <row r="26" spans="1:14" x14ac:dyDescent="0.25">
      <c r="A26" s="9">
        <v>14</v>
      </c>
      <c r="B26" s="17" t="s">
        <v>58</v>
      </c>
      <c r="C26" s="12">
        <v>1800</v>
      </c>
      <c r="D26" s="12">
        <v>3150</v>
      </c>
      <c r="E26" s="12">
        <v>2900</v>
      </c>
      <c r="F26" s="12">
        <v>300</v>
      </c>
      <c r="G26" s="9" t="s">
        <v>45</v>
      </c>
      <c r="H26" s="12">
        <f t="shared" si="1"/>
        <v>870000</v>
      </c>
      <c r="I26" s="12"/>
      <c r="J26" s="12"/>
      <c r="K26" s="12"/>
      <c r="L26" s="9" t="s">
        <v>36</v>
      </c>
      <c r="M26" s="60"/>
      <c r="N26" s="18" t="s">
        <v>47</v>
      </c>
    </row>
    <row r="27" spans="1:14" x14ac:dyDescent="0.25">
      <c r="A27" s="9">
        <v>15</v>
      </c>
      <c r="B27" s="17" t="s">
        <v>53</v>
      </c>
      <c r="C27" s="12">
        <v>1800</v>
      </c>
      <c r="D27" s="12">
        <v>3050</v>
      </c>
      <c r="E27" s="12">
        <v>2800</v>
      </c>
      <c r="F27" s="12">
        <v>300</v>
      </c>
      <c r="G27" s="9" t="s">
        <v>45</v>
      </c>
      <c r="H27" s="12">
        <f t="shared" si="1"/>
        <v>840000</v>
      </c>
      <c r="I27" s="12"/>
      <c r="J27" s="12"/>
      <c r="K27" s="12"/>
      <c r="L27" s="9" t="s">
        <v>36</v>
      </c>
      <c r="M27" s="60"/>
      <c r="N27" s="18" t="s">
        <v>47</v>
      </c>
    </row>
    <row r="28" spans="1:14" x14ac:dyDescent="0.25">
      <c r="A28" s="9">
        <v>16</v>
      </c>
      <c r="B28" s="17" t="s">
        <v>59</v>
      </c>
      <c r="C28" s="12">
        <v>3000</v>
      </c>
      <c r="D28" s="12">
        <v>3750</v>
      </c>
      <c r="E28" s="12">
        <v>3500</v>
      </c>
      <c r="F28" s="12">
        <v>300</v>
      </c>
      <c r="G28" s="9" t="s">
        <v>45</v>
      </c>
      <c r="H28" s="12">
        <f t="shared" si="1"/>
        <v>1050000</v>
      </c>
      <c r="I28" s="12"/>
      <c r="J28" s="12"/>
      <c r="K28" s="12"/>
      <c r="L28" s="9" t="s">
        <v>36</v>
      </c>
      <c r="M28" s="60"/>
      <c r="N28" s="18" t="s">
        <v>47</v>
      </c>
    </row>
    <row r="29" spans="1:14" x14ac:dyDescent="0.25">
      <c r="A29" s="9">
        <v>17</v>
      </c>
      <c r="B29" s="17" t="s">
        <v>60</v>
      </c>
      <c r="C29" s="12">
        <v>1200</v>
      </c>
      <c r="D29" s="12">
        <v>2800</v>
      </c>
      <c r="E29" s="12">
        <v>2800</v>
      </c>
      <c r="F29" s="19">
        <v>500</v>
      </c>
      <c r="G29" s="9" t="s">
        <v>45</v>
      </c>
      <c r="H29" s="12">
        <f t="shared" si="1"/>
        <v>1400000</v>
      </c>
      <c r="I29" s="12"/>
      <c r="J29" s="12"/>
      <c r="K29" s="12"/>
      <c r="L29" s="9" t="s">
        <v>36</v>
      </c>
      <c r="M29" s="60"/>
      <c r="N29" s="18" t="s">
        <v>47</v>
      </c>
    </row>
    <row r="30" spans="1:14" x14ac:dyDescent="0.25">
      <c r="A30" s="9">
        <v>18</v>
      </c>
      <c r="B30" s="17" t="s">
        <v>61</v>
      </c>
      <c r="C30" s="12">
        <v>3000</v>
      </c>
      <c r="D30" s="12">
        <v>3500</v>
      </c>
      <c r="E30" s="12">
        <v>3500</v>
      </c>
      <c r="F30" s="12">
        <v>300</v>
      </c>
      <c r="G30" s="9" t="s">
        <v>45</v>
      </c>
      <c r="H30" s="12">
        <f t="shared" si="1"/>
        <v>1050000</v>
      </c>
      <c r="I30" s="12"/>
      <c r="J30" s="12"/>
      <c r="K30" s="12"/>
      <c r="L30" s="9" t="s">
        <v>36</v>
      </c>
      <c r="M30" s="60"/>
      <c r="N30" s="18" t="s">
        <v>47</v>
      </c>
    </row>
    <row r="31" spans="1:14" x14ac:dyDescent="0.25">
      <c r="A31" s="9">
        <v>19</v>
      </c>
      <c r="B31" s="17" t="s">
        <v>62</v>
      </c>
      <c r="C31" s="12">
        <v>4000</v>
      </c>
      <c r="D31" s="12">
        <v>3800</v>
      </c>
      <c r="E31" s="12">
        <v>3800</v>
      </c>
      <c r="F31" s="12">
        <v>300</v>
      </c>
      <c r="G31" s="9" t="s">
        <v>45</v>
      </c>
      <c r="H31" s="12">
        <f t="shared" si="1"/>
        <v>1140000</v>
      </c>
      <c r="I31" s="12"/>
      <c r="J31" s="12"/>
      <c r="K31" s="12"/>
      <c r="L31" s="9" t="s">
        <v>36</v>
      </c>
      <c r="M31" s="60"/>
      <c r="N31" s="18" t="s">
        <v>47</v>
      </c>
    </row>
    <row r="32" spans="1:14" x14ac:dyDescent="0.25">
      <c r="A32" s="9">
        <v>20</v>
      </c>
      <c r="B32" s="17" t="s">
        <v>51</v>
      </c>
      <c r="C32" s="12">
        <v>2100</v>
      </c>
      <c r="D32" s="12">
        <v>3450</v>
      </c>
      <c r="E32" s="12">
        <v>3200</v>
      </c>
      <c r="F32" s="12">
        <v>300</v>
      </c>
      <c r="G32" s="9" t="s">
        <v>45</v>
      </c>
      <c r="H32" s="12">
        <f t="shared" si="1"/>
        <v>960000</v>
      </c>
      <c r="I32" s="12"/>
      <c r="J32" s="12"/>
      <c r="K32" s="12"/>
      <c r="L32" s="9" t="s">
        <v>36</v>
      </c>
      <c r="M32" s="60"/>
      <c r="N32" s="18" t="s">
        <v>47</v>
      </c>
    </row>
    <row r="33" spans="1:14" x14ac:dyDescent="0.25">
      <c r="A33" s="9">
        <v>21</v>
      </c>
      <c r="B33" s="17" t="s">
        <v>63</v>
      </c>
      <c r="C33" s="12">
        <v>2100</v>
      </c>
      <c r="D33" s="12">
        <v>3450</v>
      </c>
      <c r="E33" s="12">
        <v>3200</v>
      </c>
      <c r="F33" s="12">
        <v>300</v>
      </c>
      <c r="G33" s="9" t="s">
        <v>45</v>
      </c>
      <c r="H33" s="12">
        <f t="shared" si="1"/>
        <v>960000</v>
      </c>
      <c r="I33" s="12"/>
      <c r="J33" s="12"/>
      <c r="K33" s="12"/>
      <c r="L33" s="9" t="s">
        <v>36</v>
      </c>
      <c r="M33" s="61"/>
      <c r="N33" s="18" t="s">
        <v>47</v>
      </c>
    </row>
    <row r="34" spans="1:14" x14ac:dyDescent="0.25">
      <c r="A34" s="7" t="s">
        <v>64</v>
      </c>
      <c r="B34" s="20" t="s">
        <v>65</v>
      </c>
      <c r="C34" s="12"/>
      <c r="D34" s="12"/>
      <c r="E34" s="12"/>
      <c r="F34" s="12"/>
      <c r="G34" s="9"/>
      <c r="H34" s="12"/>
      <c r="I34" s="12"/>
      <c r="J34" s="6">
        <f>SUM(H35:H51)</f>
        <v>19300000</v>
      </c>
      <c r="K34" s="12"/>
      <c r="L34" s="9"/>
      <c r="M34" s="9"/>
      <c r="N34" s="9"/>
    </row>
    <row r="35" spans="1:14" x14ac:dyDescent="0.25">
      <c r="A35" s="9">
        <v>1</v>
      </c>
      <c r="B35" s="9" t="s">
        <v>66</v>
      </c>
      <c r="C35" s="11">
        <v>800</v>
      </c>
      <c r="D35" s="11">
        <v>1800</v>
      </c>
      <c r="E35" s="11">
        <v>800</v>
      </c>
      <c r="F35" s="11">
        <v>300</v>
      </c>
      <c r="G35" s="9" t="s">
        <v>67</v>
      </c>
      <c r="H35" s="12">
        <f>E35*F35</f>
        <v>240000</v>
      </c>
      <c r="I35" s="12"/>
      <c r="J35" s="12"/>
      <c r="K35" s="12"/>
      <c r="L35" s="9" t="s">
        <v>68</v>
      </c>
      <c r="M35" s="9"/>
      <c r="N35" s="13" t="s">
        <v>33</v>
      </c>
    </row>
    <row r="36" spans="1:14" x14ac:dyDescent="0.25">
      <c r="A36" s="9">
        <v>2</v>
      </c>
      <c r="B36" s="9" t="s">
        <v>69</v>
      </c>
      <c r="C36" s="11">
        <v>4400</v>
      </c>
      <c r="D36" s="11">
        <v>4500</v>
      </c>
      <c r="E36" s="11">
        <v>4400</v>
      </c>
      <c r="F36" s="11">
        <v>300</v>
      </c>
      <c r="G36" s="9" t="s">
        <v>67</v>
      </c>
      <c r="H36" s="12">
        <f t="shared" ref="H36:H74" si="2">E36*F36</f>
        <v>1320000</v>
      </c>
      <c r="I36" s="12"/>
      <c r="J36" s="12"/>
      <c r="K36" s="12"/>
      <c r="L36" s="9" t="s">
        <v>68</v>
      </c>
      <c r="M36" s="9"/>
      <c r="N36" s="13" t="s">
        <v>33</v>
      </c>
    </row>
    <row r="37" spans="1:14" x14ac:dyDescent="0.25">
      <c r="A37" s="9">
        <v>3</v>
      </c>
      <c r="B37" s="9" t="s">
        <v>70</v>
      </c>
      <c r="C37" s="11">
        <v>5000</v>
      </c>
      <c r="D37" s="11">
        <v>6500</v>
      </c>
      <c r="E37" s="11">
        <v>5000</v>
      </c>
      <c r="F37" s="11">
        <v>300</v>
      </c>
      <c r="G37" s="9" t="s">
        <v>67</v>
      </c>
      <c r="H37" s="12">
        <f t="shared" si="2"/>
        <v>1500000</v>
      </c>
      <c r="I37" s="12"/>
      <c r="J37" s="12"/>
      <c r="K37" s="12"/>
      <c r="L37" s="9" t="s">
        <v>68</v>
      </c>
      <c r="M37" s="9"/>
      <c r="N37" s="13" t="s">
        <v>33</v>
      </c>
    </row>
    <row r="38" spans="1:14" x14ac:dyDescent="0.25">
      <c r="A38" s="9">
        <v>4</v>
      </c>
      <c r="B38" s="9" t="s">
        <v>70</v>
      </c>
      <c r="C38" s="11">
        <v>4800</v>
      </c>
      <c r="D38" s="11">
        <v>6500</v>
      </c>
      <c r="E38" s="11">
        <v>4800</v>
      </c>
      <c r="F38" s="11">
        <v>300</v>
      </c>
      <c r="G38" s="9" t="s">
        <v>67</v>
      </c>
      <c r="H38" s="12">
        <f t="shared" si="2"/>
        <v>1440000</v>
      </c>
      <c r="I38" s="12"/>
      <c r="J38" s="12"/>
      <c r="K38" s="12"/>
      <c r="L38" s="9" t="s">
        <v>68</v>
      </c>
      <c r="M38" s="9"/>
      <c r="N38" s="13" t="s">
        <v>33</v>
      </c>
    </row>
    <row r="39" spans="1:14" x14ac:dyDescent="0.25">
      <c r="A39" s="9">
        <v>5</v>
      </c>
      <c r="B39" s="9" t="s">
        <v>71</v>
      </c>
      <c r="C39" s="21">
        <v>370</v>
      </c>
      <c r="D39" s="11">
        <v>650</v>
      </c>
      <c r="E39" s="21">
        <v>370</v>
      </c>
      <c r="F39" s="21">
        <v>6000</v>
      </c>
      <c r="G39" s="9" t="s">
        <v>35</v>
      </c>
      <c r="H39" s="12">
        <f t="shared" si="2"/>
        <v>2220000</v>
      </c>
      <c r="I39" s="12"/>
      <c r="J39" s="12"/>
      <c r="K39" s="12"/>
      <c r="L39" s="9" t="s">
        <v>68</v>
      </c>
      <c r="M39" s="9" t="s">
        <v>72</v>
      </c>
      <c r="N39" s="13" t="s">
        <v>33</v>
      </c>
    </row>
    <row r="40" spans="1:14" x14ac:dyDescent="0.25">
      <c r="A40" s="9">
        <v>6</v>
      </c>
      <c r="B40" s="9" t="s">
        <v>73</v>
      </c>
      <c r="C40" s="21">
        <v>370</v>
      </c>
      <c r="D40" s="11">
        <v>650</v>
      </c>
      <c r="E40" s="21">
        <v>370</v>
      </c>
      <c r="F40" s="21">
        <v>6000</v>
      </c>
      <c r="G40" s="9" t="s">
        <v>35</v>
      </c>
      <c r="H40" s="12">
        <f t="shared" si="2"/>
        <v>2220000</v>
      </c>
      <c r="I40" s="12"/>
      <c r="J40" s="12"/>
      <c r="K40" s="12"/>
      <c r="L40" s="9" t="s">
        <v>68</v>
      </c>
      <c r="M40" s="9" t="s">
        <v>72</v>
      </c>
      <c r="N40" s="13" t="s">
        <v>33</v>
      </c>
    </row>
    <row r="41" spans="1:14" x14ac:dyDescent="0.25">
      <c r="A41" s="9">
        <v>7</v>
      </c>
      <c r="B41" s="9" t="s">
        <v>74</v>
      </c>
      <c r="C41" s="11">
        <v>350</v>
      </c>
      <c r="D41" s="11">
        <v>700</v>
      </c>
      <c r="E41" s="11">
        <v>350</v>
      </c>
      <c r="F41" s="11">
        <v>6000</v>
      </c>
      <c r="G41" s="9" t="s">
        <v>35</v>
      </c>
      <c r="H41" s="12">
        <f t="shared" si="2"/>
        <v>2100000</v>
      </c>
      <c r="I41" s="12"/>
      <c r="J41" s="12"/>
      <c r="K41" s="12"/>
      <c r="L41" s="9" t="s">
        <v>68</v>
      </c>
      <c r="M41" s="9"/>
      <c r="N41" s="13" t="s">
        <v>33</v>
      </c>
    </row>
    <row r="42" spans="1:14" x14ac:dyDescent="0.25">
      <c r="A42" s="9">
        <v>8</v>
      </c>
      <c r="B42" s="9" t="s">
        <v>75</v>
      </c>
      <c r="C42" s="21">
        <v>450</v>
      </c>
      <c r="D42" s="11">
        <v>500</v>
      </c>
      <c r="E42" s="21">
        <v>450</v>
      </c>
      <c r="F42" s="21">
        <v>6000</v>
      </c>
      <c r="G42" s="9" t="s">
        <v>35</v>
      </c>
      <c r="H42" s="12">
        <f t="shared" si="2"/>
        <v>2700000</v>
      </c>
      <c r="I42" s="12"/>
      <c r="J42" s="12"/>
      <c r="K42" s="12"/>
      <c r="L42" s="9" t="s">
        <v>68</v>
      </c>
      <c r="M42" s="9" t="s">
        <v>72</v>
      </c>
      <c r="N42" s="13" t="s">
        <v>33</v>
      </c>
    </row>
    <row r="43" spans="1:14" x14ac:dyDescent="0.25">
      <c r="A43" s="9">
        <v>9</v>
      </c>
      <c r="B43" s="9" t="s">
        <v>76</v>
      </c>
      <c r="C43" s="11">
        <v>750</v>
      </c>
      <c r="D43" s="11">
        <v>900</v>
      </c>
      <c r="E43" s="11">
        <v>750</v>
      </c>
      <c r="F43" s="11">
        <v>2000</v>
      </c>
      <c r="G43" s="9" t="s">
        <v>35</v>
      </c>
      <c r="H43" s="12">
        <f t="shared" si="2"/>
        <v>1500000</v>
      </c>
      <c r="I43" s="12"/>
      <c r="J43" s="12"/>
      <c r="K43" s="12"/>
      <c r="L43" s="9" t="s">
        <v>68</v>
      </c>
      <c r="M43" s="9"/>
      <c r="N43" s="13" t="s">
        <v>33</v>
      </c>
    </row>
    <row r="44" spans="1:14" x14ac:dyDescent="0.25">
      <c r="A44" s="9">
        <v>10</v>
      </c>
      <c r="B44" s="9" t="s">
        <v>77</v>
      </c>
      <c r="C44" s="11">
        <v>400</v>
      </c>
      <c r="D44" s="11">
        <v>650</v>
      </c>
      <c r="E44" s="11">
        <v>400</v>
      </c>
      <c r="F44" s="11">
        <v>1000</v>
      </c>
      <c r="G44" s="9" t="s">
        <v>35</v>
      </c>
      <c r="H44" s="12">
        <f t="shared" si="2"/>
        <v>400000</v>
      </c>
      <c r="I44" s="12"/>
      <c r="J44" s="12"/>
      <c r="K44" s="12"/>
      <c r="L44" s="9" t="s">
        <v>68</v>
      </c>
      <c r="M44" s="9"/>
      <c r="N44" s="13" t="s">
        <v>33</v>
      </c>
    </row>
    <row r="45" spans="1:14" x14ac:dyDescent="0.25">
      <c r="A45" s="9">
        <v>11</v>
      </c>
      <c r="B45" s="9" t="s">
        <v>77</v>
      </c>
      <c r="C45" s="11">
        <v>600</v>
      </c>
      <c r="D45" s="11">
        <v>700</v>
      </c>
      <c r="E45" s="11">
        <v>600</v>
      </c>
      <c r="F45" s="11">
        <v>1000</v>
      </c>
      <c r="G45" s="9" t="s">
        <v>35</v>
      </c>
      <c r="H45" s="12">
        <f t="shared" si="2"/>
        <v>600000</v>
      </c>
      <c r="I45" s="12"/>
      <c r="J45" s="12"/>
      <c r="K45" s="12"/>
      <c r="L45" s="9" t="s">
        <v>68</v>
      </c>
      <c r="M45" s="9"/>
      <c r="N45" s="13" t="s">
        <v>33</v>
      </c>
    </row>
    <row r="46" spans="1:14" x14ac:dyDescent="0.25">
      <c r="A46" s="9">
        <v>12</v>
      </c>
      <c r="B46" s="9" t="s">
        <v>77</v>
      </c>
      <c r="C46" s="11">
        <v>800</v>
      </c>
      <c r="D46" s="11">
        <v>850</v>
      </c>
      <c r="E46" s="11">
        <v>800</v>
      </c>
      <c r="F46" s="11">
        <v>1000</v>
      </c>
      <c r="G46" s="9" t="s">
        <v>35</v>
      </c>
      <c r="H46" s="12">
        <f t="shared" si="2"/>
        <v>800000</v>
      </c>
      <c r="I46" s="12"/>
      <c r="J46" s="12"/>
      <c r="K46" s="12"/>
      <c r="L46" s="9" t="s">
        <v>68</v>
      </c>
      <c r="M46" s="9"/>
      <c r="N46" s="13" t="s">
        <v>33</v>
      </c>
    </row>
    <row r="47" spans="1:14" x14ac:dyDescent="0.25">
      <c r="A47" s="9">
        <v>13</v>
      </c>
      <c r="B47" s="9" t="s">
        <v>78</v>
      </c>
      <c r="C47" s="22">
        <v>200</v>
      </c>
      <c r="D47" s="11">
        <v>500</v>
      </c>
      <c r="E47" s="22">
        <v>200</v>
      </c>
      <c r="F47" s="22">
        <v>1000</v>
      </c>
      <c r="G47" s="9" t="s">
        <v>35</v>
      </c>
      <c r="H47" s="12">
        <f>(E47*F47)+250000</f>
        <v>450000</v>
      </c>
      <c r="I47" s="12"/>
      <c r="J47" s="12"/>
      <c r="K47" s="12"/>
      <c r="L47" s="9" t="s">
        <v>79</v>
      </c>
      <c r="M47" s="9" t="s">
        <v>80</v>
      </c>
      <c r="N47" s="13" t="s">
        <v>33</v>
      </c>
    </row>
    <row r="48" spans="1:14" x14ac:dyDescent="0.25">
      <c r="A48" s="9">
        <v>14</v>
      </c>
      <c r="B48" s="9" t="s">
        <v>81</v>
      </c>
      <c r="C48" s="11">
        <v>1300</v>
      </c>
      <c r="D48" s="11">
        <v>2000</v>
      </c>
      <c r="E48" s="11">
        <v>1300</v>
      </c>
      <c r="F48" s="11">
        <v>300</v>
      </c>
      <c r="G48" s="9" t="s">
        <v>67</v>
      </c>
      <c r="H48" s="12">
        <f t="shared" si="2"/>
        <v>390000</v>
      </c>
      <c r="I48" s="12"/>
      <c r="J48" s="12"/>
      <c r="K48" s="12"/>
      <c r="L48" s="9" t="s">
        <v>68</v>
      </c>
      <c r="M48" s="9"/>
      <c r="N48" s="13" t="s">
        <v>33</v>
      </c>
    </row>
    <row r="49" spans="1:14" x14ac:dyDescent="0.25">
      <c r="A49" s="9">
        <v>15</v>
      </c>
      <c r="B49" s="9" t="s">
        <v>82</v>
      </c>
      <c r="C49" s="11">
        <v>1300</v>
      </c>
      <c r="D49" s="11">
        <v>2000</v>
      </c>
      <c r="E49" s="11">
        <v>1300</v>
      </c>
      <c r="F49" s="11">
        <v>300</v>
      </c>
      <c r="G49" s="9" t="s">
        <v>67</v>
      </c>
      <c r="H49" s="12">
        <f t="shared" si="2"/>
        <v>390000</v>
      </c>
      <c r="I49" s="12"/>
      <c r="J49" s="12"/>
      <c r="K49" s="12"/>
      <c r="L49" s="9" t="s">
        <v>68</v>
      </c>
      <c r="M49" s="9"/>
      <c r="N49" s="13" t="s">
        <v>33</v>
      </c>
    </row>
    <row r="50" spans="1:14" x14ac:dyDescent="0.25">
      <c r="A50" s="9">
        <v>16</v>
      </c>
      <c r="B50" s="9" t="s">
        <v>83</v>
      </c>
      <c r="C50" s="11">
        <v>2100</v>
      </c>
      <c r="D50" s="11">
        <v>4500</v>
      </c>
      <c r="E50" s="11">
        <v>2100</v>
      </c>
      <c r="F50" s="11">
        <v>300</v>
      </c>
      <c r="G50" s="9" t="s">
        <v>67</v>
      </c>
      <c r="H50" s="12">
        <f t="shared" si="2"/>
        <v>630000</v>
      </c>
      <c r="I50" s="12"/>
      <c r="J50" s="12"/>
      <c r="K50" s="12"/>
      <c r="L50" s="9" t="s">
        <v>68</v>
      </c>
      <c r="M50" s="9"/>
      <c r="N50" s="13" t="s">
        <v>33</v>
      </c>
    </row>
    <row r="51" spans="1:14" x14ac:dyDescent="0.25">
      <c r="A51" s="9">
        <v>17</v>
      </c>
      <c r="B51" s="9" t="s">
        <v>84</v>
      </c>
      <c r="C51" s="11">
        <v>400</v>
      </c>
      <c r="D51" s="11">
        <v>800</v>
      </c>
      <c r="E51" s="22">
        <v>400</v>
      </c>
      <c r="F51" s="22">
        <v>1000</v>
      </c>
      <c r="G51" s="9" t="s">
        <v>35</v>
      </c>
      <c r="H51" s="12">
        <f t="shared" si="2"/>
        <v>400000</v>
      </c>
      <c r="I51" s="12"/>
      <c r="J51" s="12"/>
      <c r="K51" s="12"/>
      <c r="L51" s="9" t="s">
        <v>79</v>
      </c>
      <c r="M51" s="9" t="s">
        <v>85</v>
      </c>
      <c r="N51" s="13" t="s">
        <v>33</v>
      </c>
    </row>
    <row r="52" spans="1:14" x14ac:dyDescent="0.25">
      <c r="A52" s="7" t="s">
        <v>86</v>
      </c>
      <c r="B52" s="7" t="s">
        <v>87</v>
      </c>
      <c r="C52" s="12"/>
      <c r="D52" s="12"/>
      <c r="E52" s="12"/>
      <c r="F52" s="12"/>
      <c r="G52" s="9"/>
      <c r="H52" s="12">
        <f t="shared" si="2"/>
        <v>0</v>
      </c>
      <c r="I52" s="12"/>
      <c r="J52" s="6">
        <f>SUM(H53:H72)</f>
        <v>58375000</v>
      </c>
      <c r="K52" s="12"/>
      <c r="L52" s="9"/>
      <c r="M52" s="9"/>
      <c r="N52" s="9"/>
    </row>
    <row r="53" spans="1:14" ht="15" customHeight="1" x14ac:dyDescent="0.25">
      <c r="A53" s="62">
        <v>1</v>
      </c>
      <c r="B53" s="14" t="s">
        <v>88</v>
      </c>
      <c r="C53" s="12">
        <v>1800</v>
      </c>
      <c r="D53" s="12"/>
      <c r="E53" s="12">
        <v>1800</v>
      </c>
      <c r="F53" s="11">
        <v>1000</v>
      </c>
      <c r="G53" s="9" t="s">
        <v>35</v>
      </c>
      <c r="H53" s="12">
        <f t="shared" si="2"/>
        <v>1800000</v>
      </c>
      <c r="I53" s="12"/>
      <c r="J53" s="12"/>
      <c r="K53" s="12"/>
      <c r="L53" s="9" t="s">
        <v>89</v>
      </c>
      <c r="M53" s="9"/>
      <c r="N53" s="13" t="s">
        <v>33</v>
      </c>
    </row>
    <row r="54" spans="1:14" ht="15" customHeight="1" x14ac:dyDescent="0.25">
      <c r="A54" s="63"/>
      <c r="B54" s="14" t="s">
        <v>90</v>
      </c>
      <c r="C54" s="12">
        <v>2400</v>
      </c>
      <c r="D54" s="12"/>
      <c r="E54" s="12">
        <v>2400</v>
      </c>
      <c r="F54" s="11">
        <v>1000</v>
      </c>
      <c r="G54" s="9" t="s">
        <v>35</v>
      </c>
      <c r="H54" s="12">
        <f t="shared" si="2"/>
        <v>2400000</v>
      </c>
      <c r="I54" s="12"/>
      <c r="J54" s="12"/>
      <c r="K54" s="12"/>
      <c r="L54" s="9" t="s">
        <v>89</v>
      </c>
      <c r="M54" s="9"/>
      <c r="N54" s="13" t="s">
        <v>33</v>
      </c>
    </row>
    <row r="55" spans="1:14" ht="15" customHeight="1" x14ac:dyDescent="0.25">
      <c r="A55" s="63"/>
      <c r="B55" s="14" t="s">
        <v>91</v>
      </c>
      <c r="C55" s="12">
        <v>2900</v>
      </c>
      <c r="D55" s="12"/>
      <c r="E55" s="12">
        <v>2900</v>
      </c>
      <c r="F55" s="11">
        <v>1000</v>
      </c>
      <c r="G55" s="9" t="s">
        <v>35</v>
      </c>
      <c r="H55" s="12">
        <f t="shared" si="2"/>
        <v>2900000</v>
      </c>
      <c r="I55" s="12"/>
      <c r="J55" s="12"/>
      <c r="K55" s="12"/>
      <c r="L55" s="9" t="s">
        <v>89</v>
      </c>
      <c r="M55" s="9"/>
      <c r="N55" s="13" t="s">
        <v>33</v>
      </c>
    </row>
    <row r="56" spans="1:14" ht="15" customHeight="1" x14ac:dyDescent="0.25">
      <c r="A56" s="64"/>
      <c r="B56" s="14" t="s">
        <v>92</v>
      </c>
      <c r="C56" s="12">
        <v>3500</v>
      </c>
      <c r="D56" s="12"/>
      <c r="E56" s="12">
        <v>3500</v>
      </c>
      <c r="F56" s="11">
        <v>1000</v>
      </c>
      <c r="G56" s="9" t="s">
        <v>35</v>
      </c>
      <c r="H56" s="12">
        <f t="shared" si="2"/>
        <v>3500000</v>
      </c>
      <c r="I56" s="12"/>
      <c r="J56" s="12"/>
      <c r="K56" s="12"/>
      <c r="L56" s="9" t="s">
        <v>89</v>
      </c>
      <c r="M56" s="9"/>
      <c r="N56" s="13" t="s">
        <v>33</v>
      </c>
    </row>
    <row r="57" spans="1:14" ht="15" customHeight="1" x14ac:dyDescent="0.25">
      <c r="A57" s="62">
        <v>2</v>
      </c>
      <c r="B57" s="14" t="s">
        <v>93</v>
      </c>
      <c r="C57" s="12">
        <v>1800</v>
      </c>
      <c r="D57" s="12"/>
      <c r="E57" s="12">
        <v>1800</v>
      </c>
      <c r="F57" s="11">
        <v>1000</v>
      </c>
      <c r="G57" s="9" t="s">
        <v>35</v>
      </c>
      <c r="H57" s="12">
        <f t="shared" si="2"/>
        <v>1800000</v>
      </c>
      <c r="I57" s="12"/>
      <c r="J57" s="12"/>
      <c r="K57" s="12"/>
      <c r="L57" s="9" t="s">
        <v>89</v>
      </c>
      <c r="M57" s="9"/>
      <c r="N57" s="13" t="s">
        <v>33</v>
      </c>
    </row>
    <row r="58" spans="1:14" ht="15" customHeight="1" x14ac:dyDescent="0.25">
      <c r="A58" s="63"/>
      <c r="B58" s="14" t="s">
        <v>94</v>
      </c>
      <c r="C58" s="12">
        <v>2400</v>
      </c>
      <c r="D58" s="12"/>
      <c r="E58" s="12">
        <v>2400</v>
      </c>
      <c r="F58" s="11">
        <v>1000</v>
      </c>
      <c r="G58" s="9" t="s">
        <v>35</v>
      </c>
      <c r="H58" s="12">
        <f t="shared" si="2"/>
        <v>2400000</v>
      </c>
      <c r="I58" s="12"/>
      <c r="J58" s="12"/>
      <c r="K58" s="12"/>
      <c r="L58" s="9" t="s">
        <v>89</v>
      </c>
      <c r="M58" s="9"/>
      <c r="N58" s="13" t="s">
        <v>33</v>
      </c>
    </row>
    <row r="59" spans="1:14" ht="15" customHeight="1" x14ac:dyDescent="0.25">
      <c r="A59" s="63"/>
      <c r="B59" s="14" t="s">
        <v>95</v>
      </c>
      <c r="C59" s="12">
        <v>2900</v>
      </c>
      <c r="D59" s="12"/>
      <c r="E59" s="12">
        <v>2900</v>
      </c>
      <c r="F59" s="11">
        <v>1000</v>
      </c>
      <c r="G59" s="9" t="s">
        <v>35</v>
      </c>
      <c r="H59" s="12">
        <f t="shared" si="2"/>
        <v>2900000</v>
      </c>
      <c r="I59" s="12"/>
      <c r="J59" s="12"/>
      <c r="K59" s="12"/>
      <c r="L59" s="9" t="s">
        <v>89</v>
      </c>
      <c r="M59" s="9"/>
      <c r="N59" s="13" t="s">
        <v>33</v>
      </c>
    </row>
    <row r="60" spans="1:14" ht="15" customHeight="1" x14ac:dyDescent="0.25">
      <c r="A60" s="64"/>
      <c r="B60" s="14" t="s">
        <v>96</v>
      </c>
      <c r="C60" s="12">
        <v>3500</v>
      </c>
      <c r="D60" s="12"/>
      <c r="E60" s="12">
        <v>3500</v>
      </c>
      <c r="F60" s="11">
        <v>1000</v>
      </c>
      <c r="G60" s="9" t="s">
        <v>35</v>
      </c>
      <c r="H60" s="12">
        <f t="shared" si="2"/>
        <v>3500000</v>
      </c>
      <c r="I60" s="12"/>
      <c r="J60" s="12"/>
      <c r="K60" s="12"/>
      <c r="L60" s="9" t="s">
        <v>89</v>
      </c>
      <c r="M60" s="9"/>
      <c r="N60" s="13" t="s">
        <v>33</v>
      </c>
    </row>
    <row r="61" spans="1:14" ht="15" customHeight="1" x14ac:dyDescent="0.25">
      <c r="A61" s="9">
        <v>3</v>
      </c>
      <c r="B61" s="16" t="s">
        <v>97</v>
      </c>
      <c r="C61" s="12">
        <v>1250</v>
      </c>
      <c r="D61" s="12"/>
      <c r="E61" s="12">
        <v>1250</v>
      </c>
      <c r="F61" s="11">
        <v>2000</v>
      </c>
      <c r="G61" s="9" t="s">
        <v>35</v>
      </c>
      <c r="H61" s="12">
        <f t="shared" si="2"/>
        <v>2500000</v>
      </c>
      <c r="I61" s="12"/>
      <c r="J61" s="12"/>
      <c r="K61" s="12"/>
      <c r="L61" s="9" t="s">
        <v>89</v>
      </c>
      <c r="M61" s="9"/>
      <c r="N61" s="13" t="s">
        <v>33</v>
      </c>
    </row>
    <row r="62" spans="1:14" ht="15" customHeight="1" x14ac:dyDescent="0.25">
      <c r="A62" s="9">
        <v>4</v>
      </c>
      <c r="B62" s="16" t="s">
        <v>98</v>
      </c>
      <c r="C62" s="12">
        <v>1250</v>
      </c>
      <c r="D62" s="12"/>
      <c r="E62" s="12">
        <v>1250</v>
      </c>
      <c r="F62" s="11">
        <v>2000</v>
      </c>
      <c r="G62" s="9" t="s">
        <v>35</v>
      </c>
      <c r="H62" s="12">
        <f t="shared" si="2"/>
        <v>2500000</v>
      </c>
      <c r="I62" s="12"/>
      <c r="J62" s="12"/>
      <c r="K62" s="12"/>
      <c r="L62" s="9" t="s">
        <v>89</v>
      </c>
      <c r="M62" s="9"/>
      <c r="N62" s="13" t="s">
        <v>33</v>
      </c>
    </row>
    <row r="63" spans="1:14" ht="15" customHeight="1" x14ac:dyDescent="0.25">
      <c r="A63" s="9">
        <v>5</v>
      </c>
      <c r="B63" s="16" t="s">
        <v>99</v>
      </c>
      <c r="C63" s="12">
        <v>4750</v>
      </c>
      <c r="D63" s="12"/>
      <c r="E63" s="12">
        <v>4750</v>
      </c>
      <c r="F63" s="11">
        <v>1000</v>
      </c>
      <c r="G63" s="9" t="s">
        <v>35</v>
      </c>
      <c r="H63" s="12">
        <f t="shared" si="2"/>
        <v>4750000</v>
      </c>
      <c r="I63" s="12"/>
      <c r="J63" s="12"/>
      <c r="K63" s="12"/>
      <c r="L63" s="9" t="s">
        <v>89</v>
      </c>
      <c r="M63" s="9"/>
      <c r="N63" s="13" t="s">
        <v>33</v>
      </c>
    </row>
    <row r="64" spans="1:14" ht="15" customHeight="1" x14ac:dyDescent="0.25">
      <c r="A64" s="9">
        <v>6</v>
      </c>
      <c r="B64" s="16" t="s">
        <v>100</v>
      </c>
      <c r="C64" s="12">
        <v>5100</v>
      </c>
      <c r="D64" s="12"/>
      <c r="E64" s="12">
        <v>5100</v>
      </c>
      <c r="F64" s="11">
        <v>1000</v>
      </c>
      <c r="G64" s="9" t="s">
        <v>35</v>
      </c>
      <c r="H64" s="12">
        <f t="shared" si="2"/>
        <v>5100000</v>
      </c>
      <c r="I64" s="12"/>
      <c r="J64" s="12"/>
      <c r="K64" s="12"/>
      <c r="L64" s="9" t="s">
        <v>89</v>
      </c>
      <c r="M64" s="9"/>
      <c r="N64" s="13" t="s">
        <v>33</v>
      </c>
    </row>
    <row r="65" spans="1:14" ht="15" customHeight="1" x14ac:dyDescent="0.25">
      <c r="A65" s="9">
        <v>7</v>
      </c>
      <c r="B65" s="16" t="s">
        <v>101</v>
      </c>
      <c r="C65" s="12">
        <v>5350</v>
      </c>
      <c r="D65" s="12"/>
      <c r="E65" s="12">
        <v>5350</v>
      </c>
      <c r="F65" s="11">
        <v>1000</v>
      </c>
      <c r="G65" s="9" t="s">
        <v>35</v>
      </c>
      <c r="H65" s="12">
        <f t="shared" si="2"/>
        <v>5350000</v>
      </c>
      <c r="I65" s="12"/>
      <c r="J65" s="12"/>
      <c r="K65" s="12"/>
      <c r="L65" s="9" t="s">
        <v>89</v>
      </c>
      <c r="M65" s="9"/>
      <c r="N65" s="13" t="s">
        <v>33</v>
      </c>
    </row>
    <row r="66" spans="1:14" ht="15" customHeight="1" x14ac:dyDescent="0.25">
      <c r="A66" s="9">
        <v>8</v>
      </c>
      <c r="B66" s="16" t="s">
        <v>102</v>
      </c>
      <c r="C66" s="12">
        <v>4750</v>
      </c>
      <c r="D66" s="12"/>
      <c r="E66" s="12">
        <v>4750</v>
      </c>
      <c r="F66" s="11">
        <v>1000</v>
      </c>
      <c r="G66" s="9" t="s">
        <v>35</v>
      </c>
      <c r="H66" s="12">
        <f t="shared" si="2"/>
        <v>4750000</v>
      </c>
      <c r="I66" s="12"/>
      <c r="J66" s="12"/>
      <c r="K66" s="12"/>
      <c r="L66" s="9" t="s">
        <v>89</v>
      </c>
      <c r="M66" s="9"/>
      <c r="N66" s="13" t="s">
        <v>33</v>
      </c>
    </row>
    <row r="67" spans="1:14" x14ac:dyDescent="0.25">
      <c r="A67" s="9">
        <v>9</v>
      </c>
      <c r="B67" s="16" t="s">
        <v>103</v>
      </c>
      <c r="C67" s="12">
        <v>400</v>
      </c>
      <c r="D67" s="12"/>
      <c r="E67" s="12">
        <v>400</v>
      </c>
      <c r="F67" s="11">
        <v>1000</v>
      </c>
      <c r="G67" s="9" t="s">
        <v>35</v>
      </c>
      <c r="H67" s="12">
        <f t="shared" si="2"/>
        <v>400000</v>
      </c>
      <c r="I67" s="12"/>
      <c r="J67" s="12"/>
      <c r="K67" s="12"/>
      <c r="L67" s="9" t="s">
        <v>89</v>
      </c>
      <c r="M67" s="9"/>
      <c r="N67" s="13" t="s">
        <v>33</v>
      </c>
    </row>
    <row r="68" spans="1:14" x14ac:dyDescent="0.25">
      <c r="A68" s="9">
        <v>10</v>
      </c>
      <c r="B68" s="16" t="s">
        <v>104</v>
      </c>
      <c r="C68" s="12">
        <v>350</v>
      </c>
      <c r="D68" s="12"/>
      <c r="E68" s="12">
        <v>350</v>
      </c>
      <c r="F68" s="11">
        <v>1500</v>
      </c>
      <c r="G68" s="9" t="s">
        <v>35</v>
      </c>
      <c r="H68" s="12">
        <f t="shared" si="2"/>
        <v>525000</v>
      </c>
      <c r="I68" s="12"/>
      <c r="J68" s="12"/>
      <c r="K68" s="12"/>
      <c r="L68" s="9" t="s">
        <v>89</v>
      </c>
      <c r="M68" s="9"/>
      <c r="N68" s="13" t="s">
        <v>33</v>
      </c>
    </row>
    <row r="69" spans="1:14" x14ac:dyDescent="0.25">
      <c r="A69" s="9">
        <v>11</v>
      </c>
      <c r="B69" s="16" t="s">
        <v>105</v>
      </c>
      <c r="C69" s="12">
        <v>125</v>
      </c>
      <c r="D69" s="12"/>
      <c r="E69" s="12">
        <v>125</v>
      </c>
      <c r="F69" s="11">
        <v>10000</v>
      </c>
      <c r="G69" s="9" t="s">
        <v>35</v>
      </c>
      <c r="H69" s="12">
        <f t="shared" si="2"/>
        <v>1250000</v>
      </c>
      <c r="I69" s="12"/>
      <c r="J69" s="12"/>
      <c r="K69" s="12"/>
      <c r="L69" s="9" t="s">
        <v>89</v>
      </c>
      <c r="M69" s="9"/>
      <c r="N69" s="13" t="s">
        <v>33</v>
      </c>
    </row>
    <row r="70" spans="1:14" x14ac:dyDescent="0.25">
      <c r="A70" s="9">
        <v>12</v>
      </c>
      <c r="B70" s="16" t="s">
        <v>106</v>
      </c>
      <c r="C70" s="12">
        <v>125</v>
      </c>
      <c r="D70" s="12"/>
      <c r="E70" s="12">
        <v>125</v>
      </c>
      <c r="F70" s="11">
        <v>10000</v>
      </c>
      <c r="G70" s="9" t="s">
        <v>35</v>
      </c>
      <c r="H70" s="12">
        <f t="shared" si="2"/>
        <v>1250000</v>
      </c>
      <c r="I70" s="12"/>
      <c r="J70" s="12"/>
      <c r="K70" s="12"/>
      <c r="L70" s="9" t="s">
        <v>89</v>
      </c>
      <c r="M70" s="9"/>
      <c r="N70" s="13" t="s">
        <v>33</v>
      </c>
    </row>
    <row r="71" spans="1:14" x14ac:dyDescent="0.25">
      <c r="A71" s="9">
        <v>13</v>
      </c>
      <c r="B71" s="16" t="s">
        <v>107</v>
      </c>
      <c r="C71" s="12">
        <v>2300</v>
      </c>
      <c r="D71" s="12"/>
      <c r="E71" s="12">
        <v>2300</v>
      </c>
      <c r="F71" s="11">
        <v>1000</v>
      </c>
      <c r="G71" s="9" t="s">
        <v>35</v>
      </c>
      <c r="H71" s="12">
        <f t="shared" si="2"/>
        <v>2300000</v>
      </c>
      <c r="I71" s="12"/>
      <c r="J71" s="12"/>
      <c r="K71" s="12"/>
      <c r="L71" s="9" t="s">
        <v>89</v>
      </c>
      <c r="M71" s="9"/>
      <c r="N71" s="13" t="s">
        <v>33</v>
      </c>
    </row>
    <row r="72" spans="1:14" x14ac:dyDescent="0.25">
      <c r="A72" s="9">
        <v>14</v>
      </c>
      <c r="B72" s="16" t="s">
        <v>108</v>
      </c>
      <c r="C72" s="12">
        <v>3250</v>
      </c>
      <c r="D72" s="12"/>
      <c r="E72" s="12">
        <v>3250</v>
      </c>
      <c r="F72" s="11">
        <v>2000</v>
      </c>
      <c r="G72" s="9" t="s">
        <v>35</v>
      </c>
      <c r="H72" s="12">
        <f t="shared" si="2"/>
        <v>6500000</v>
      </c>
      <c r="I72" s="12"/>
      <c r="J72" s="12"/>
      <c r="K72" s="12"/>
      <c r="L72" s="9" t="s">
        <v>89</v>
      </c>
      <c r="M72" s="9"/>
      <c r="N72" s="13" t="s">
        <v>33</v>
      </c>
    </row>
    <row r="73" spans="1:14" x14ac:dyDescent="0.25">
      <c r="A73" s="9"/>
      <c r="B73" s="16"/>
      <c r="C73" s="12"/>
      <c r="D73" s="12"/>
      <c r="E73" s="12"/>
      <c r="F73" s="12"/>
      <c r="G73" s="9"/>
      <c r="H73" s="12"/>
      <c r="I73" s="12"/>
      <c r="J73" s="12"/>
      <c r="K73" s="12"/>
      <c r="L73" s="9"/>
      <c r="M73" s="9"/>
      <c r="N73" s="9"/>
    </row>
    <row r="74" spans="1:14" x14ac:dyDescent="0.25">
      <c r="A74" s="7" t="s">
        <v>109</v>
      </c>
      <c r="B74" s="20" t="s">
        <v>110</v>
      </c>
      <c r="C74" s="12"/>
      <c r="D74" s="12"/>
      <c r="E74" s="12"/>
      <c r="F74" s="12"/>
      <c r="G74" s="9"/>
      <c r="H74" s="12">
        <f t="shared" si="2"/>
        <v>0</v>
      </c>
      <c r="I74" s="12"/>
      <c r="J74" s="6">
        <f>SUM(H75:H76)</f>
        <v>15000000</v>
      </c>
      <c r="K74" s="12"/>
      <c r="L74" s="9"/>
      <c r="M74" s="9"/>
      <c r="N74" s="9"/>
    </row>
    <row r="75" spans="1:14" x14ac:dyDescent="0.25">
      <c r="A75" s="23">
        <v>1</v>
      </c>
      <c r="B75" s="17" t="s">
        <v>111</v>
      </c>
      <c r="C75" s="24">
        <v>1000</v>
      </c>
      <c r="D75" s="12"/>
      <c r="E75" s="24">
        <v>1000</v>
      </c>
      <c r="F75" s="24">
        <v>5000</v>
      </c>
      <c r="G75" s="9" t="s">
        <v>35</v>
      </c>
      <c r="H75" s="12">
        <f>(E75*F75)+2500000</f>
        <v>7500000</v>
      </c>
      <c r="I75" s="12"/>
      <c r="J75" s="12"/>
      <c r="K75" s="12"/>
      <c r="L75" s="9" t="s">
        <v>112</v>
      </c>
      <c r="M75" s="9" t="s">
        <v>113</v>
      </c>
      <c r="N75" s="13" t="s">
        <v>33</v>
      </c>
    </row>
    <row r="76" spans="1:14" x14ac:dyDescent="0.25">
      <c r="A76" s="25">
        <v>2</v>
      </c>
      <c r="B76" s="26" t="s">
        <v>114</v>
      </c>
      <c r="C76" s="24">
        <v>1000</v>
      </c>
      <c r="D76" s="12"/>
      <c r="E76" s="24">
        <v>1000</v>
      </c>
      <c r="F76" s="24">
        <v>5000</v>
      </c>
      <c r="G76" s="9" t="s">
        <v>35</v>
      </c>
      <c r="H76" s="12">
        <f>(E76*F76)+2500000</f>
        <v>7500000</v>
      </c>
      <c r="I76" s="12"/>
      <c r="J76" s="12"/>
      <c r="K76" s="12"/>
      <c r="L76" s="9" t="s">
        <v>112</v>
      </c>
      <c r="M76" s="9" t="s">
        <v>113</v>
      </c>
      <c r="N76" s="13" t="s">
        <v>33</v>
      </c>
    </row>
    <row r="77" spans="1:14" ht="6" customHeight="1" x14ac:dyDescent="0.25">
      <c r="A77" s="9"/>
      <c r="B77" s="27"/>
      <c r="C77" s="12"/>
      <c r="D77" s="12"/>
      <c r="E77" s="12"/>
      <c r="F77" s="12"/>
      <c r="G77" s="9"/>
      <c r="H77" s="12"/>
      <c r="I77" s="12"/>
      <c r="J77" s="12"/>
      <c r="K77" s="12"/>
      <c r="L77" s="9"/>
      <c r="M77" s="9"/>
      <c r="N77" s="9"/>
    </row>
    <row r="78" spans="1:14" x14ac:dyDescent="0.25">
      <c r="A78" s="65" t="s">
        <v>115</v>
      </c>
      <c r="B78" s="66"/>
      <c r="C78" s="12"/>
      <c r="D78" s="12"/>
      <c r="E78" s="12"/>
      <c r="F78" s="12"/>
      <c r="G78" s="9"/>
      <c r="H78" s="12"/>
      <c r="I78" s="12"/>
      <c r="J78" s="6">
        <f>+J74+J52+J34+J12+J5</f>
        <v>169505000</v>
      </c>
      <c r="K78" s="6">
        <f>+K74+K52+K34+K12+K5</f>
        <v>49260000</v>
      </c>
      <c r="L78" s="9"/>
      <c r="M78" s="9"/>
      <c r="N78" s="9"/>
    </row>
  </sheetData>
  <mergeCells count="20">
    <mergeCell ref="A2:A4"/>
    <mergeCell ref="B2:B4"/>
    <mergeCell ref="C2:D2"/>
    <mergeCell ref="E2:I2"/>
    <mergeCell ref="J2:J4"/>
    <mergeCell ref="L2:L4"/>
    <mergeCell ref="M2:M4"/>
    <mergeCell ref="N2:N4"/>
    <mergeCell ref="C3:C4"/>
    <mergeCell ref="D3:D4"/>
    <mergeCell ref="E3:E4"/>
    <mergeCell ref="F3:F4"/>
    <mergeCell ref="G3:G4"/>
    <mergeCell ref="H3:I3"/>
    <mergeCell ref="K2:K4"/>
    <mergeCell ref="M6:M7"/>
    <mergeCell ref="M13:M33"/>
    <mergeCell ref="A53:A56"/>
    <mergeCell ref="A57:A60"/>
    <mergeCell ref="A78:B7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17"/>
  <sheetViews>
    <sheetView workbookViewId="0">
      <selection activeCell="F17" sqref="F17"/>
    </sheetView>
  </sheetViews>
  <sheetFormatPr defaultRowHeight="15" x14ac:dyDescent="0.25"/>
  <cols>
    <col min="1" max="1" width="8" customWidth="1"/>
    <col min="2" max="2" width="40.140625" bestFit="1" customWidth="1"/>
    <col min="3" max="3" width="11.140625" customWidth="1"/>
    <col min="4" max="4" width="14.28515625" bestFit="1" customWidth="1"/>
    <col min="5" max="5" width="14.28515625" customWidth="1"/>
    <col min="6" max="6" width="16.85546875" style="2" bestFit="1" customWidth="1"/>
    <col min="7" max="7" width="16.5703125" bestFit="1" customWidth="1"/>
    <col min="8" max="8" width="16.42578125" bestFit="1" customWidth="1"/>
    <col min="9" max="9" width="37.28515625" bestFit="1" customWidth="1"/>
  </cols>
  <sheetData>
    <row r="1" spans="1:9" x14ac:dyDescent="0.25">
      <c r="A1" s="5">
        <v>2</v>
      </c>
      <c r="B1" s="5" t="s">
        <v>14</v>
      </c>
    </row>
    <row r="2" spans="1:9" x14ac:dyDescent="0.25">
      <c r="A2" s="5" t="s">
        <v>0</v>
      </c>
      <c r="B2" s="5" t="s">
        <v>2</v>
      </c>
      <c r="C2" s="5" t="s">
        <v>6</v>
      </c>
      <c r="D2" s="5" t="s">
        <v>7</v>
      </c>
      <c r="E2" s="5" t="s">
        <v>8</v>
      </c>
      <c r="F2" s="33" t="s">
        <v>18</v>
      </c>
      <c r="G2" s="5" t="s">
        <v>10</v>
      </c>
      <c r="H2" s="5" t="s">
        <v>1</v>
      </c>
      <c r="I2" s="5" t="s">
        <v>12</v>
      </c>
    </row>
    <row r="3" spans="1:9" x14ac:dyDescent="0.25">
      <c r="A3" s="5">
        <v>1</v>
      </c>
      <c r="B3" s="5" t="s">
        <v>120</v>
      </c>
      <c r="C3" s="5"/>
      <c r="D3" s="5"/>
      <c r="E3" s="5"/>
      <c r="F3" s="33">
        <f>SUM(D4:D8)</f>
        <v>170615000</v>
      </c>
      <c r="G3" s="33">
        <v>49260000</v>
      </c>
      <c r="H3" t="s">
        <v>122</v>
      </c>
    </row>
    <row r="4" spans="1:9" x14ac:dyDescent="0.25">
      <c r="B4" s="28" t="s">
        <v>116</v>
      </c>
      <c r="C4">
        <v>1</v>
      </c>
      <c r="D4" s="2">
        <v>50160000</v>
      </c>
      <c r="E4" s="2">
        <f>C4*D4</f>
        <v>50160000</v>
      </c>
      <c r="G4" s="2"/>
    </row>
    <row r="5" spans="1:9" x14ac:dyDescent="0.25">
      <c r="B5" s="28" t="s">
        <v>117</v>
      </c>
      <c r="C5">
        <v>1</v>
      </c>
      <c r="D5" s="2">
        <v>27780000</v>
      </c>
      <c r="E5" s="2">
        <f t="shared" ref="E5:E8" si="0">C5*D5</f>
        <v>27780000</v>
      </c>
    </row>
    <row r="6" spans="1:9" x14ac:dyDescent="0.25">
      <c r="B6" s="29" t="s">
        <v>118</v>
      </c>
      <c r="C6">
        <v>1</v>
      </c>
      <c r="D6" s="2">
        <v>19300000</v>
      </c>
      <c r="E6" s="2">
        <f t="shared" si="0"/>
        <v>19300000</v>
      </c>
      <c r="G6" s="3"/>
    </row>
    <row r="7" spans="1:9" x14ac:dyDescent="0.25">
      <c r="B7" s="29" t="s">
        <v>119</v>
      </c>
      <c r="C7">
        <v>1</v>
      </c>
      <c r="D7" s="2">
        <v>58375000</v>
      </c>
      <c r="E7" s="2">
        <f t="shared" si="0"/>
        <v>58375000</v>
      </c>
    </row>
    <row r="8" spans="1:9" x14ac:dyDescent="0.25">
      <c r="B8" t="s">
        <v>121</v>
      </c>
      <c r="C8">
        <v>1</v>
      </c>
      <c r="D8" s="79">
        <v>15000000</v>
      </c>
      <c r="E8" s="2">
        <f t="shared" si="0"/>
        <v>15000000</v>
      </c>
    </row>
    <row r="9" spans="1:9" x14ac:dyDescent="0.25">
      <c r="A9" s="5">
        <v>2</v>
      </c>
      <c r="B9" s="5" t="s">
        <v>123</v>
      </c>
      <c r="E9" s="2"/>
      <c r="F9" s="33">
        <f>SUM(E10:E11)</f>
        <v>2016000000</v>
      </c>
    </row>
    <row r="10" spans="1:9" x14ac:dyDescent="0.25">
      <c r="B10" t="s">
        <v>124</v>
      </c>
      <c r="C10">
        <f>400*36</f>
        <v>14400</v>
      </c>
      <c r="D10" s="31">
        <v>65000</v>
      </c>
      <c r="E10" s="2">
        <f>C10*D10</f>
        <v>936000000</v>
      </c>
      <c r="I10" t="s">
        <v>126</v>
      </c>
    </row>
    <row r="11" spans="1:9" x14ac:dyDescent="0.25">
      <c r="B11" t="s">
        <v>125</v>
      </c>
      <c r="C11">
        <f>400*36</f>
        <v>14400</v>
      </c>
      <c r="D11" s="31">
        <v>75000</v>
      </c>
      <c r="E11" s="2">
        <f>D11*C11</f>
        <v>1080000000</v>
      </c>
      <c r="I11" t="s">
        <v>127</v>
      </c>
    </row>
    <row r="12" spans="1:9" x14ac:dyDescent="0.25">
      <c r="A12" s="5">
        <v>3</v>
      </c>
      <c r="B12" s="5" t="s">
        <v>154</v>
      </c>
      <c r="F12" s="33">
        <f>SUM(E13)</f>
        <v>55000000</v>
      </c>
      <c r="G12" s="4"/>
    </row>
    <row r="13" spans="1:9" x14ac:dyDescent="0.25">
      <c r="B13" t="s">
        <v>153</v>
      </c>
      <c r="C13">
        <v>1</v>
      </c>
      <c r="D13" s="31">
        <v>55000000</v>
      </c>
      <c r="E13" s="3">
        <f>C13*D13</f>
        <v>55000000</v>
      </c>
    </row>
    <row r="14" spans="1:9" x14ac:dyDescent="0.25">
      <c r="A14" s="5">
        <v>4</v>
      </c>
      <c r="B14" s="5" t="s">
        <v>155</v>
      </c>
      <c r="F14" s="33">
        <f>SUM(E15:E16)</f>
        <v>1000000000</v>
      </c>
    </row>
    <row r="15" spans="1:9" x14ac:dyDescent="0.25">
      <c r="B15" t="s">
        <v>156</v>
      </c>
      <c r="C15">
        <v>50000</v>
      </c>
      <c r="D15" s="31">
        <v>10000</v>
      </c>
      <c r="E15" s="3">
        <f>D15*C15</f>
        <v>500000000</v>
      </c>
      <c r="I15" t="s">
        <v>157</v>
      </c>
    </row>
    <row r="16" spans="1:9" x14ac:dyDescent="0.25">
      <c r="B16" t="s">
        <v>156</v>
      </c>
      <c r="C16">
        <v>50000</v>
      </c>
      <c r="D16" s="31">
        <v>10000</v>
      </c>
      <c r="E16" s="3">
        <f>D16*C16</f>
        <v>500000000</v>
      </c>
      <c r="I16" t="s">
        <v>157</v>
      </c>
    </row>
    <row r="17" spans="6:6" x14ac:dyDescent="0.25">
      <c r="F17" s="33">
        <f>SUM(F3:F16)</f>
        <v>3241615000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8"/>
  <sheetViews>
    <sheetView topLeftCell="C1" workbookViewId="0">
      <selection activeCell="A3" sqref="A3:I7"/>
    </sheetView>
  </sheetViews>
  <sheetFormatPr defaultRowHeight="15" x14ac:dyDescent="0.25"/>
  <cols>
    <col min="1" max="1" width="8" customWidth="1"/>
    <col min="2" max="2" width="43" bestFit="1" customWidth="1"/>
    <col min="3" max="3" width="11.140625" customWidth="1"/>
    <col min="4" max="5" width="14.28515625" bestFit="1" customWidth="1"/>
    <col min="6" max="6" width="14.28515625" customWidth="1"/>
    <col min="7" max="7" width="16.5703125" bestFit="1" customWidth="1"/>
    <col min="8" max="8" width="16.42578125" bestFit="1" customWidth="1"/>
    <col min="9" max="9" width="37.28515625" bestFit="1" customWidth="1"/>
  </cols>
  <sheetData>
    <row r="1" spans="1:9" x14ac:dyDescent="0.25">
      <c r="A1" s="5">
        <v>3</v>
      </c>
      <c r="B1" s="5" t="s">
        <v>128</v>
      </c>
    </row>
    <row r="2" spans="1:9" x14ac:dyDescent="0.25">
      <c r="A2" s="5" t="s">
        <v>0</v>
      </c>
      <c r="B2" s="5" t="s">
        <v>2</v>
      </c>
      <c r="C2" s="5" t="s">
        <v>6</v>
      </c>
      <c r="D2" s="5" t="s">
        <v>7</v>
      </c>
      <c r="E2" s="5" t="s">
        <v>8</v>
      </c>
      <c r="F2" s="5" t="s">
        <v>18</v>
      </c>
      <c r="G2" s="5" t="s">
        <v>10</v>
      </c>
      <c r="H2" s="5" t="s">
        <v>1</v>
      </c>
      <c r="I2" s="5" t="s">
        <v>12</v>
      </c>
    </row>
    <row r="3" spans="1:9" x14ac:dyDescent="0.25">
      <c r="A3" s="5">
        <v>1</v>
      </c>
      <c r="B3" s="5" t="s">
        <v>129</v>
      </c>
      <c r="C3" s="5"/>
      <c r="D3" s="5"/>
      <c r="E3" s="4"/>
      <c r="F3" s="4">
        <f>SUM(E4:E7)</f>
        <v>348000000</v>
      </c>
      <c r="G3" s="2"/>
      <c r="H3" t="s">
        <v>122</v>
      </c>
      <c r="I3" t="s">
        <v>133</v>
      </c>
    </row>
    <row r="4" spans="1:9" x14ac:dyDescent="0.25">
      <c r="B4" s="28" t="s">
        <v>130</v>
      </c>
      <c r="C4">
        <f>1*12</f>
        <v>12</v>
      </c>
      <c r="D4" s="2">
        <v>4000000</v>
      </c>
      <c r="E4" s="3">
        <f>C4*D4</f>
        <v>48000000</v>
      </c>
      <c r="G4" s="2"/>
      <c r="I4" s="34"/>
    </row>
    <row r="5" spans="1:9" x14ac:dyDescent="0.25">
      <c r="B5" s="28" t="s">
        <v>141</v>
      </c>
      <c r="C5">
        <f>2*12</f>
        <v>24</v>
      </c>
      <c r="D5" s="2">
        <v>3500000</v>
      </c>
      <c r="E5" s="3">
        <f t="shared" ref="E5:E7" si="0">C5*D5</f>
        <v>84000000</v>
      </c>
      <c r="I5" s="34"/>
    </row>
    <row r="6" spans="1:9" x14ac:dyDescent="0.25">
      <c r="B6" s="29" t="s">
        <v>131</v>
      </c>
      <c r="C6">
        <f>5*12</f>
        <v>60</v>
      </c>
      <c r="D6" s="2">
        <v>1800000</v>
      </c>
      <c r="E6" s="3">
        <f t="shared" si="0"/>
        <v>108000000</v>
      </c>
      <c r="G6" s="3"/>
      <c r="I6" s="34"/>
    </row>
    <row r="7" spans="1:9" x14ac:dyDescent="0.25">
      <c r="B7" s="29" t="s">
        <v>132</v>
      </c>
      <c r="C7">
        <f>5*12</f>
        <v>60</v>
      </c>
      <c r="D7" s="2">
        <v>1800000</v>
      </c>
      <c r="E7" s="3">
        <f t="shared" si="0"/>
        <v>108000000</v>
      </c>
      <c r="I7" s="34"/>
    </row>
    <row r="8" spans="1:9" x14ac:dyDescent="0.25">
      <c r="E8" s="4">
        <f>SUM(E4:E7)</f>
        <v>348000000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2"/>
  <sheetViews>
    <sheetView topLeftCell="C1" workbookViewId="0">
      <selection activeCell="A3" sqref="A3:I12"/>
    </sheetView>
  </sheetViews>
  <sheetFormatPr defaultRowHeight="15" x14ac:dyDescent="0.25"/>
  <cols>
    <col min="1" max="1" width="8" customWidth="1"/>
    <col min="2" max="2" width="43" bestFit="1" customWidth="1"/>
    <col min="3" max="3" width="11.140625" style="2" customWidth="1"/>
    <col min="4" max="5" width="14.28515625" style="2" bestFit="1" customWidth="1"/>
    <col min="6" max="6" width="14.28515625" style="2" customWidth="1"/>
    <col min="7" max="7" width="16.5703125" style="2" bestFit="1" customWidth="1"/>
    <col min="8" max="8" width="16.42578125" bestFit="1" customWidth="1"/>
    <col min="9" max="9" width="37.28515625" bestFit="1" customWidth="1"/>
  </cols>
  <sheetData>
    <row r="1" spans="1:9" x14ac:dyDescent="0.25">
      <c r="A1" s="5">
        <v>4</v>
      </c>
      <c r="B1" s="5" t="s">
        <v>134</v>
      </c>
    </row>
    <row r="2" spans="1:9" x14ac:dyDescent="0.25">
      <c r="A2" s="5" t="s">
        <v>0</v>
      </c>
      <c r="B2" s="5" t="s">
        <v>2</v>
      </c>
      <c r="C2" s="33" t="s">
        <v>6</v>
      </c>
      <c r="D2" s="33" t="s">
        <v>7</v>
      </c>
      <c r="E2" s="33" t="s">
        <v>8</v>
      </c>
      <c r="F2" s="33" t="s">
        <v>18</v>
      </c>
      <c r="G2" s="33" t="s">
        <v>10</v>
      </c>
      <c r="H2" s="5" t="s">
        <v>1</v>
      </c>
      <c r="I2" s="5" t="s">
        <v>12</v>
      </c>
    </row>
    <row r="3" spans="1:9" x14ac:dyDescent="0.25">
      <c r="A3" s="5">
        <v>1</v>
      </c>
      <c r="B3" s="5" t="s">
        <v>135</v>
      </c>
      <c r="C3" s="33"/>
      <c r="D3" s="33"/>
      <c r="E3" s="33"/>
      <c r="F3" s="33">
        <f>SUM(E4:E6)</f>
        <v>75000000</v>
      </c>
      <c r="H3" t="s">
        <v>122</v>
      </c>
      <c r="I3" t="s">
        <v>136</v>
      </c>
    </row>
    <row r="4" spans="1:9" x14ac:dyDescent="0.25">
      <c r="B4" s="28" t="s">
        <v>144</v>
      </c>
      <c r="C4" s="2">
        <v>1</v>
      </c>
      <c r="D4" s="2">
        <v>50000000</v>
      </c>
      <c r="E4" s="2">
        <f>C4*D4</f>
        <v>50000000</v>
      </c>
      <c r="I4" s="34"/>
    </row>
    <row r="5" spans="1:9" x14ac:dyDescent="0.25">
      <c r="B5" s="28" t="s">
        <v>145</v>
      </c>
      <c r="C5" s="2">
        <v>1</v>
      </c>
      <c r="D5" s="2">
        <v>25000000</v>
      </c>
      <c r="E5" s="2">
        <f t="shared" ref="E5" si="0">C5*D5</f>
        <v>25000000</v>
      </c>
      <c r="I5" s="34"/>
    </row>
    <row r="6" spans="1:9" x14ac:dyDescent="0.25">
      <c r="A6">
        <v>2</v>
      </c>
      <c r="B6" s="5" t="s">
        <v>137</v>
      </c>
      <c r="F6" s="33">
        <f>SUM(E7:E9)</f>
        <v>27600000</v>
      </c>
      <c r="I6" t="s">
        <v>136</v>
      </c>
    </row>
    <row r="7" spans="1:9" x14ac:dyDescent="0.25">
      <c r="B7" s="29" t="s">
        <v>138</v>
      </c>
      <c r="C7" s="2">
        <v>12</v>
      </c>
      <c r="D7" s="2">
        <v>1500000</v>
      </c>
      <c r="E7" s="2">
        <f>D7*C7</f>
        <v>18000000</v>
      </c>
    </row>
    <row r="8" spans="1:9" x14ac:dyDescent="0.25">
      <c r="B8" s="29" t="s">
        <v>139</v>
      </c>
      <c r="C8" s="2">
        <v>12</v>
      </c>
      <c r="D8" s="2">
        <v>300000</v>
      </c>
      <c r="E8" s="2">
        <f t="shared" ref="E8:E9" si="1">D8*C8</f>
        <v>3600000</v>
      </c>
    </row>
    <row r="9" spans="1:9" x14ac:dyDescent="0.25">
      <c r="B9" s="29" t="s">
        <v>140</v>
      </c>
      <c r="C9" s="2">
        <v>12</v>
      </c>
      <c r="D9" s="2">
        <v>500000</v>
      </c>
      <c r="E9" s="2">
        <f t="shared" si="1"/>
        <v>6000000</v>
      </c>
    </row>
    <row r="10" spans="1:9" x14ac:dyDescent="0.25">
      <c r="A10">
        <v>3</v>
      </c>
      <c r="B10" s="5" t="s">
        <v>142</v>
      </c>
      <c r="F10" s="33">
        <f>SUM(E11:E12)</f>
        <v>42000000</v>
      </c>
    </row>
    <row r="11" spans="1:9" x14ac:dyDescent="0.25">
      <c r="B11" s="29" t="s">
        <v>143</v>
      </c>
      <c r="C11" s="2">
        <v>12</v>
      </c>
      <c r="D11" s="2">
        <v>1500000</v>
      </c>
      <c r="E11" s="2">
        <f>D11*C11</f>
        <v>18000000</v>
      </c>
    </row>
    <row r="12" spans="1:9" x14ac:dyDescent="0.25">
      <c r="B12" s="29" t="s">
        <v>146</v>
      </c>
      <c r="C12" s="2">
        <v>12</v>
      </c>
      <c r="D12" s="2">
        <v>2000000</v>
      </c>
      <c r="E12" s="2">
        <f>D12*C12</f>
        <v>24000000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J40"/>
  <sheetViews>
    <sheetView tabSelected="1" workbookViewId="0">
      <selection sqref="A1:J1"/>
    </sheetView>
  </sheetViews>
  <sheetFormatPr defaultRowHeight="15" x14ac:dyDescent="0.25"/>
  <cols>
    <col min="1" max="1" width="3" customWidth="1"/>
    <col min="2" max="2" width="3.5703125" customWidth="1"/>
    <col min="3" max="3" width="40.140625" bestFit="1" customWidth="1"/>
    <col min="4" max="4" width="11.140625" customWidth="1"/>
    <col min="5" max="5" width="12.5703125" bestFit="1" customWidth="1"/>
    <col min="6" max="6" width="14.28515625" bestFit="1" customWidth="1"/>
    <col min="7" max="7" width="16.85546875" bestFit="1" customWidth="1"/>
    <col min="8" max="9" width="13" customWidth="1"/>
    <col min="10" max="10" width="49" bestFit="1" customWidth="1"/>
  </cols>
  <sheetData>
    <row r="1" spans="1:10" x14ac:dyDescent="0.25">
      <c r="A1" s="76" t="s">
        <v>148</v>
      </c>
      <c r="B1" s="76"/>
      <c r="C1" s="76"/>
      <c r="D1" s="76"/>
      <c r="E1" s="76"/>
      <c r="F1" s="76"/>
      <c r="G1" s="76"/>
      <c r="H1" s="76"/>
      <c r="I1" s="76"/>
      <c r="J1" s="76"/>
    </row>
    <row r="2" spans="1:10" x14ac:dyDescent="0.25">
      <c r="A2" s="76" t="s">
        <v>0</v>
      </c>
      <c r="B2" s="76"/>
      <c r="C2" s="7" t="s">
        <v>2</v>
      </c>
      <c r="D2" s="7" t="s">
        <v>6</v>
      </c>
      <c r="E2" s="7" t="s">
        <v>7</v>
      </c>
      <c r="F2" s="7" t="s">
        <v>8</v>
      </c>
      <c r="G2" s="7" t="s">
        <v>18</v>
      </c>
      <c r="H2" s="7" t="s">
        <v>10</v>
      </c>
      <c r="I2" s="7" t="s">
        <v>1</v>
      </c>
      <c r="J2" s="7" t="s">
        <v>12</v>
      </c>
    </row>
    <row r="3" spans="1:10" x14ac:dyDescent="0.25">
      <c r="A3" s="78">
        <v>1</v>
      </c>
      <c r="B3" s="78"/>
      <c r="C3" s="51" t="s">
        <v>147</v>
      </c>
      <c r="D3" s="52"/>
      <c r="E3" s="52"/>
      <c r="F3" s="52"/>
      <c r="G3" s="52"/>
      <c r="H3" s="52"/>
      <c r="I3" s="52"/>
      <c r="J3" s="52"/>
    </row>
    <row r="4" spans="1:10" x14ac:dyDescent="0.25">
      <c r="A4" s="42"/>
      <c r="B4" s="43">
        <v>1</v>
      </c>
      <c r="C4" s="7" t="s">
        <v>3</v>
      </c>
      <c r="D4" s="7"/>
      <c r="E4" s="7"/>
      <c r="F4" s="35">
        <f>SUM(E5:E6)</f>
        <v>270000000</v>
      </c>
      <c r="G4" s="35">
        <v>270000000</v>
      </c>
      <c r="H4" s="6">
        <v>10000000</v>
      </c>
      <c r="I4" s="9" t="s">
        <v>11</v>
      </c>
      <c r="J4" s="9" t="s">
        <v>13</v>
      </c>
    </row>
    <row r="5" spans="1:10" x14ac:dyDescent="0.25">
      <c r="A5" s="44"/>
      <c r="B5" s="45"/>
      <c r="C5" s="36" t="s">
        <v>4</v>
      </c>
      <c r="D5" s="9">
        <v>1</v>
      </c>
      <c r="E5" s="12">
        <v>135000000</v>
      </c>
      <c r="F5" s="9"/>
      <c r="G5" s="9"/>
      <c r="H5" s="9"/>
      <c r="I5" s="9"/>
      <c r="J5" s="9"/>
    </row>
    <row r="6" spans="1:10" x14ac:dyDescent="0.25">
      <c r="A6" s="46"/>
      <c r="B6" s="47"/>
      <c r="C6" s="36" t="s">
        <v>5</v>
      </c>
      <c r="D6" s="9">
        <v>1</v>
      </c>
      <c r="E6" s="12">
        <v>135000000</v>
      </c>
      <c r="F6" s="9"/>
      <c r="G6" s="9"/>
      <c r="H6" s="9"/>
      <c r="I6" s="9"/>
      <c r="J6" s="9"/>
    </row>
    <row r="7" spans="1:10" x14ac:dyDescent="0.25">
      <c r="A7" s="78">
        <v>2</v>
      </c>
      <c r="B7" s="78"/>
      <c r="C7" s="53" t="s">
        <v>14</v>
      </c>
      <c r="D7" s="52"/>
      <c r="E7" s="54"/>
      <c r="F7" s="52"/>
      <c r="G7" s="52"/>
      <c r="H7" s="52"/>
      <c r="I7" s="52"/>
      <c r="J7" s="52"/>
    </row>
    <row r="8" spans="1:10" x14ac:dyDescent="0.25">
      <c r="A8" s="42"/>
      <c r="B8" s="48">
        <v>1</v>
      </c>
      <c r="C8" s="7" t="s">
        <v>120</v>
      </c>
      <c r="D8" s="7"/>
      <c r="E8" s="7"/>
      <c r="F8" s="7"/>
      <c r="G8" s="35">
        <f>SUM(E9:E13)</f>
        <v>170615000</v>
      </c>
      <c r="H8" s="6">
        <v>49260000</v>
      </c>
      <c r="I8" s="9" t="s">
        <v>122</v>
      </c>
      <c r="J8" s="9"/>
    </row>
    <row r="9" spans="1:10" x14ac:dyDescent="0.25">
      <c r="A9" s="44"/>
      <c r="B9" s="45"/>
      <c r="C9" s="38" t="s">
        <v>116</v>
      </c>
      <c r="D9" s="9">
        <v>1</v>
      </c>
      <c r="E9" s="12">
        <v>50160000</v>
      </c>
      <c r="F9" s="12">
        <f>D9*E9</f>
        <v>50160000</v>
      </c>
      <c r="G9" s="9"/>
      <c r="H9" s="12"/>
      <c r="I9" s="9"/>
      <c r="J9" s="9"/>
    </row>
    <row r="10" spans="1:10" x14ac:dyDescent="0.25">
      <c r="A10" s="44"/>
      <c r="B10" s="45"/>
      <c r="C10" s="38" t="s">
        <v>117</v>
      </c>
      <c r="D10" s="9">
        <v>1</v>
      </c>
      <c r="E10" s="12">
        <v>27780000</v>
      </c>
      <c r="F10" s="12">
        <f t="shared" ref="F10:F13" si="0">D10*E10</f>
        <v>27780000</v>
      </c>
      <c r="G10" s="9"/>
      <c r="H10" s="9"/>
      <c r="I10" s="9"/>
      <c r="J10" s="9"/>
    </row>
    <row r="11" spans="1:10" x14ac:dyDescent="0.25">
      <c r="A11" s="44"/>
      <c r="B11" s="45"/>
      <c r="C11" s="37" t="s">
        <v>118</v>
      </c>
      <c r="D11" s="9">
        <v>1</v>
      </c>
      <c r="E11" s="12">
        <v>19300000</v>
      </c>
      <c r="F11" s="12">
        <f t="shared" si="0"/>
        <v>19300000</v>
      </c>
      <c r="G11" s="9"/>
      <c r="H11" s="39"/>
      <c r="I11" s="9"/>
      <c r="J11" s="9"/>
    </row>
    <row r="12" spans="1:10" x14ac:dyDescent="0.25">
      <c r="A12" s="44"/>
      <c r="B12" s="45"/>
      <c r="C12" s="37" t="s">
        <v>119</v>
      </c>
      <c r="D12" s="9">
        <v>1</v>
      </c>
      <c r="E12" s="12">
        <v>58375000</v>
      </c>
      <c r="F12" s="12">
        <f t="shared" si="0"/>
        <v>58375000</v>
      </c>
      <c r="G12" s="9"/>
      <c r="H12" s="9"/>
      <c r="I12" s="9"/>
      <c r="J12" s="9"/>
    </row>
    <row r="13" spans="1:10" x14ac:dyDescent="0.25">
      <c r="A13" s="44"/>
      <c r="B13" s="45"/>
      <c r="C13" s="9" t="s">
        <v>121</v>
      </c>
      <c r="D13" s="9">
        <v>1</v>
      </c>
      <c r="E13" s="30">
        <v>15000000</v>
      </c>
      <c r="F13" s="12">
        <f t="shared" si="0"/>
        <v>15000000</v>
      </c>
      <c r="G13" s="9"/>
      <c r="H13" s="9"/>
      <c r="I13" s="9"/>
      <c r="J13" s="9"/>
    </row>
    <row r="14" spans="1:10" x14ac:dyDescent="0.25">
      <c r="A14" s="44"/>
      <c r="B14" s="49">
        <v>2</v>
      </c>
      <c r="C14" s="7" t="s">
        <v>123</v>
      </c>
      <c r="D14" s="9"/>
      <c r="E14" s="9"/>
      <c r="F14" s="12"/>
      <c r="G14" s="35">
        <f>SUM(F15:F16)</f>
        <v>2016000000</v>
      </c>
      <c r="H14" s="9"/>
      <c r="I14" s="9"/>
      <c r="J14" s="9" t="s">
        <v>149</v>
      </c>
    </row>
    <row r="15" spans="1:10" x14ac:dyDescent="0.25">
      <c r="A15" s="44"/>
      <c r="B15" s="45"/>
      <c r="C15" s="9" t="s">
        <v>124</v>
      </c>
      <c r="D15" s="9">
        <f>400*36</f>
        <v>14400</v>
      </c>
      <c r="E15" s="40">
        <v>65000</v>
      </c>
      <c r="F15" s="12">
        <f>D15*E15</f>
        <v>936000000</v>
      </c>
      <c r="G15" s="9"/>
      <c r="H15" s="9"/>
      <c r="I15" s="9"/>
      <c r="J15" s="9" t="s">
        <v>126</v>
      </c>
    </row>
    <row r="16" spans="1:10" x14ac:dyDescent="0.25">
      <c r="A16" s="44"/>
      <c r="B16" s="45"/>
      <c r="C16" s="9" t="s">
        <v>125</v>
      </c>
      <c r="D16" s="9">
        <f>400*36</f>
        <v>14400</v>
      </c>
      <c r="E16" s="40">
        <v>75000</v>
      </c>
      <c r="F16" s="12">
        <f>E16*D16</f>
        <v>1080000000</v>
      </c>
      <c r="G16" s="9"/>
      <c r="H16" s="9"/>
      <c r="I16" s="9"/>
      <c r="J16" s="9" t="s">
        <v>127</v>
      </c>
    </row>
    <row r="17" spans="1:10" x14ac:dyDescent="0.25">
      <c r="A17" s="44"/>
      <c r="B17" s="80">
        <v>3</v>
      </c>
      <c r="C17" s="7" t="s">
        <v>154</v>
      </c>
      <c r="D17" s="9"/>
      <c r="E17" s="9"/>
      <c r="F17" s="9"/>
      <c r="G17" s="6">
        <f>SUM(F18)</f>
        <v>55000000</v>
      </c>
      <c r="H17" s="35"/>
      <c r="I17" s="9"/>
      <c r="J17" s="9"/>
    </row>
    <row r="18" spans="1:10" x14ac:dyDescent="0.25">
      <c r="A18" s="44"/>
      <c r="B18" s="81"/>
      <c r="C18" s="9" t="s">
        <v>153</v>
      </c>
      <c r="D18" s="9">
        <v>1</v>
      </c>
      <c r="E18" s="40">
        <v>55000000</v>
      </c>
      <c r="F18" s="39">
        <f>D18*E18</f>
        <v>55000000</v>
      </c>
      <c r="G18" s="12"/>
      <c r="H18" s="9"/>
      <c r="I18" s="9"/>
      <c r="J18" s="9"/>
    </row>
    <row r="19" spans="1:10" x14ac:dyDescent="0.25">
      <c r="A19" s="44"/>
      <c r="B19" s="80">
        <v>4</v>
      </c>
      <c r="C19" s="7" t="s">
        <v>155</v>
      </c>
      <c r="D19" s="9"/>
      <c r="E19" s="9"/>
      <c r="F19" s="9"/>
      <c r="G19" s="6">
        <f>SUM(F20:F21)</f>
        <v>1000000000</v>
      </c>
      <c r="H19" s="9"/>
      <c r="I19" s="9"/>
      <c r="J19" s="9"/>
    </row>
    <row r="20" spans="1:10" x14ac:dyDescent="0.25">
      <c r="A20" s="44"/>
      <c r="B20" s="81"/>
      <c r="C20" s="9" t="s">
        <v>156</v>
      </c>
      <c r="D20" s="9">
        <v>50000</v>
      </c>
      <c r="E20" s="40">
        <v>10000</v>
      </c>
      <c r="F20" s="39">
        <f>E20*D20</f>
        <v>500000000</v>
      </c>
      <c r="G20" s="12"/>
      <c r="H20" s="9"/>
      <c r="I20" s="9"/>
      <c r="J20" s="9" t="s">
        <v>157</v>
      </c>
    </row>
    <row r="21" spans="1:10" x14ac:dyDescent="0.25">
      <c r="A21" s="44"/>
      <c r="B21" s="81"/>
      <c r="C21" s="9" t="s">
        <v>156</v>
      </c>
      <c r="D21" s="9">
        <v>50000</v>
      </c>
      <c r="E21" s="40">
        <v>10000</v>
      </c>
      <c r="F21" s="39">
        <f>E21*D21</f>
        <v>500000000</v>
      </c>
      <c r="G21" s="12"/>
      <c r="H21" s="9"/>
      <c r="I21" s="9"/>
      <c r="J21" s="9" t="s">
        <v>157</v>
      </c>
    </row>
    <row r="22" spans="1:10" x14ac:dyDescent="0.25">
      <c r="A22" s="78">
        <v>3</v>
      </c>
      <c r="B22" s="78"/>
      <c r="C22" s="51" t="s">
        <v>150</v>
      </c>
      <c r="D22" s="52"/>
      <c r="E22" s="52"/>
      <c r="F22" s="52"/>
      <c r="G22" s="52"/>
      <c r="H22" s="52"/>
      <c r="I22" s="52"/>
      <c r="J22" s="52"/>
    </row>
    <row r="23" spans="1:10" x14ac:dyDescent="0.25">
      <c r="A23" s="42"/>
      <c r="B23" s="50">
        <v>1</v>
      </c>
      <c r="C23" s="7" t="s">
        <v>129</v>
      </c>
      <c r="D23" s="7"/>
      <c r="E23" s="7"/>
      <c r="F23" s="35"/>
      <c r="G23" s="35">
        <f>SUM(F24:F27)</f>
        <v>348000000</v>
      </c>
      <c r="H23" s="12"/>
      <c r="I23" s="9" t="s">
        <v>122</v>
      </c>
      <c r="J23" s="9" t="s">
        <v>133</v>
      </c>
    </row>
    <row r="24" spans="1:10" x14ac:dyDescent="0.25">
      <c r="A24" s="44"/>
      <c r="B24" s="45"/>
      <c r="C24" s="38" t="s">
        <v>130</v>
      </c>
      <c r="D24" s="9">
        <f>1*12</f>
        <v>12</v>
      </c>
      <c r="E24" s="12">
        <v>4000000</v>
      </c>
      <c r="F24" s="39">
        <f>D24*E24</f>
        <v>48000000</v>
      </c>
      <c r="G24" s="9"/>
      <c r="H24" s="12"/>
      <c r="I24" s="9"/>
      <c r="J24" s="41"/>
    </row>
    <row r="25" spans="1:10" x14ac:dyDescent="0.25">
      <c r="A25" s="44"/>
      <c r="B25" s="45"/>
      <c r="C25" s="38" t="s">
        <v>141</v>
      </c>
      <c r="D25" s="9">
        <f>2*12</f>
        <v>24</v>
      </c>
      <c r="E25" s="12">
        <v>3500000</v>
      </c>
      <c r="F25" s="39">
        <f t="shared" ref="F25:F27" si="1">D25*E25</f>
        <v>84000000</v>
      </c>
      <c r="G25" s="9"/>
      <c r="H25" s="9"/>
      <c r="I25" s="9"/>
      <c r="J25" s="41"/>
    </row>
    <row r="26" spans="1:10" x14ac:dyDescent="0.25">
      <c r="A26" s="44"/>
      <c r="B26" s="45"/>
      <c r="C26" s="37" t="s">
        <v>131</v>
      </c>
      <c r="D26" s="9">
        <f>5*12</f>
        <v>60</v>
      </c>
      <c r="E26" s="12">
        <v>1800000</v>
      </c>
      <c r="F26" s="39">
        <f t="shared" si="1"/>
        <v>108000000</v>
      </c>
      <c r="G26" s="9"/>
      <c r="H26" s="39"/>
      <c r="I26" s="9"/>
      <c r="J26" s="41"/>
    </row>
    <row r="27" spans="1:10" x14ac:dyDescent="0.25">
      <c r="A27" s="46"/>
      <c r="B27" s="47"/>
      <c r="C27" s="37" t="s">
        <v>132</v>
      </c>
      <c r="D27" s="9">
        <f>5*12</f>
        <v>60</v>
      </c>
      <c r="E27" s="12">
        <v>1800000</v>
      </c>
      <c r="F27" s="39">
        <f t="shared" si="1"/>
        <v>108000000</v>
      </c>
      <c r="G27" s="9"/>
      <c r="H27" s="9"/>
      <c r="I27" s="9"/>
      <c r="J27" s="41"/>
    </row>
    <row r="28" spans="1:10" x14ac:dyDescent="0.25">
      <c r="A28" s="78">
        <v>4</v>
      </c>
      <c r="B28" s="78"/>
      <c r="C28" s="52" t="s">
        <v>151</v>
      </c>
      <c r="D28" s="52"/>
      <c r="E28" s="52"/>
      <c r="F28" s="52"/>
      <c r="G28" s="52"/>
      <c r="H28" s="52"/>
      <c r="I28" s="52"/>
      <c r="J28" s="52"/>
    </row>
    <row r="29" spans="1:10" x14ac:dyDescent="0.25">
      <c r="A29" s="42"/>
      <c r="B29" s="50">
        <v>1</v>
      </c>
      <c r="C29" s="7" t="s">
        <v>135</v>
      </c>
      <c r="D29" s="6"/>
      <c r="E29" s="6"/>
      <c r="F29" s="6"/>
      <c r="G29" s="6">
        <f>SUM(F30:F32)</f>
        <v>75000000</v>
      </c>
      <c r="H29" s="12"/>
      <c r="I29" s="9" t="s">
        <v>122</v>
      </c>
      <c r="J29" s="9" t="s">
        <v>136</v>
      </c>
    </row>
    <row r="30" spans="1:10" x14ac:dyDescent="0.25">
      <c r="A30" s="44"/>
      <c r="B30" s="45"/>
      <c r="C30" s="38" t="s">
        <v>144</v>
      </c>
      <c r="D30" s="12">
        <v>1</v>
      </c>
      <c r="E30" s="12">
        <v>50000000</v>
      </c>
      <c r="F30" s="12">
        <f>D30*E30</f>
        <v>50000000</v>
      </c>
      <c r="G30" s="12"/>
      <c r="H30" s="12"/>
      <c r="I30" s="9"/>
      <c r="J30" s="41"/>
    </row>
    <row r="31" spans="1:10" x14ac:dyDescent="0.25">
      <c r="A31" s="44"/>
      <c r="B31" s="45"/>
      <c r="C31" s="38" t="s">
        <v>145</v>
      </c>
      <c r="D31" s="12">
        <v>1</v>
      </c>
      <c r="E31" s="12">
        <v>25000000</v>
      </c>
      <c r="F31" s="12">
        <f t="shared" ref="F31" si="2">D31*E31</f>
        <v>25000000</v>
      </c>
      <c r="G31" s="12"/>
      <c r="H31" s="12"/>
      <c r="I31" s="9"/>
      <c r="J31" s="41"/>
    </row>
    <row r="32" spans="1:10" x14ac:dyDescent="0.25">
      <c r="A32" s="44"/>
      <c r="B32" s="45">
        <v>2</v>
      </c>
      <c r="C32" s="7" t="s">
        <v>137</v>
      </c>
      <c r="D32" s="12"/>
      <c r="E32" s="12"/>
      <c r="F32" s="12"/>
      <c r="G32" s="6">
        <f>SUM(F33:F35)</f>
        <v>27600000</v>
      </c>
      <c r="H32" s="12"/>
      <c r="I32" s="9"/>
      <c r="J32" s="9" t="s">
        <v>136</v>
      </c>
    </row>
    <row r="33" spans="1:10" x14ac:dyDescent="0.25">
      <c r="A33" s="44"/>
      <c r="B33" s="45"/>
      <c r="C33" s="37" t="s">
        <v>138</v>
      </c>
      <c r="D33" s="12">
        <v>12</v>
      </c>
      <c r="E33" s="12">
        <v>1500000</v>
      </c>
      <c r="F33" s="12">
        <f>E33*D33</f>
        <v>18000000</v>
      </c>
      <c r="G33" s="12"/>
      <c r="H33" s="12"/>
      <c r="I33" s="9"/>
      <c r="J33" s="9"/>
    </row>
    <row r="34" spans="1:10" x14ac:dyDescent="0.25">
      <c r="A34" s="44"/>
      <c r="B34" s="45"/>
      <c r="C34" s="37" t="s">
        <v>139</v>
      </c>
      <c r="D34" s="12">
        <v>12</v>
      </c>
      <c r="E34" s="12">
        <v>300000</v>
      </c>
      <c r="F34" s="12">
        <f t="shared" ref="F34:F35" si="3">E34*D34</f>
        <v>3600000</v>
      </c>
      <c r="G34" s="12"/>
      <c r="H34" s="12"/>
      <c r="I34" s="9"/>
      <c r="J34" s="9"/>
    </row>
    <row r="35" spans="1:10" x14ac:dyDescent="0.25">
      <c r="A35" s="44"/>
      <c r="B35" s="45"/>
      <c r="C35" s="37" t="s">
        <v>140</v>
      </c>
      <c r="D35" s="12">
        <v>12</v>
      </c>
      <c r="E35" s="12">
        <v>500000</v>
      </c>
      <c r="F35" s="12">
        <f t="shared" si="3"/>
        <v>6000000</v>
      </c>
      <c r="G35" s="12"/>
      <c r="H35" s="12"/>
      <c r="I35" s="9"/>
      <c r="J35" s="9"/>
    </row>
    <row r="36" spans="1:10" x14ac:dyDescent="0.25">
      <c r="A36" s="44"/>
      <c r="B36" s="45">
        <v>3</v>
      </c>
      <c r="C36" s="7" t="s">
        <v>142</v>
      </c>
      <c r="D36" s="12"/>
      <c r="E36" s="12"/>
      <c r="F36" s="12"/>
      <c r="G36" s="6">
        <f>SUM(F37:F38)</f>
        <v>42000000</v>
      </c>
      <c r="H36" s="12"/>
      <c r="I36" s="9"/>
      <c r="J36" s="9"/>
    </row>
    <row r="37" spans="1:10" x14ac:dyDescent="0.25">
      <c r="A37" s="44"/>
      <c r="B37" s="45"/>
      <c r="C37" s="37" t="s">
        <v>143</v>
      </c>
      <c r="D37" s="12">
        <v>12</v>
      </c>
      <c r="E37" s="12">
        <v>1500000</v>
      </c>
      <c r="F37" s="12">
        <f>E37*D37</f>
        <v>18000000</v>
      </c>
      <c r="G37" s="12"/>
      <c r="H37" s="12"/>
      <c r="I37" s="9"/>
      <c r="J37" s="9"/>
    </row>
    <row r="38" spans="1:10" x14ac:dyDescent="0.25">
      <c r="A38" s="46"/>
      <c r="B38" s="47"/>
      <c r="C38" s="37" t="s">
        <v>146</v>
      </c>
      <c r="D38" s="12">
        <v>12</v>
      </c>
      <c r="E38" s="12">
        <v>2000000</v>
      </c>
      <c r="F38" s="12">
        <f>E38*D38</f>
        <v>24000000</v>
      </c>
      <c r="G38" s="12"/>
      <c r="H38" s="12"/>
      <c r="I38" s="9"/>
      <c r="J38" s="9"/>
    </row>
    <row r="39" spans="1:10" x14ac:dyDescent="0.25">
      <c r="A39" s="46"/>
      <c r="B39" s="47"/>
      <c r="C39" s="37"/>
      <c r="D39" s="12"/>
      <c r="E39" s="12"/>
      <c r="F39" s="12"/>
      <c r="G39" s="12"/>
      <c r="H39" s="12"/>
      <c r="I39" s="9"/>
      <c r="J39" s="9"/>
    </row>
    <row r="40" spans="1:10" x14ac:dyDescent="0.25">
      <c r="A40" s="78" t="s">
        <v>152</v>
      </c>
      <c r="B40" s="78"/>
      <c r="C40" s="78"/>
      <c r="D40" s="78"/>
      <c r="E40" s="78"/>
      <c r="F40" s="78"/>
      <c r="G40" s="55">
        <f>SUM(G3:G38)</f>
        <v>4004215000</v>
      </c>
      <c r="H40" s="56">
        <f>SUM(H4:H38)</f>
        <v>59260000</v>
      </c>
      <c r="I40" s="52"/>
      <c r="J40" s="52"/>
    </row>
  </sheetData>
  <mergeCells count="7">
    <mergeCell ref="A1:J1"/>
    <mergeCell ref="A2:B2"/>
    <mergeCell ref="A3:B3"/>
    <mergeCell ref="A7:B7"/>
    <mergeCell ref="A22:B22"/>
    <mergeCell ref="A28:B28"/>
    <mergeCell ref="A40:F40"/>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Sewa</vt:lpstr>
      <vt:lpstr>Rekap Aksesoris</vt:lpstr>
      <vt:lpstr>Biaya Produksi</vt:lpstr>
      <vt:lpstr>Beban gaji</vt:lpstr>
      <vt:lpstr>Beban Ops</vt:lpstr>
      <vt:lpstr>Rekap Budgeting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Eru</dc:creator>
  <cp:lastModifiedBy>Eru</cp:lastModifiedBy>
  <dcterms:created xsi:type="dcterms:W3CDTF">2018-02-20T14:29:13Z</dcterms:created>
  <dcterms:modified xsi:type="dcterms:W3CDTF">2018-02-20T15:59:28Z</dcterms:modified>
</cp:coreProperties>
</file>