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32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Bandros!$A$8:$J$217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ST'!$A$5:$J$88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2" l="1"/>
  <c r="L1" i="2"/>
  <c r="L2" i="54"/>
  <c r="L1" i="54"/>
  <c r="M3" i="49" l="1"/>
  <c r="I166" i="53" l="1"/>
  <c r="G166" i="53"/>
  <c r="H166" i="53"/>
  <c r="F166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87" i="54" l="1"/>
  <c r="J85" i="54"/>
  <c r="J83" i="54"/>
  <c r="J82" i="54"/>
  <c r="I80" i="54"/>
  <c r="H80" i="54"/>
  <c r="G80" i="54"/>
  <c r="F80" i="54"/>
  <c r="D80" i="54"/>
  <c r="C80" i="54"/>
  <c r="J84" i="54" l="1"/>
  <c r="J86" i="54" s="1"/>
  <c r="J88" i="54" s="1"/>
  <c r="I2" i="54" s="1"/>
  <c r="C5" i="15" s="1"/>
  <c r="L3" i="54"/>
  <c r="I88" i="54" l="1"/>
  <c r="J25" i="35" l="1"/>
  <c r="J29" i="35"/>
  <c r="J27" i="35"/>
  <c r="J24" i="35"/>
  <c r="G22" i="35"/>
  <c r="F22" i="35"/>
  <c r="J26" i="35" l="1"/>
  <c r="J28" i="35" s="1"/>
  <c r="J30" i="35" s="1"/>
  <c r="J173" i="53" l="1"/>
  <c r="J169" i="53"/>
  <c r="J168" i="53"/>
  <c r="J170" i="53" l="1"/>
  <c r="L3" i="49"/>
  <c r="L3" i="53" l="1"/>
  <c r="C166" i="53"/>
  <c r="D166" i="53"/>
  <c r="J171" i="53"/>
  <c r="J172" i="53" s="1"/>
  <c r="J174" i="53" l="1"/>
  <c r="I2" i="53" l="1"/>
  <c r="C7" i="15" s="1"/>
  <c r="I174" i="53"/>
  <c r="L3" i="2" l="1"/>
  <c r="C209" i="49" l="1"/>
  <c r="D209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16" i="49"/>
  <c r="J214" i="49"/>
  <c r="J212" i="49"/>
  <c r="J211" i="49"/>
  <c r="I209" i="49"/>
  <c r="H209" i="49"/>
  <c r="G209" i="49"/>
  <c r="F209" i="49"/>
  <c r="J213" i="49" l="1"/>
  <c r="J215" i="49" s="1"/>
  <c r="J217" i="49" s="1"/>
  <c r="I2" i="49" s="1"/>
  <c r="I217" i="49" l="1"/>
  <c r="C8" i="15"/>
  <c r="J55" i="2" l="1"/>
  <c r="I50" i="2"/>
  <c r="H50" i="2"/>
  <c r="G50" i="2"/>
  <c r="F5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26" i="12"/>
  <c r="J24" i="12"/>
  <c r="J22" i="12"/>
  <c r="J21" i="12"/>
  <c r="F19" i="12"/>
  <c r="C19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7" i="2"/>
  <c r="J53" i="2"/>
  <c r="J52" i="2"/>
  <c r="D50" i="2"/>
  <c r="C50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4" i="2"/>
  <c r="J56" i="2" s="1"/>
  <c r="J58" i="2" s="1"/>
  <c r="I58" i="2" s="1"/>
  <c r="J55" i="11"/>
  <c r="J57" i="11" s="1"/>
  <c r="J59" i="11" s="1"/>
  <c r="J59" i="34"/>
  <c r="I2" i="21"/>
  <c r="I59" i="21"/>
  <c r="J122" i="20"/>
  <c r="J124" i="20" s="1"/>
  <c r="J126" i="20" s="1"/>
  <c r="I2" i="20" s="1"/>
  <c r="J23" i="12"/>
  <c r="J25" i="12" s="1"/>
  <c r="J27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27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charset val="1"/>
          </rPr>
          <t xml:space="preserve"> PEND
TRSF E-BANKING CR
0503/FTSCY/WS95011
14747511.00
Pembayaran Taufik
TAUFIK HIDAYAT
0000
14,747,511.00
CR
231,085,868.72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charset val="1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<sst xmlns="http://schemas.openxmlformats.org/spreadsheetml/2006/main" count="1599" uniqueCount="194">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</sst>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8"/>
  <sheetViews>
    <sheetView zoomScale="85" zoomScaleNormal="85" workbookViewId="0">
      <pane ySplit="7" topLeftCell="A67" activePane="bottomLeft" state="frozen"/>
      <selection pane="bottomLeft" activeCell="G76" sqref="G7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9" t="s">
        <v>22</v>
      </c>
      <c r="G1" s="319"/>
      <c r="H1" s="319"/>
      <c r="I1" s="220" t="s">
        <v>20</v>
      </c>
      <c r="J1" s="218"/>
      <c r="L1" s="277">
        <f>SUM(D60:D72)</f>
        <v>16130451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9" t="s">
        <v>21</v>
      </c>
      <c r="G2" s="319"/>
      <c r="H2" s="319"/>
      <c r="I2" s="220">
        <f>J88*-1</f>
        <v>4164038</v>
      </c>
      <c r="J2" s="218"/>
      <c r="L2" s="278">
        <f>SUM(G60:G72)</f>
        <v>1382940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14747511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0" t="s">
        <v>61</v>
      </c>
      <c r="B5" s="320"/>
      <c r="C5" s="320"/>
      <c r="D5" s="320"/>
      <c r="E5" s="320"/>
      <c r="F5" s="320"/>
      <c r="G5" s="320"/>
      <c r="H5" s="320"/>
      <c r="I5" s="320"/>
      <c r="J5" s="320"/>
      <c r="L5" s="276"/>
      <c r="M5" s="239"/>
      <c r="N5" s="239"/>
      <c r="O5" s="239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5" x14ac:dyDescent="0.25">
      <c r="A7" s="321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2"/>
      <c r="I7" s="323"/>
      <c r="J7" s="324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10">
        <v>43164</v>
      </c>
      <c r="B73" s="115">
        <v>180155836</v>
      </c>
      <c r="C73" s="309">
        <v>12</v>
      </c>
      <c r="D73" s="117">
        <v>1130675</v>
      </c>
      <c r="E73" s="118">
        <v>180040835</v>
      </c>
      <c r="F73" s="120">
        <v>1</v>
      </c>
      <c r="G73" s="117">
        <v>128625</v>
      </c>
      <c r="H73" s="118"/>
      <c r="I73" s="213"/>
      <c r="J73" s="117"/>
    </row>
    <row r="74" spans="1:10" ht="15.75" customHeight="1" x14ac:dyDescent="0.25">
      <c r="A74" s="210">
        <v>43164</v>
      </c>
      <c r="B74" s="115">
        <v>180155883</v>
      </c>
      <c r="C74" s="309">
        <v>9</v>
      </c>
      <c r="D74" s="117">
        <v>1070388</v>
      </c>
      <c r="E74" s="118"/>
      <c r="F74" s="120"/>
      <c r="G74" s="117"/>
      <c r="H74" s="118"/>
      <c r="I74" s="213"/>
      <c r="J74" s="117"/>
    </row>
    <row r="75" spans="1:10" ht="15.75" customHeight="1" x14ac:dyDescent="0.25">
      <c r="A75" s="210">
        <v>43165</v>
      </c>
      <c r="B75" s="115">
        <v>180155931</v>
      </c>
      <c r="C75" s="309">
        <v>17</v>
      </c>
      <c r="D75" s="117">
        <v>1702225</v>
      </c>
      <c r="E75" s="118">
        <v>180040866</v>
      </c>
      <c r="F75" s="120">
        <v>1</v>
      </c>
      <c r="G75" s="117">
        <v>101500</v>
      </c>
      <c r="H75" s="118"/>
      <c r="I75" s="213"/>
      <c r="J75" s="117"/>
    </row>
    <row r="76" spans="1:10" ht="15.75" customHeight="1" x14ac:dyDescent="0.25">
      <c r="A76" s="210">
        <v>43165</v>
      </c>
      <c r="B76" s="115">
        <v>180155995</v>
      </c>
      <c r="C76" s="309">
        <v>4</v>
      </c>
      <c r="D76" s="117">
        <v>490875</v>
      </c>
      <c r="E76" s="118"/>
      <c r="F76" s="120"/>
      <c r="G76" s="117"/>
      <c r="H76" s="118"/>
      <c r="I76" s="213"/>
      <c r="J76" s="117"/>
    </row>
    <row r="77" spans="1:10" ht="15.75" customHeight="1" x14ac:dyDescent="0.25">
      <c r="A77" s="210"/>
      <c r="B77" s="115"/>
      <c r="C77" s="309"/>
      <c r="D77" s="117"/>
      <c r="E77" s="118"/>
      <c r="F77" s="120"/>
      <c r="G77" s="117"/>
      <c r="H77" s="118"/>
      <c r="I77" s="213"/>
      <c r="J77" s="117"/>
    </row>
    <row r="78" spans="1:10" ht="15.75" customHeight="1" x14ac:dyDescent="0.25">
      <c r="A78" s="210"/>
      <c r="B78" s="115"/>
      <c r="C78" s="309"/>
      <c r="D78" s="117"/>
      <c r="E78" s="118"/>
      <c r="F78" s="120"/>
      <c r="G78" s="117"/>
      <c r="H78" s="118"/>
      <c r="I78" s="213"/>
      <c r="J78" s="117"/>
    </row>
    <row r="79" spans="1:10" x14ac:dyDescent="0.25">
      <c r="A79" s="236"/>
      <c r="B79" s="235"/>
      <c r="C79" s="12"/>
      <c r="D79" s="237"/>
      <c r="E79" s="238"/>
      <c r="F79" s="241"/>
      <c r="G79" s="237"/>
      <c r="H79" s="238"/>
      <c r="I79" s="240"/>
      <c r="J79" s="237"/>
    </row>
    <row r="80" spans="1:10" x14ac:dyDescent="0.25">
      <c r="A80" s="236"/>
      <c r="B80" s="224" t="s">
        <v>11</v>
      </c>
      <c r="C80" s="230">
        <f>SUM(C8:C79)</f>
        <v>765</v>
      </c>
      <c r="D80" s="225">
        <f>SUM(D8:D79)</f>
        <v>77728101</v>
      </c>
      <c r="E80" s="224" t="s">
        <v>11</v>
      </c>
      <c r="F80" s="233">
        <f>SUM(F8:F79)</f>
        <v>73</v>
      </c>
      <c r="G80" s="225">
        <f>SUM(G8:G79)</f>
        <v>7612594</v>
      </c>
      <c r="H80" s="233">
        <f>SUM(H8:H79)</f>
        <v>0</v>
      </c>
      <c r="I80" s="233">
        <f>SUM(I8:I79)</f>
        <v>65951469</v>
      </c>
      <c r="J80" s="5"/>
    </row>
    <row r="81" spans="1:10" x14ac:dyDescent="0.25">
      <c r="A81" s="236"/>
      <c r="B81" s="224"/>
      <c r="C81" s="230"/>
      <c r="D81" s="225"/>
      <c r="E81" s="224"/>
      <c r="F81" s="233"/>
      <c r="G81" s="225"/>
      <c r="H81" s="233"/>
      <c r="I81" s="233"/>
      <c r="J81" s="5"/>
    </row>
    <row r="82" spans="1:10" x14ac:dyDescent="0.25">
      <c r="A82" s="226"/>
      <c r="B82" s="227"/>
      <c r="C82" s="12"/>
      <c r="D82" s="237"/>
      <c r="E82" s="224"/>
      <c r="F82" s="241"/>
      <c r="G82" s="318" t="s">
        <v>12</v>
      </c>
      <c r="H82" s="318"/>
      <c r="I82" s="240"/>
      <c r="J82" s="228">
        <f>SUM(D8:D79)</f>
        <v>77728101</v>
      </c>
    </row>
    <row r="83" spans="1:10" x14ac:dyDescent="0.25">
      <c r="A83" s="236"/>
      <c r="B83" s="235"/>
      <c r="C83" s="12"/>
      <c r="D83" s="237"/>
      <c r="E83" s="238"/>
      <c r="F83" s="241"/>
      <c r="G83" s="318" t="s">
        <v>13</v>
      </c>
      <c r="H83" s="318"/>
      <c r="I83" s="240"/>
      <c r="J83" s="228">
        <f>SUM(G8:G79)</f>
        <v>7612594</v>
      </c>
    </row>
    <row r="84" spans="1:10" x14ac:dyDescent="0.25">
      <c r="A84" s="229"/>
      <c r="B84" s="238"/>
      <c r="C84" s="12"/>
      <c r="D84" s="237"/>
      <c r="E84" s="238"/>
      <c r="F84" s="241"/>
      <c r="G84" s="318" t="s">
        <v>14</v>
      </c>
      <c r="H84" s="318"/>
      <c r="I84" s="41"/>
      <c r="J84" s="230">
        <f>J82-J83</f>
        <v>70115507</v>
      </c>
    </row>
    <row r="85" spans="1:10" x14ac:dyDescent="0.25">
      <c r="A85" s="236"/>
      <c r="B85" s="231"/>
      <c r="C85" s="12"/>
      <c r="D85" s="232"/>
      <c r="E85" s="238"/>
      <c r="F85" s="241"/>
      <c r="G85" s="318" t="s">
        <v>15</v>
      </c>
      <c r="H85" s="318"/>
      <c r="I85" s="240"/>
      <c r="J85" s="228">
        <f>SUM(H8:H79)</f>
        <v>0</v>
      </c>
    </row>
    <row r="86" spans="1:10" x14ac:dyDescent="0.25">
      <c r="A86" s="236"/>
      <c r="B86" s="231"/>
      <c r="C86" s="12"/>
      <c r="D86" s="232"/>
      <c r="E86" s="238"/>
      <c r="F86" s="241"/>
      <c r="G86" s="318" t="s">
        <v>16</v>
      </c>
      <c r="H86" s="318"/>
      <c r="I86" s="240"/>
      <c r="J86" s="228">
        <f>J84+J85</f>
        <v>70115507</v>
      </c>
    </row>
    <row r="87" spans="1:10" x14ac:dyDescent="0.25">
      <c r="A87" s="236"/>
      <c r="B87" s="231"/>
      <c r="C87" s="12"/>
      <c r="D87" s="232"/>
      <c r="E87" s="238"/>
      <c r="F87" s="241"/>
      <c r="G87" s="318" t="s">
        <v>5</v>
      </c>
      <c r="H87" s="318"/>
      <c r="I87" s="240"/>
      <c r="J87" s="228">
        <f>SUM(I8:I79)</f>
        <v>65951469</v>
      </c>
    </row>
    <row r="88" spans="1:10" x14ac:dyDescent="0.25">
      <c r="A88" s="236"/>
      <c r="B88" s="231"/>
      <c r="C88" s="12"/>
      <c r="D88" s="232"/>
      <c r="E88" s="238"/>
      <c r="F88" s="241"/>
      <c r="G88" s="318" t="s">
        <v>32</v>
      </c>
      <c r="H88" s="318"/>
      <c r="I88" s="241" t="str">
        <f>IF(J88&gt;0,"SALDO",IF(J88&lt;0,"PIUTANG",IF(J88=0,"LUNAS")))</f>
        <v>PIUTANG</v>
      </c>
      <c r="J88" s="228">
        <f>J87-J86</f>
        <v>-4164038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8:H88"/>
    <mergeCell ref="G82:H82"/>
    <mergeCell ref="G83:H83"/>
    <mergeCell ref="G84:H84"/>
    <mergeCell ref="G85:H85"/>
    <mergeCell ref="G86:H86"/>
    <mergeCell ref="G87:H8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9" t="s">
        <v>22</v>
      </c>
      <c r="G1" s="319"/>
      <c r="H1" s="319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28"/>
      <c r="I7" s="344"/>
      <c r="J7" s="33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18" t="s">
        <v>12</v>
      </c>
      <c r="H120" s="318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18" t="s">
        <v>13</v>
      </c>
      <c r="H121" s="318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18" t="s">
        <v>14</v>
      </c>
      <c r="H122" s="318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18" t="s">
        <v>15</v>
      </c>
      <c r="H123" s="318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18" t="s">
        <v>16</v>
      </c>
      <c r="H124" s="318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18" t="s">
        <v>5</v>
      </c>
      <c r="H125" s="318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18" t="s">
        <v>32</v>
      </c>
      <c r="H126" s="318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28"/>
      <c r="I7" s="344"/>
      <c r="J7" s="33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18" t="s">
        <v>12</v>
      </c>
      <c r="H44" s="318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18" t="s">
        <v>13</v>
      </c>
      <c r="H45" s="318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18" t="s">
        <v>14</v>
      </c>
      <c r="H46" s="318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18" t="s">
        <v>15</v>
      </c>
      <c r="H47" s="318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18" t="s">
        <v>16</v>
      </c>
      <c r="H48" s="318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18" t="s">
        <v>5</v>
      </c>
      <c r="H49" s="318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18" t="s">
        <v>32</v>
      </c>
      <c r="H50" s="318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28"/>
      <c r="I7" s="344"/>
      <c r="J7" s="33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18" t="s">
        <v>12</v>
      </c>
      <c r="H49" s="318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18" t="s">
        <v>13</v>
      </c>
      <c r="H50" s="318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18" t="s">
        <v>14</v>
      </c>
      <c r="H51" s="318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18" t="s">
        <v>15</v>
      </c>
      <c r="H52" s="318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18" t="s">
        <v>16</v>
      </c>
      <c r="H53" s="318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18" t="s">
        <v>5</v>
      </c>
      <c r="H54" s="318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18" t="s">
        <v>32</v>
      </c>
      <c r="H55" s="318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9" t="s">
        <v>22</v>
      </c>
      <c r="G1" s="319"/>
      <c r="H1" s="319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9" t="s">
        <v>21</v>
      </c>
      <c r="G2" s="319"/>
      <c r="H2" s="319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18" t="s">
        <v>12</v>
      </c>
      <c r="H121" s="318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18" t="s">
        <v>13</v>
      </c>
      <c r="H122" s="318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18" t="s">
        <v>14</v>
      </c>
      <c r="H123" s="318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18" t="s">
        <v>15</v>
      </c>
      <c r="H124" s="318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18" t="s">
        <v>16</v>
      </c>
      <c r="H125" s="318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18" t="s">
        <v>5</v>
      </c>
      <c r="H126" s="318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18" t="s">
        <v>32</v>
      </c>
      <c r="H127" s="318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8" sqref="B1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43164</v>
      </c>
      <c r="C5" s="284">
        <f>'Taufik ST'!I2</f>
        <v>4164038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43157</v>
      </c>
      <c r="C6" s="284">
        <f>'Indra Fashion'!I2</f>
        <v>7189689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43165</v>
      </c>
      <c r="C7" s="284">
        <f>Atlantis!I2</f>
        <v>2309739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43165</v>
      </c>
      <c r="C8" s="284">
        <f>Bandros!I2</f>
        <v>9305363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4654688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37497669.5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9" t="s">
        <v>22</v>
      </c>
      <c r="G1" s="319"/>
      <c r="H1" s="319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9" t="s">
        <v>21</v>
      </c>
      <c r="G2" s="319"/>
      <c r="H2" s="319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22" t="s">
        <v>4</v>
      </c>
      <c r="I5" s="364" t="s">
        <v>5</v>
      </c>
      <c r="J5" s="324" t="s">
        <v>6</v>
      </c>
      <c r="L5" s="37"/>
      <c r="M5" s="37"/>
      <c r="N5" s="37"/>
      <c r="O5" s="37"/>
      <c r="P5" s="37"/>
      <c r="Q5" s="37"/>
    </row>
    <row r="6" spans="1:17" x14ac:dyDescent="0.25">
      <c r="A6" s="32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2"/>
      <c r="I6" s="364"/>
      <c r="J6" s="324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18" t="s">
        <v>12</v>
      </c>
      <c r="H31" s="318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18" t="s">
        <v>13</v>
      </c>
      <c r="H32" s="318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18" t="s">
        <v>14</v>
      </c>
      <c r="H33" s="318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18" t="s">
        <v>15</v>
      </c>
      <c r="H34" s="318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18" t="s">
        <v>16</v>
      </c>
      <c r="H35" s="318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18" t="s">
        <v>5</v>
      </c>
      <c r="H36" s="318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18" t="s">
        <v>32</v>
      </c>
      <c r="H37" s="318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9" t="s">
        <v>21</v>
      </c>
      <c r="G2" s="319"/>
      <c r="H2" s="319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18" t="s">
        <v>12</v>
      </c>
      <c r="H53" s="318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18" t="s">
        <v>13</v>
      </c>
      <c r="H54" s="318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18" t="s">
        <v>14</v>
      </c>
      <c r="H55" s="318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18" t="s">
        <v>15</v>
      </c>
      <c r="H56" s="318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18" t="s">
        <v>16</v>
      </c>
      <c r="H57" s="318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18" t="s">
        <v>5</v>
      </c>
      <c r="H58" s="318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18" t="s">
        <v>32</v>
      </c>
      <c r="H59" s="318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2"/>
      <c r="I7" s="364"/>
      <c r="J7" s="324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8"/>
  <sheetViews>
    <sheetView workbookViewId="0">
      <pane ySplit="7" topLeftCell="A35" activePane="bottomLeft" state="frozen"/>
      <selection pane="bottomLeft" activeCell="D48" sqref="D4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9" t="s">
        <v>22</v>
      </c>
      <c r="G1" s="319"/>
      <c r="H1" s="319"/>
      <c r="I1" s="42" t="s">
        <v>20</v>
      </c>
      <c r="J1" s="20"/>
      <c r="L1" s="279">
        <f>SUM(D37:D42)</f>
        <v>5374689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J58*-1</f>
        <v>7189689</v>
      </c>
      <c r="J2" s="20"/>
      <c r="L2" s="279">
        <f>SUM(G37:G42)</f>
        <v>840251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4534438</v>
      </c>
      <c r="M3" s="219"/>
      <c r="N3" s="219"/>
      <c r="O3" s="219"/>
      <c r="P3" s="219"/>
      <c r="Q3" s="219"/>
      <c r="R3" s="219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6" t="s">
        <v>4</v>
      </c>
      <c r="I6" s="323" t="s">
        <v>5</v>
      </c>
      <c r="J6" s="324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3"/>
      <c r="J7" s="324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2">
        <v>43157</v>
      </c>
      <c r="B37" s="235">
        <v>180155110</v>
      </c>
      <c r="C37" s="241">
        <v>13</v>
      </c>
      <c r="D37" s="237">
        <v>1559250</v>
      </c>
      <c r="E37" s="238"/>
      <c r="F37" s="241"/>
      <c r="G37" s="237"/>
      <c r="H37" s="240"/>
      <c r="I37" s="240"/>
      <c r="J37" s="23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2">
        <v>43158</v>
      </c>
      <c r="B38" s="235">
        <v>180155221</v>
      </c>
      <c r="C38" s="241">
        <v>9</v>
      </c>
      <c r="D38" s="237">
        <v>1137850</v>
      </c>
      <c r="E38" s="238"/>
      <c r="F38" s="241"/>
      <c r="G38" s="237"/>
      <c r="H38" s="240"/>
      <c r="I38" s="240"/>
      <c r="J38" s="23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2">
        <v>43159</v>
      </c>
      <c r="B39" s="235">
        <v>180155304</v>
      </c>
      <c r="C39" s="241">
        <v>5</v>
      </c>
      <c r="D39" s="237">
        <v>697463</v>
      </c>
      <c r="E39" s="238">
        <v>180040714</v>
      </c>
      <c r="F39" s="241">
        <v>3</v>
      </c>
      <c r="G39" s="237">
        <v>345013</v>
      </c>
      <c r="H39" s="240"/>
      <c r="I39" s="240"/>
      <c r="J39" s="23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2">
        <v>43160</v>
      </c>
      <c r="B40" s="235">
        <v>180155437</v>
      </c>
      <c r="C40" s="241">
        <v>7</v>
      </c>
      <c r="D40" s="237">
        <v>673050</v>
      </c>
      <c r="E40" s="238"/>
      <c r="F40" s="241"/>
      <c r="G40" s="237"/>
      <c r="H40" s="240"/>
      <c r="I40" s="240"/>
      <c r="J40" s="23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2">
        <v>43161</v>
      </c>
      <c r="B41" s="235">
        <v>180155558</v>
      </c>
      <c r="C41" s="241">
        <v>5</v>
      </c>
      <c r="D41" s="237">
        <v>522463</v>
      </c>
      <c r="E41" s="238">
        <v>180040763</v>
      </c>
      <c r="F41" s="241">
        <v>2</v>
      </c>
      <c r="G41" s="237">
        <v>294525</v>
      </c>
      <c r="H41" s="240"/>
      <c r="I41" s="240"/>
      <c r="J41" s="23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2">
        <v>43162</v>
      </c>
      <c r="B42" s="235">
        <v>180155692</v>
      </c>
      <c r="C42" s="241">
        <v>8</v>
      </c>
      <c r="D42" s="237">
        <v>784613</v>
      </c>
      <c r="E42" s="238">
        <v>180040789</v>
      </c>
      <c r="F42" s="241">
        <v>3</v>
      </c>
      <c r="G42" s="237">
        <v>200713</v>
      </c>
      <c r="H42" s="240"/>
      <c r="I42" s="240"/>
      <c r="J42" s="237"/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/>
      <c r="B48" s="235"/>
      <c r="C48" s="241"/>
      <c r="D48" s="237"/>
      <c r="E48" s="238"/>
      <c r="F48" s="241"/>
      <c r="G48" s="237"/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0" x14ac:dyDescent="0.25">
      <c r="A49" s="162"/>
      <c r="B49" s="3"/>
      <c r="C49" s="40"/>
      <c r="D49" s="6"/>
      <c r="E49" s="7"/>
      <c r="F49" s="40"/>
      <c r="G49" s="6"/>
      <c r="H49" s="39"/>
      <c r="I49" s="39"/>
      <c r="J49" s="6"/>
    </row>
    <row r="50" spans="1:10" x14ac:dyDescent="0.25">
      <c r="A50" s="162"/>
      <c r="B50" s="8" t="s">
        <v>11</v>
      </c>
      <c r="C50" s="77">
        <f>SUM(C8:C49)</f>
        <v>280</v>
      </c>
      <c r="D50" s="9">
        <f>SUM(D8:D49)</f>
        <v>29467559</v>
      </c>
      <c r="E50" s="8" t="s">
        <v>11</v>
      </c>
      <c r="F50" s="77">
        <f>SUM(F8:F49)</f>
        <v>27</v>
      </c>
      <c r="G50" s="5">
        <f>SUM(G8:G49)</f>
        <v>11950614</v>
      </c>
      <c r="H50" s="40">
        <f>SUM(H8:H49)</f>
        <v>0</v>
      </c>
      <c r="I50" s="40">
        <f>SUM(I8:I49)</f>
        <v>10327256</v>
      </c>
      <c r="J50" s="5"/>
    </row>
    <row r="51" spans="1:10" x14ac:dyDescent="0.25">
      <c r="A51" s="162"/>
      <c r="B51" s="8"/>
      <c r="C51" s="77"/>
      <c r="D51" s="9"/>
      <c r="E51" s="8"/>
      <c r="F51" s="77"/>
      <c r="G51" s="5"/>
      <c r="H51" s="40"/>
      <c r="I51" s="40"/>
      <c r="J51" s="5"/>
    </row>
    <row r="52" spans="1:10" x14ac:dyDescent="0.25">
      <c r="A52" s="163"/>
      <c r="B52" s="11"/>
      <c r="C52" s="40"/>
      <c r="D52" s="6"/>
      <c r="E52" s="8"/>
      <c r="F52" s="40"/>
      <c r="G52" s="318" t="s">
        <v>12</v>
      </c>
      <c r="H52" s="318"/>
      <c r="I52" s="39"/>
      <c r="J52" s="13">
        <f>SUM(D8:D49)</f>
        <v>29467559</v>
      </c>
    </row>
    <row r="53" spans="1:10" x14ac:dyDescent="0.25">
      <c r="A53" s="162"/>
      <c r="B53" s="3"/>
      <c r="C53" s="40"/>
      <c r="D53" s="6"/>
      <c r="E53" s="7"/>
      <c r="F53" s="40"/>
      <c r="G53" s="318" t="s">
        <v>13</v>
      </c>
      <c r="H53" s="318"/>
      <c r="I53" s="39"/>
      <c r="J53" s="13">
        <f>SUM(G8:G49)</f>
        <v>11950614</v>
      </c>
    </row>
    <row r="54" spans="1:10" x14ac:dyDescent="0.25">
      <c r="A54" s="164"/>
      <c r="B54" s="7"/>
      <c r="C54" s="40"/>
      <c r="D54" s="6"/>
      <c r="E54" s="7"/>
      <c r="F54" s="40"/>
      <c r="G54" s="318" t="s">
        <v>14</v>
      </c>
      <c r="H54" s="318"/>
      <c r="I54" s="41"/>
      <c r="J54" s="15">
        <f>J52-J53</f>
        <v>17516945</v>
      </c>
    </row>
    <row r="55" spans="1:10" x14ac:dyDescent="0.25">
      <c r="A55" s="162"/>
      <c r="B55" s="16"/>
      <c r="C55" s="40"/>
      <c r="D55" s="17"/>
      <c r="E55" s="7"/>
      <c r="F55" s="40"/>
      <c r="G55" s="318" t="s">
        <v>15</v>
      </c>
      <c r="H55" s="318"/>
      <c r="I55" s="39"/>
      <c r="J55" s="13">
        <f>SUM(H8:H49)</f>
        <v>0</v>
      </c>
    </row>
    <row r="56" spans="1:10" x14ac:dyDescent="0.25">
      <c r="A56" s="162"/>
      <c r="B56" s="16"/>
      <c r="C56" s="40"/>
      <c r="D56" s="17"/>
      <c r="E56" s="7"/>
      <c r="F56" s="40"/>
      <c r="G56" s="318" t="s">
        <v>16</v>
      </c>
      <c r="H56" s="318"/>
      <c r="I56" s="39"/>
      <c r="J56" s="13">
        <f>J54+J55</f>
        <v>17516945</v>
      </c>
    </row>
    <row r="57" spans="1:10" x14ac:dyDescent="0.25">
      <c r="A57" s="162"/>
      <c r="B57" s="16"/>
      <c r="C57" s="40"/>
      <c r="D57" s="17"/>
      <c r="E57" s="7"/>
      <c r="F57" s="40"/>
      <c r="G57" s="318" t="s">
        <v>5</v>
      </c>
      <c r="H57" s="318"/>
      <c r="I57" s="39"/>
      <c r="J57" s="13">
        <f>SUM(I8:I49)</f>
        <v>10327256</v>
      </c>
    </row>
    <row r="58" spans="1:10" x14ac:dyDescent="0.25">
      <c r="A58" s="162"/>
      <c r="B58" s="16"/>
      <c r="C58" s="40"/>
      <c r="D58" s="17"/>
      <c r="E58" s="7"/>
      <c r="F58" s="40"/>
      <c r="G58" s="318" t="s">
        <v>32</v>
      </c>
      <c r="H58" s="318"/>
      <c r="I58" s="40" t="str">
        <f>IF(J58&gt;0,"SALDO",IF(J58&lt;0,"PIUTANG",IF(J58=0,"LUNAS")))</f>
        <v>PIUTANG</v>
      </c>
      <c r="J58" s="13">
        <f>J57-J56</f>
        <v>-7189689</v>
      </c>
    </row>
  </sheetData>
  <mergeCells count="15">
    <mergeCell ref="G57:H57"/>
    <mergeCell ref="G58:H58"/>
    <mergeCell ref="G52:H52"/>
    <mergeCell ref="G53:H53"/>
    <mergeCell ref="G54:H54"/>
    <mergeCell ref="G55:H55"/>
    <mergeCell ref="G56:H5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9" t="s">
        <v>22</v>
      </c>
      <c r="G1" s="319"/>
      <c r="H1" s="319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0" t="s">
        <v>63</v>
      </c>
      <c r="B5" s="320"/>
      <c r="C5" s="320"/>
      <c r="D5" s="320"/>
      <c r="E5" s="320"/>
      <c r="F5" s="320"/>
      <c r="G5" s="320"/>
      <c r="H5" s="320"/>
      <c r="I5" s="320"/>
      <c r="J5" s="320"/>
    </row>
    <row r="6" spans="1:19" x14ac:dyDescent="0.25">
      <c r="A6" s="325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23" t="s">
        <v>5</v>
      </c>
      <c r="J6" s="324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2"/>
      <c r="I7" s="323"/>
      <c r="J7" s="324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18" t="s">
        <v>12</v>
      </c>
      <c r="H32" s="318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18" t="s">
        <v>13</v>
      </c>
      <c r="H33" s="318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18" t="s">
        <v>14</v>
      </c>
      <c r="H34" s="318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18" t="s">
        <v>15</v>
      </c>
      <c r="H35" s="318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18" t="s">
        <v>16</v>
      </c>
      <c r="H36" s="318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18" t="s">
        <v>5</v>
      </c>
      <c r="H37" s="318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18" t="s">
        <v>32</v>
      </c>
      <c r="H38" s="318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9" t="s">
        <v>21</v>
      </c>
      <c r="G2" s="319"/>
      <c r="H2" s="319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28"/>
      <c r="I7" s="344"/>
      <c r="J7" s="33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18" t="s">
        <v>12</v>
      </c>
      <c r="H73" s="318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18" t="s">
        <v>13</v>
      </c>
      <c r="H74" s="318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18" t="s">
        <v>14</v>
      </c>
      <c r="H75" s="318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18" t="s">
        <v>15</v>
      </c>
      <c r="H76" s="318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18" t="s">
        <v>16</v>
      </c>
      <c r="H77" s="318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18" t="s">
        <v>5</v>
      </c>
      <c r="H78" s="318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18" t="s">
        <v>32</v>
      </c>
      <c r="H79" s="318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9" t="s">
        <v>127</v>
      </c>
      <c r="G2" s="319"/>
      <c r="H2" s="319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18"/>
      <c r="N5" s="18"/>
      <c r="O5" s="37"/>
    </row>
    <row r="6" spans="1:15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68" t="s">
        <v>4</v>
      </c>
      <c r="I6" s="370" t="s">
        <v>5</v>
      </c>
      <c r="J6" s="371" t="s">
        <v>6</v>
      </c>
      <c r="L6" s="18"/>
      <c r="N6" s="18"/>
      <c r="O6" s="37"/>
    </row>
    <row r="7" spans="1:15" x14ac:dyDescent="0.25">
      <c r="A7" s="321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9"/>
      <c r="I7" s="370"/>
      <c r="J7" s="37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67" t="s">
        <v>12</v>
      </c>
      <c r="H19" s="367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67" t="s">
        <v>13</v>
      </c>
      <c r="H20" s="367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67" t="s">
        <v>14</v>
      </c>
      <c r="H21" s="367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67" t="s">
        <v>15</v>
      </c>
      <c r="H22" s="367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67" t="s">
        <v>16</v>
      </c>
      <c r="H23" s="367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67" t="s">
        <v>5</v>
      </c>
      <c r="H24" s="367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67" t="s">
        <v>32</v>
      </c>
      <c r="H25" s="367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9" t="s">
        <v>22</v>
      </c>
      <c r="G1" s="319"/>
      <c r="H1" s="319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18" t="s">
        <v>12</v>
      </c>
      <c r="H53" s="318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18" t="s">
        <v>13</v>
      </c>
      <c r="H54" s="318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18" t="s">
        <v>14</v>
      </c>
      <c r="H55" s="318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18" t="s">
        <v>15</v>
      </c>
      <c r="H56" s="318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18" t="s">
        <v>16</v>
      </c>
      <c r="H57" s="318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18" t="s">
        <v>5</v>
      </c>
      <c r="H58" s="318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18" t="s">
        <v>32</v>
      </c>
      <c r="H59" s="318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28"/>
      <c r="I7" s="344"/>
      <c r="J7" s="33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9" t="s">
        <v>22</v>
      </c>
      <c r="G1" s="319"/>
      <c r="H1" s="319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9" t="s">
        <v>21</v>
      </c>
      <c r="G2" s="319"/>
      <c r="H2" s="319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28"/>
      <c r="I7" s="344"/>
      <c r="J7" s="33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18" t="s">
        <v>12</v>
      </c>
      <c r="H35" s="318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18" t="s">
        <v>13</v>
      </c>
      <c r="H36" s="318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18" t="s">
        <v>14</v>
      </c>
      <c r="H37" s="318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18" t="s">
        <v>15</v>
      </c>
      <c r="H38" s="318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18" t="s">
        <v>16</v>
      </c>
      <c r="H39" s="318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18" t="s">
        <v>5</v>
      </c>
      <c r="H40" s="318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18" t="s">
        <v>32</v>
      </c>
      <c r="H41" s="318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9" t="s">
        <v>22</v>
      </c>
      <c r="G1" s="319"/>
      <c r="H1" s="319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9" t="s">
        <v>21</v>
      </c>
      <c r="G2" s="319"/>
      <c r="H2" s="319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28"/>
      <c r="I7" s="344"/>
      <c r="J7" s="33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9" t="s">
        <v>21</v>
      </c>
      <c r="G2" s="319"/>
      <c r="H2" s="319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28"/>
      <c r="I7" s="344"/>
      <c r="J7" s="33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18" t="s">
        <v>12</v>
      </c>
      <c r="H35" s="318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18" t="s">
        <v>13</v>
      </c>
      <c r="H36" s="318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18" t="s">
        <v>14</v>
      </c>
      <c r="H37" s="318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18" t="s">
        <v>15</v>
      </c>
      <c r="H38" s="318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18" t="s">
        <v>16</v>
      </c>
      <c r="H39" s="318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18" t="s">
        <v>5</v>
      </c>
      <c r="H40" s="318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9" t="s">
        <v>22</v>
      </c>
      <c r="G1" s="319"/>
      <c r="H1" s="319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9" t="s">
        <v>21</v>
      </c>
      <c r="G2" s="319"/>
      <c r="H2" s="319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28"/>
      <c r="I7" s="344"/>
      <c r="J7" s="33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18" t="s">
        <v>12</v>
      </c>
      <c r="H35" s="318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18" t="s">
        <v>13</v>
      </c>
      <c r="H36" s="318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18" t="s">
        <v>14</v>
      </c>
      <c r="H37" s="318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18" t="s">
        <v>15</v>
      </c>
      <c r="H38" s="318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18" t="s">
        <v>16</v>
      </c>
      <c r="H39" s="318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18" t="s">
        <v>5</v>
      </c>
      <c r="H40" s="318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18" t="s">
        <v>32</v>
      </c>
      <c r="H41" s="318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9" t="s">
        <v>22</v>
      </c>
      <c r="G1" s="319"/>
      <c r="H1" s="319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28"/>
      <c r="I7" s="344"/>
      <c r="J7" s="33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18" t="s">
        <v>12</v>
      </c>
      <c r="H158" s="318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18" t="s">
        <v>13</v>
      </c>
      <c r="H159" s="318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18" t="s">
        <v>14</v>
      </c>
      <c r="H160" s="318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18" t="s">
        <v>15</v>
      </c>
      <c r="H161" s="318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18" t="s">
        <v>16</v>
      </c>
      <c r="H162" s="318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18" t="s">
        <v>5</v>
      </c>
      <c r="H163" s="318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18" t="s">
        <v>32</v>
      </c>
      <c r="H164" s="318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17"/>
  <sheetViews>
    <sheetView workbookViewId="0">
      <pane ySplit="7" topLeftCell="A194" activePane="bottomLeft" state="frozen"/>
      <selection pane="bottomLeft" activeCell="G202" sqref="G20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SUM(D197:D200)</f>
        <v>11286801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J217*-1</f>
        <v>9305363</v>
      </c>
      <c r="J2" s="218"/>
      <c r="L2" s="219">
        <f>SUM(G197:G200)</f>
        <v>859338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10427463</v>
      </c>
      <c r="M3" s="219">
        <f>M1-M2</f>
        <v>0</v>
      </c>
    </row>
    <row r="4" spans="1:18" x14ac:dyDescent="0.25">
      <c r="L4" s="234"/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</row>
    <row r="6" spans="1:18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7" t="s">
        <v>4</v>
      </c>
      <c r="I6" s="329" t="s">
        <v>5</v>
      </c>
      <c r="J6" s="331" t="s">
        <v>6</v>
      </c>
    </row>
    <row r="7" spans="1:18" x14ac:dyDescent="0.25">
      <c r="A7" s="321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28"/>
      <c r="I7" s="330"/>
      <c r="J7" s="33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98">
        <v>43165</v>
      </c>
      <c r="B201" s="99">
        <v>180155918</v>
      </c>
      <c r="C201" s="100">
        <v>42</v>
      </c>
      <c r="D201" s="34">
        <v>4572925</v>
      </c>
      <c r="E201" s="101">
        <v>180040868</v>
      </c>
      <c r="F201" s="100">
        <v>6</v>
      </c>
      <c r="G201" s="34">
        <v>651438</v>
      </c>
      <c r="H201" s="102"/>
      <c r="I201" s="102"/>
      <c r="J201" s="34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98">
        <v>43165</v>
      </c>
      <c r="B202" s="99">
        <v>180155949</v>
      </c>
      <c r="C202" s="100">
        <v>30</v>
      </c>
      <c r="D202" s="34">
        <v>3190425</v>
      </c>
      <c r="E202" s="101"/>
      <c r="F202" s="100"/>
      <c r="G202" s="34"/>
      <c r="H202" s="102"/>
      <c r="I202" s="102"/>
      <c r="J202" s="34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98">
        <v>43165</v>
      </c>
      <c r="B203" s="99">
        <v>180155965</v>
      </c>
      <c r="C203" s="100">
        <v>6</v>
      </c>
      <c r="D203" s="34">
        <v>620113</v>
      </c>
      <c r="E203" s="101"/>
      <c r="F203" s="100"/>
      <c r="G203" s="34"/>
      <c r="H203" s="102"/>
      <c r="I203" s="102"/>
      <c r="J203" s="34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98">
        <v>43165</v>
      </c>
      <c r="B204" s="99">
        <v>180155982</v>
      </c>
      <c r="C204" s="100">
        <v>2</v>
      </c>
      <c r="D204" s="34">
        <v>248675</v>
      </c>
      <c r="E204" s="101"/>
      <c r="F204" s="100"/>
      <c r="G204" s="34"/>
      <c r="H204" s="102"/>
      <c r="I204" s="102"/>
      <c r="J204" s="34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98">
        <v>43165</v>
      </c>
      <c r="B205" s="99">
        <v>180156008</v>
      </c>
      <c r="C205" s="100">
        <v>12</v>
      </c>
      <c r="D205" s="34">
        <v>1324663</v>
      </c>
      <c r="E205" s="101"/>
      <c r="F205" s="100"/>
      <c r="G205" s="34"/>
      <c r="H205" s="102"/>
      <c r="I205" s="102"/>
      <c r="J205" s="34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98"/>
      <c r="B206" s="99"/>
      <c r="C206" s="100"/>
      <c r="D206" s="34"/>
      <c r="E206" s="101"/>
      <c r="F206" s="100"/>
      <c r="G206" s="34"/>
      <c r="H206" s="102"/>
      <c r="I206" s="102"/>
      <c r="J206" s="34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98"/>
      <c r="B207" s="99"/>
      <c r="C207" s="100"/>
      <c r="D207" s="34"/>
      <c r="E207" s="101"/>
      <c r="F207" s="100"/>
      <c r="G207" s="34"/>
      <c r="H207" s="102"/>
      <c r="I207" s="102"/>
      <c r="J207" s="34"/>
      <c r="K207" s="138"/>
      <c r="L207" s="138"/>
      <c r="M207" s="138"/>
      <c r="N207" s="138"/>
      <c r="O207" s="138"/>
      <c r="P207" s="138"/>
      <c r="Q207" s="138"/>
      <c r="R207" s="138"/>
    </row>
    <row r="208" spans="1:18" x14ac:dyDescent="0.25">
      <c r="A208" s="236"/>
      <c r="B208" s="235"/>
      <c r="C208" s="241"/>
      <c r="D208" s="237"/>
      <c r="E208" s="238"/>
      <c r="F208" s="241"/>
      <c r="G208" s="237"/>
      <c r="H208" s="240"/>
      <c r="I208" s="240"/>
      <c r="J208" s="237"/>
    </row>
    <row r="209" spans="1:18" s="218" customFormat="1" x14ac:dyDescent="0.25">
      <c r="A209" s="227"/>
      <c r="B209" s="224" t="s">
        <v>11</v>
      </c>
      <c r="C209" s="233">
        <f>SUM(C8:C208)</f>
        <v>2025</v>
      </c>
      <c r="D209" s="225">
        <f>SUM(D8:D208)</f>
        <v>220904563</v>
      </c>
      <c r="E209" s="224" t="s">
        <v>11</v>
      </c>
      <c r="F209" s="233">
        <f>SUM(F8:F208)</f>
        <v>159</v>
      </c>
      <c r="G209" s="225">
        <f>SUM(G8:G208)</f>
        <v>17489856</v>
      </c>
      <c r="H209" s="233">
        <f>SUM(H8:H208)</f>
        <v>0</v>
      </c>
      <c r="I209" s="233">
        <f>SUM(I8:I208)</f>
        <v>194109344</v>
      </c>
      <c r="J209" s="225"/>
      <c r="K209" s="220"/>
      <c r="L209" s="220"/>
      <c r="M209" s="220"/>
      <c r="N209" s="220"/>
      <c r="O209" s="220"/>
      <c r="P209" s="220"/>
      <c r="Q209" s="220"/>
      <c r="R209" s="220"/>
    </row>
    <row r="210" spans="1:18" s="218" customFormat="1" x14ac:dyDescent="0.25">
      <c r="A210" s="227"/>
      <c r="B210" s="224"/>
      <c r="C210" s="233"/>
      <c r="D210" s="225"/>
      <c r="E210" s="224"/>
      <c r="F210" s="233"/>
      <c r="G210" s="225"/>
      <c r="H210" s="233"/>
      <c r="I210" s="233"/>
      <c r="J210" s="225"/>
      <c r="K210" s="220"/>
      <c r="M210" s="220"/>
      <c r="N210" s="220"/>
      <c r="O210" s="220"/>
      <c r="P210" s="220"/>
      <c r="Q210" s="220"/>
      <c r="R210" s="220"/>
    </row>
    <row r="211" spans="1:18" x14ac:dyDescent="0.25">
      <c r="A211" s="226"/>
      <c r="B211" s="227"/>
      <c r="C211" s="241"/>
      <c r="D211" s="237"/>
      <c r="E211" s="224"/>
      <c r="F211" s="241"/>
      <c r="G211" s="333" t="s">
        <v>12</v>
      </c>
      <c r="H211" s="334"/>
      <c r="I211" s="237"/>
      <c r="J211" s="228">
        <f>SUM(D8:D208)</f>
        <v>220904563</v>
      </c>
      <c r="P211" s="220"/>
      <c r="Q211" s="220"/>
      <c r="R211" s="234"/>
    </row>
    <row r="212" spans="1:18" x14ac:dyDescent="0.25">
      <c r="A212" s="236"/>
      <c r="B212" s="235"/>
      <c r="C212" s="241"/>
      <c r="D212" s="237"/>
      <c r="E212" s="238"/>
      <c r="F212" s="241"/>
      <c r="G212" s="333" t="s">
        <v>13</v>
      </c>
      <c r="H212" s="334"/>
      <c r="I212" s="238"/>
      <c r="J212" s="228">
        <f>SUM(G8:G208)</f>
        <v>17489856</v>
      </c>
      <c r="R212" s="234"/>
    </row>
    <row r="213" spans="1:18" x14ac:dyDescent="0.25">
      <c r="A213" s="229"/>
      <c r="B213" s="238"/>
      <c r="C213" s="241"/>
      <c r="D213" s="237"/>
      <c r="E213" s="238"/>
      <c r="F213" s="241"/>
      <c r="G213" s="333" t="s">
        <v>14</v>
      </c>
      <c r="H213" s="334"/>
      <c r="I213" s="230"/>
      <c r="J213" s="230">
        <f>J211-J212</f>
        <v>203414707</v>
      </c>
      <c r="L213" s="220"/>
      <c r="R213" s="234"/>
    </row>
    <row r="214" spans="1:18" x14ac:dyDescent="0.25">
      <c r="A214" s="236"/>
      <c r="B214" s="231"/>
      <c r="C214" s="241"/>
      <c r="D214" s="232"/>
      <c r="E214" s="238"/>
      <c r="F214" s="241"/>
      <c r="G214" s="333" t="s">
        <v>15</v>
      </c>
      <c r="H214" s="334"/>
      <c r="I214" s="238"/>
      <c r="J214" s="228">
        <f>SUM(H8:H208)</f>
        <v>0</v>
      </c>
      <c r="R214" s="234"/>
    </row>
    <row r="215" spans="1:18" x14ac:dyDescent="0.25">
      <c r="A215" s="236"/>
      <c r="B215" s="231"/>
      <c r="C215" s="241"/>
      <c r="D215" s="232"/>
      <c r="E215" s="238"/>
      <c r="F215" s="241"/>
      <c r="G215" s="333" t="s">
        <v>16</v>
      </c>
      <c r="H215" s="334"/>
      <c r="I215" s="238"/>
      <c r="J215" s="228">
        <f>J213+J214</f>
        <v>203414707</v>
      </c>
      <c r="R215" s="234"/>
    </row>
    <row r="216" spans="1:18" x14ac:dyDescent="0.25">
      <c r="A216" s="236"/>
      <c r="B216" s="231"/>
      <c r="C216" s="241"/>
      <c r="D216" s="232"/>
      <c r="E216" s="238"/>
      <c r="F216" s="241"/>
      <c r="G216" s="333" t="s">
        <v>5</v>
      </c>
      <c r="H216" s="334"/>
      <c r="I216" s="238"/>
      <c r="J216" s="228">
        <f>SUM(I8:I208)</f>
        <v>194109344</v>
      </c>
      <c r="R216" s="234"/>
    </row>
    <row r="217" spans="1:18" x14ac:dyDescent="0.25">
      <c r="A217" s="236"/>
      <c r="B217" s="231"/>
      <c r="C217" s="241"/>
      <c r="D217" s="232"/>
      <c r="E217" s="238"/>
      <c r="F217" s="241"/>
      <c r="G217" s="333" t="s">
        <v>32</v>
      </c>
      <c r="H217" s="334"/>
      <c r="I217" s="235" t="str">
        <f>IF(J217&gt;0,"SALDO",IF(J217&lt;0,"PIUTANG",IF(J217=0,"LUNAS")))</f>
        <v>PIUTANG</v>
      </c>
      <c r="J217" s="228">
        <f>J216-J215</f>
        <v>-9305363</v>
      </c>
      <c r="R217" s="234"/>
    </row>
  </sheetData>
  <mergeCells count="13">
    <mergeCell ref="G217:H217"/>
    <mergeCell ref="G211:H211"/>
    <mergeCell ref="G212:H212"/>
    <mergeCell ref="G213:H213"/>
    <mergeCell ref="G214:H214"/>
    <mergeCell ref="G215:H215"/>
    <mergeCell ref="G216:H216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9" t="s">
        <v>22</v>
      </c>
      <c r="G1" s="319"/>
      <c r="H1" s="319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9" t="s">
        <v>21</v>
      </c>
      <c r="G2" s="319"/>
      <c r="H2" s="319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44"/>
      <c r="J7" s="33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18" t="s">
        <v>12</v>
      </c>
      <c r="H57" s="318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18" t="s">
        <v>13</v>
      </c>
      <c r="H58" s="318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18" t="s">
        <v>14</v>
      </c>
      <c r="H59" s="318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18" t="s">
        <v>15</v>
      </c>
      <c r="H60" s="318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18" t="s">
        <v>16</v>
      </c>
      <c r="H61" s="318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18" t="s">
        <v>5</v>
      </c>
      <c r="H62" s="318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18" t="s">
        <v>32</v>
      </c>
      <c r="H63" s="318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9" t="s">
        <v>22</v>
      </c>
      <c r="G1" s="319"/>
      <c r="H1" s="319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9" t="s">
        <v>21</v>
      </c>
      <c r="G2" s="319"/>
      <c r="H2" s="319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18" t="s">
        <v>12</v>
      </c>
      <c r="H116" s="318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18" t="s">
        <v>13</v>
      </c>
      <c r="H117" s="318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18" t="s">
        <v>14</v>
      </c>
      <c r="H118" s="318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18" t="s">
        <v>15</v>
      </c>
      <c r="H119" s="318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18" t="s">
        <v>16</v>
      </c>
      <c r="H120" s="318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18" t="s">
        <v>5</v>
      </c>
      <c r="H121" s="318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18" t="s">
        <v>32</v>
      </c>
      <c r="H122" s="318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9" t="s">
        <v>22</v>
      </c>
      <c r="G1" s="319"/>
      <c r="H1" s="319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9" t="s">
        <v>21</v>
      </c>
      <c r="G2" s="319"/>
      <c r="H2" s="319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1" t="s">
        <v>2</v>
      </c>
      <c r="B6" s="322" t="s">
        <v>3</v>
      </c>
      <c r="C6" s="322"/>
      <c r="D6" s="322"/>
      <c r="E6" s="322"/>
      <c r="F6" s="322"/>
      <c r="G6" s="322"/>
      <c r="H6" s="322" t="s">
        <v>4</v>
      </c>
      <c r="I6" s="364" t="s">
        <v>5</v>
      </c>
      <c r="J6" s="324" t="s">
        <v>6</v>
      </c>
      <c r="L6" s="219"/>
      <c r="M6" s="219"/>
      <c r="N6" s="219"/>
      <c r="O6" s="219"/>
      <c r="P6" s="219"/>
      <c r="Q6" s="219"/>
    </row>
    <row r="7" spans="1:17" x14ac:dyDescent="0.25">
      <c r="A7" s="321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2"/>
      <c r="I7" s="364"/>
      <c r="J7" s="324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18" t="s">
        <v>12</v>
      </c>
      <c r="H32" s="318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18" t="s">
        <v>13</v>
      </c>
      <c r="H33" s="318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18" t="s">
        <v>14</v>
      </c>
      <c r="H34" s="318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18" t="s">
        <v>15</v>
      </c>
      <c r="H35" s="318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18" t="s">
        <v>16</v>
      </c>
      <c r="H36" s="318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18" t="s">
        <v>5</v>
      </c>
      <c r="H37" s="318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18" t="s">
        <v>32</v>
      </c>
      <c r="H38" s="318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J72*-1</f>
        <v>0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67" t="s">
        <v>12</v>
      </c>
      <c r="H66" s="367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13</v>
      </c>
      <c r="H67" s="367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67" t="s">
        <v>14</v>
      </c>
      <c r="H68" s="367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15</v>
      </c>
      <c r="H69" s="367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16</v>
      </c>
      <c r="H70" s="367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5</v>
      </c>
      <c r="H71" s="367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67" t="s">
        <v>32</v>
      </c>
      <c r="H72" s="367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9" t="s">
        <v>22</v>
      </c>
      <c r="G1" s="319"/>
      <c r="H1" s="319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1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18" t="s">
        <v>12</v>
      </c>
      <c r="H34" s="318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18" t="s">
        <v>13</v>
      </c>
      <c r="H35" s="318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18" t="s">
        <v>14</v>
      </c>
      <c r="H36" s="318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18" t="s">
        <v>15</v>
      </c>
      <c r="H37" s="318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18" t="s">
        <v>16</v>
      </c>
      <c r="H38" s="318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18" t="s">
        <v>5</v>
      </c>
      <c r="H39" s="318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18" t="s">
        <v>32</v>
      </c>
      <c r="H40" s="318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9" t="s">
        <v>22</v>
      </c>
      <c r="G1" s="319"/>
      <c r="H1" s="319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9" t="s">
        <v>21</v>
      </c>
      <c r="G2" s="319"/>
      <c r="H2" s="319"/>
      <c r="I2" s="21">
        <f>J71*-1</f>
        <v>12110891</v>
      </c>
    </row>
    <row r="4" spans="1:10" ht="19.5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x14ac:dyDescent="0.25">
      <c r="A5" s="321" t="s">
        <v>2</v>
      </c>
      <c r="B5" s="322" t="s">
        <v>3</v>
      </c>
      <c r="C5" s="322"/>
      <c r="D5" s="322"/>
      <c r="E5" s="322"/>
      <c r="F5" s="322"/>
      <c r="G5" s="322"/>
      <c r="H5" s="372" t="s">
        <v>4</v>
      </c>
      <c r="I5" s="370" t="s">
        <v>5</v>
      </c>
      <c r="J5" s="371" t="s">
        <v>6</v>
      </c>
    </row>
    <row r="6" spans="1:10" x14ac:dyDescent="0.25">
      <c r="A6" s="321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70"/>
      <c r="J6" s="37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67" t="s">
        <v>12</v>
      </c>
      <c r="H65" s="367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67" t="s">
        <v>13</v>
      </c>
      <c r="H66" s="367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67" t="s">
        <v>14</v>
      </c>
      <c r="H67" s="367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67" t="s">
        <v>15</v>
      </c>
      <c r="H68" s="367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67" t="s">
        <v>16</v>
      </c>
      <c r="H69" s="367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67" t="s">
        <v>5</v>
      </c>
      <c r="H70" s="367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67" t="s">
        <v>32</v>
      </c>
      <c r="H71" s="367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75"/>
  <sheetViews>
    <sheetView workbookViewId="0">
      <pane ySplit="6" topLeftCell="A150" activePane="bottomLeft" state="frozen"/>
      <selection pane="bottomLeft" activeCell="I161" sqref="I161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9" t="s">
        <v>22</v>
      </c>
      <c r="G1" s="319"/>
      <c r="H1" s="319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9" t="s">
        <v>21</v>
      </c>
      <c r="G2" s="319"/>
      <c r="H2" s="319"/>
      <c r="I2" s="220">
        <f>J174*-1</f>
        <v>2309739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7" t="s">
        <v>4</v>
      </c>
      <c r="I5" s="343" t="s">
        <v>5</v>
      </c>
      <c r="J5" s="331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28"/>
      <c r="I6" s="344"/>
      <c r="J6" s="33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36">
        <v>43165</v>
      </c>
      <c r="B158" s="235">
        <v>180155903</v>
      </c>
      <c r="C158" s="241">
        <v>7</v>
      </c>
      <c r="D158" s="34">
        <v>325238</v>
      </c>
      <c r="E158" s="238">
        <v>180040852</v>
      </c>
      <c r="F158" s="241">
        <v>10</v>
      </c>
      <c r="G158" s="237">
        <v>973263</v>
      </c>
      <c r="H158" s="238"/>
      <c r="I158" s="240"/>
      <c r="J158" s="237"/>
      <c r="K158" s="234"/>
      <c r="L158" s="234"/>
      <c r="M158" s="234"/>
      <c r="N158" s="234"/>
      <c r="O158" s="234"/>
      <c r="P158" s="234"/>
    </row>
    <row r="159" spans="1:16" x14ac:dyDescent="0.25">
      <c r="A159" s="236">
        <v>43165</v>
      </c>
      <c r="B159" s="235">
        <v>180155923</v>
      </c>
      <c r="C159" s="241">
        <v>16</v>
      </c>
      <c r="D159" s="34">
        <v>1532038</v>
      </c>
      <c r="E159" s="238"/>
      <c r="F159" s="241"/>
      <c r="G159" s="237"/>
      <c r="H159" s="238"/>
      <c r="I159" s="240"/>
      <c r="J159" s="237"/>
      <c r="K159" s="234"/>
      <c r="L159" s="234"/>
      <c r="M159" s="234"/>
      <c r="N159" s="234"/>
      <c r="O159" s="234"/>
      <c r="P159" s="234"/>
    </row>
    <row r="160" spans="1:16" x14ac:dyDescent="0.25">
      <c r="A160" s="236">
        <v>43165</v>
      </c>
      <c r="B160" s="235">
        <v>180155941</v>
      </c>
      <c r="C160" s="241">
        <v>2</v>
      </c>
      <c r="D160" s="34">
        <v>188300</v>
      </c>
      <c r="E160" s="238"/>
      <c r="F160" s="241"/>
      <c r="G160" s="237"/>
      <c r="H160" s="238"/>
      <c r="I160" s="240"/>
      <c r="J160" s="237"/>
      <c r="K160" s="234"/>
      <c r="L160" s="234"/>
      <c r="M160" s="234"/>
      <c r="N160" s="234"/>
      <c r="O160" s="234"/>
      <c r="P160" s="234"/>
    </row>
    <row r="161" spans="1:16" x14ac:dyDescent="0.25">
      <c r="A161" s="236">
        <v>43165</v>
      </c>
      <c r="B161" s="235">
        <v>180155979</v>
      </c>
      <c r="C161" s="241">
        <v>3</v>
      </c>
      <c r="D161" s="34">
        <v>230213</v>
      </c>
      <c r="E161" s="238"/>
      <c r="F161" s="241"/>
      <c r="G161" s="237"/>
      <c r="H161" s="238"/>
      <c r="I161" s="240"/>
      <c r="J161" s="237"/>
      <c r="K161" s="234"/>
      <c r="L161" s="234"/>
      <c r="M161" s="234"/>
      <c r="N161" s="234"/>
      <c r="O161" s="234"/>
      <c r="P161" s="234"/>
    </row>
    <row r="162" spans="1:16" x14ac:dyDescent="0.25">
      <c r="A162" s="236">
        <v>43165</v>
      </c>
      <c r="B162" s="235">
        <v>180155989</v>
      </c>
      <c r="C162" s="241">
        <v>12</v>
      </c>
      <c r="D162" s="34">
        <v>1007213</v>
      </c>
      <c r="E162" s="238"/>
      <c r="F162" s="241"/>
      <c r="G162" s="237"/>
      <c r="H162" s="238"/>
      <c r="I162" s="240"/>
      <c r="J162" s="237"/>
      <c r="K162" s="234"/>
      <c r="L162" s="234"/>
      <c r="M162" s="234"/>
      <c r="N162" s="234"/>
      <c r="O162" s="234"/>
      <c r="P162" s="234"/>
    </row>
    <row r="163" spans="1:16" x14ac:dyDescent="0.25">
      <c r="A163" s="236"/>
      <c r="B163" s="235"/>
      <c r="C163" s="241"/>
      <c r="D163" s="34"/>
      <c r="E163" s="238"/>
      <c r="F163" s="241"/>
      <c r="G163" s="237"/>
      <c r="H163" s="238"/>
      <c r="I163" s="240"/>
      <c r="J163" s="237"/>
      <c r="K163" s="234"/>
      <c r="L163" s="234"/>
      <c r="M163" s="234"/>
      <c r="N163" s="234"/>
      <c r="O163" s="234"/>
      <c r="P163" s="234"/>
    </row>
    <row r="164" spans="1:16" x14ac:dyDescent="0.25">
      <c r="A164" s="236"/>
      <c r="B164" s="235"/>
      <c r="C164" s="241"/>
      <c r="D164" s="34"/>
      <c r="E164" s="238"/>
      <c r="F164" s="241"/>
      <c r="G164" s="237"/>
      <c r="H164" s="238"/>
      <c r="I164" s="240"/>
      <c r="J164" s="237"/>
      <c r="K164" s="234"/>
      <c r="L164" s="234"/>
      <c r="M164" s="234"/>
      <c r="N164" s="234"/>
      <c r="O164" s="234"/>
      <c r="P164" s="234"/>
    </row>
    <row r="165" spans="1:16" x14ac:dyDescent="0.25">
      <c r="A165" s="236"/>
      <c r="B165" s="235"/>
      <c r="C165" s="241"/>
      <c r="D165" s="34"/>
      <c r="E165" s="238"/>
      <c r="F165" s="241"/>
      <c r="G165" s="237"/>
      <c r="H165" s="238"/>
      <c r="I165" s="240"/>
      <c r="J165" s="237"/>
      <c r="K165" s="234"/>
      <c r="L165" s="234"/>
      <c r="M165" s="234"/>
      <c r="N165" s="234"/>
      <c r="O165" s="234"/>
      <c r="P165" s="234"/>
    </row>
    <row r="166" spans="1:16" x14ac:dyDescent="0.25">
      <c r="A166" s="236"/>
      <c r="B166" s="224" t="s">
        <v>11</v>
      </c>
      <c r="C166" s="233">
        <f>SUM(C7:C165)</f>
        <v>1009</v>
      </c>
      <c r="D166" s="225">
        <f>SUM(D7:D165)</f>
        <v>95242036</v>
      </c>
      <c r="E166" s="224" t="s">
        <v>11</v>
      </c>
      <c r="F166" s="233">
        <f>SUM(F7:F165)</f>
        <v>214</v>
      </c>
      <c r="G166" s="225">
        <f>SUM(G7:G165)</f>
        <v>22062694</v>
      </c>
      <c r="H166" s="225">
        <f>SUM(H7:H165)</f>
        <v>0</v>
      </c>
      <c r="I166" s="233">
        <f>SUM(I7:I165)</f>
        <v>70869603</v>
      </c>
      <c r="J166" s="5"/>
      <c r="K166" s="234"/>
      <c r="L166" s="234"/>
      <c r="M166" s="234"/>
      <c r="N166" s="234"/>
      <c r="O166" s="234"/>
      <c r="P166" s="234"/>
    </row>
    <row r="167" spans="1:16" x14ac:dyDescent="0.25">
      <c r="A167" s="236"/>
      <c r="B167" s="224"/>
      <c r="C167" s="233"/>
      <c r="D167" s="225"/>
      <c r="E167" s="224"/>
      <c r="F167" s="233"/>
      <c r="G167" s="5"/>
      <c r="H167" s="235"/>
      <c r="I167" s="241"/>
      <c r="J167" s="5"/>
      <c r="K167" s="234"/>
      <c r="L167" s="234"/>
      <c r="M167" s="234"/>
      <c r="N167" s="234"/>
      <c r="O167" s="234"/>
      <c r="P167" s="234"/>
    </row>
    <row r="168" spans="1:16" x14ac:dyDescent="0.25">
      <c r="A168" s="236"/>
      <c r="B168" s="227"/>
      <c r="C168" s="241"/>
      <c r="D168" s="237"/>
      <c r="E168" s="224"/>
      <c r="F168" s="241"/>
      <c r="G168" s="318" t="s">
        <v>12</v>
      </c>
      <c r="H168" s="318"/>
      <c r="I168" s="240"/>
      <c r="J168" s="228">
        <f>SUM(D7:D165)</f>
        <v>95242036</v>
      </c>
      <c r="K168" s="234"/>
      <c r="L168" s="234"/>
      <c r="M168" s="234"/>
      <c r="N168" s="234"/>
      <c r="O168" s="234"/>
      <c r="P168" s="234"/>
    </row>
    <row r="169" spans="1:16" x14ac:dyDescent="0.25">
      <c r="A169" s="226"/>
      <c r="B169" s="235"/>
      <c r="C169" s="241"/>
      <c r="D169" s="237"/>
      <c r="E169" s="238"/>
      <c r="F169" s="241"/>
      <c r="G169" s="318" t="s">
        <v>13</v>
      </c>
      <c r="H169" s="318"/>
      <c r="I169" s="240"/>
      <c r="J169" s="228">
        <f>SUM(G7:G165)</f>
        <v>22062694</v>
      </c>
      <c r="K169" s="234"/>
      <c r="L169" s="234"/>
      <c r="M169" s="234"/>
      <c r="N169" s="234"/>
      <c r="O169" s="234"/>
      <c r="P169" s="234"/>
    </row>
    <row r="170" spans="1:16" x14ac:dyDescent="0.25">
      <c r="A170" s="236"/>
      <c r="B170" s="238"/>
      <c r="C170" s="241"/>
      <c r="D170" s="237"/>
      <c r="E170" s="238"/>
      <c r="F170" s="241"/>
      <c r="G170" s="318" t="s">
        <v>14</v>
      </c>
      <c r="H170" s="318"/>
      <c r="I170" s="41"/>
      <c r="J170" s="230">
        <f>J168-J169</f>
        <v>73179342</v>
      </c>
      <c r="K170" s="234"/>
      <c r="L170" s="234"/>
      <c r="M170" s="234"/>
      <c r="N170" s="234"/>
      <c r="O170" s="234"/>
      <c r="P170" s="234"/>
    </row>
    <row r="171" spans="1:16" x14ac:dyDescent="0.25">
      <c r="A171" s="229"/>
      <c r="B171" s="231"/>
      <c r="C171" s="241"/>
      <c r="D171" s="232"/>
      <c r="E171" s="238"/>
      <c r="F171" s="241"/>
      <c r="G171" s="318" t="s">
        <v>15</v>
      </c>
      <c r="H171" s="318"/>
      <c r="I171" s="240"/>
      <c r="J171" s="228">
        <f>SUM(H7:H165)</f>
        <v>0</v>
      </c>
      <c r="K171" s="234"/>
      <c r="L171" s="234"/>
      <c r="M171" s="234"/>
      <c r="N171" s="234"/>
      <c r="O171" s="234"/>
      <c r="P171" s="234"/>
    </row>
    <row r="172" spans="1:16" x14ac:dyDescent="0.25">
      <c r="A172" s="236"/>
      <c r="B172" s="231"/>
      <c r="C172" s="241"/>
      <c r="D172" s="232"/>
      <c r="E172" s="238"/>
      <c r="F172" s="241"/>
      <c r="G172" s="318" t="s">
        <v>16</v>
      </c>
      <c r="H172" s="318"/>
      <c r="I172" s="240"/>
      <c r="J172" s="228">
        <f>J170+J171</f>
        <v>73179342</v>
      </c>
      <c r="K172" s="234"/>
      <c r="L172" s="234"/>
      <c r="M172" s="234"/>
      <c r="N172" s="234"/>
      <c r="O172" s="234"/>
      <c r="P172" s="234"/>
    </row>
    <row r="173" spans="1:16" x14ac:dyDescent="0.25">
      <c r="A173" s="236"/>
      <c r="B173" s="231"/>
      <c r="C173" s="241"/>
      <c r="D173" s="232"/>
      <c r="E173" s="238"/>
      <c r="F173" s="241"/>
      <c r="G173" s="318" t="s">
        <v>5</v>
      </c>
      <c r="H173" s="318"/>
      <c r="I173" s="240"/>
      <c r="J173" s="228">
        <f>SUM(I7:I165)</f>
        <v>70869603</v>
      </c>
      <c r="K173" s="234"/>
      <c r="L173" s="234"/>
      <c r="M173" s="234"/>
      <c r="N173" s="234"/>
      <c r="O173" s="234"/>
      <c r="P173" s="234"/>
    </row>
    <row r="174" spans="1:16" x14ac:dyDescent="0.25">
      <c r="A174" s="236"/>
      <c r="B174" s="231"/>
      <c r="C174" s="241"/>
      <c r="D174" s="232"/>
      <c r="E174" s="238"/>
      <c r="F174" s="241"/>
      <c r="G174" s="318" t="s">
        <v>32</v>
      </c>
      <c r="H174" s="318"/>
      <c r="I174" s="241" t="str">
        <f>IF(J174&gt;0,"SALDO",IF(J174&lt;0,"PIUTANG",IF(J174=0,"LUNAS")))</f>
        <v>PIUTANG</v>
      </c>
      <c r="J174" s="228">
        <f>J173-J172</f>
        <v>-2309739</v>
      </c>
      <c r="K174" s="234"/>
      <c r="L174" s="234"/>
      <c r="M174" s="234"/>
      <c r="N174" s="234"/>
      <c r="O174" s="234"/>
      <c r="P174" s="234"/>
    </row>
    <row r="175" spans="1:16" x14ac:dyDescent="0.25">
      <c r="A175" s="236"/>
      <c r="K175" s="234"/>
      <c r="L175" s="234"/>
      <c r="M175" s="234"/>
      <c r="N175" s="234"/>
      <c r="O175" s="234"/>
      <c r="P175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74:H174"/>
    <mergeCell ref="G168:H168"/>
    <mergeCell ref="G169:H169"/>
    <mergeCell ref="G170:H170"/>
    <mergeCell ref="G171:H171"/>
    <mergeCell ref="G172:H172"/>
    <mergeCell ref="G173:H173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I22" sqref="I2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9" t="s">
        <v>22</v>
      </c>
      <c r="G1" s="319"/>
      <c r="H1" s="319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98">
        <v>43157</v>
      </c>
      <c r="B18" s="99">
        <v>180155032</v>
      </c>
      <c r="C18" s="100">
        <v>1</v>
      </c>
      <c r="D18" s="34">
        <v>97038</v>
      </c>
      <c r="E18" s="101"/>
      <c r="F18" s="99"/>
      <c r="G18" s="34"/>
      <c r="H18" s="102">
        <v>40000</v>
      </c>
      <c r="I18" s="102">
        <v>137038</v>
      </c>
      <c r="J18" s="34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49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18" t="s">
        <v>12</v>
      </c>
      <c r="H24" s="318"/>
      <c r="I24" s="39"/>
      <c r="J24" s="13">
        <f>SUM(D8:D21)</f>
        <v>6715276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18" t="s">
        <v>13</v>
      </c>
      <c r="H25" s="318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18" t="s">
        <v>14</v>
      </c>
      <c r="H26" s="318"/>
      <c r="I26" s="41"/>
      <c r="J26" s="15">
        <f>J24-J25</f>
        <v>6616751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18" t="s">
        <v>15</v>
      </c>
      <c r="H27" s="318"/>
      <c r="I27" s="39"/>
      <c r="J27" s="13">
        <f>SUM(H8:H23)</f>
        <v>294000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18" t="s">
        <v>16</v>
      </c>
      <c r="H28" s="318"/>
      <c r="I28" s="39"/>
      <c r="J28" s="13">
        <f>J26+J27</f>
        <v>6910751</v>
      </c>
    </row>
    <row r="29" spans="1:16" x14ac:dyDescent="0.25">
      <c r="A29" s="4"/>
      <c r="B29" s="16"/>
      <c r="C29" s="40"/>
      <c r="D29" s="17"/>
      <c r="E29" s="7"/>
      <c r="F29" s="3"/>
      <c r="G29" s="318" t="s">
        <v>5</v>
      </c>
      <c r="H29" s="318"/>
      <c r="I29" s="39"/>
      <c r="J29" s="13">
        <f>SUM(I8:I23)</f>
        <v>6910751</v>
      </c>
    </row>
    <row r="30" spans="1:16" x14ac:dyDescent="0.25">
      <c r="A30" s="4"/>
      <c r="B30" s="16"/>
      <c r="C30" s="40"/>
      <c r="D30" s="17"/>
      <c r="E30" s="7"/>
      <c r="F30" s="3"/>
      <c r="G30" s="318" t="s">
        <v>32</v>
      </c>
      <c r="H30" s="318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27"/>
  <sheetViews>
    <sheetView workbookViewId="0">
      <pane ySplit="7" topLeftCell="A8" activePane="bottomLeft" state="frozen"/>
      <selection pane="bottomLeft" activeCell="I12" sqref="I1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9" t="s">
        <v>22</v>
      </c>
      <c r="G1" s="319"/>
      <c r="H1" s="319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9" t="s">
        <v>21</v>
      </c>
      <c r="G2" s="319"/>
      <c r="H2" s="319"/>
      <c r="I2" s="38">
        <f>J27*-1</f>
        <v>-848838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98">
        <v>43149</v>
      </c>
      <c r="B10" s="99">
        <v>180154314</v>
      </c>
      <c r="C10" s="100">
        <v>7</v>
      </c>
      <c r="D10" s="34">
        <v>794413</v>
      </c>
      <c r="E10" s="101"/>
      <c r="F10" s="99"/>
      <c r="G10" s="34"/>
      <c r="H10" s="102"/>
      <c r="I10" s="102"/>
      <c r="J10" s="34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98">
        <v>43153</v>
      </c>
      <c r="B11" s="99">
        <v>180154662</v>
      </c>
      <c r="C11" s="100">
        <v>12</v>
      </c>
      <c r="D11" s="34">
        <v>1533613</v>
      </c>
      <c r="E11" s="101"/>
      <c r="F11" s="99"/>
      <c r="G11" s="34"/>
      <c r="H11" s="102"/>
      <c r="I11" s="102">
        <v>2515539</v>
      </c>
      <c r="J11" s="34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98">
        <v>43155</v>
      </c>
      <c r="B12" s="99"/>
      <c r="C12" s="100"/>
      <c r="D12" s="34"/>
      <c r="E12" s="101"/>
      <c r="F12" s="99"/>
      <c r="G12" s="34"/>
      <c r="H12" s="102"/>
      <c r="I12" s="102">
        <v>981926</v>
      </c>
      <c r="J12" s="34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98">
        <v>43156</v>
      </c>
      <c r="B13" s="99">
        <v>180154978</v>
      </c>
      <c r="C13" s="100">
        <v>5</v>
      </c>
      <c r="D13" s="34">
        <v>349650</v>
      </c>
      <c r="E13" s="101"/>
      <c r="F13" s="99"/>
      <c r="G13" s="34"/>
      <c r="H13" s="102"/>
      <c r="I13" s="102"/>
      <c r="J13" s="34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98">
        <v>43158</v>
      </c>
      <c r="B14" s="99"/>
      <c r="C14" s="100"/>
      <c r="D14" s="34"/>
      <c r="E14" s="101">
        <v>180040679</v>
      </c>
      <c r="F14" s="99">
        <v>5</v>
      </c>
      <c r="G14" s="34">
        <v>508725</v>
      </c>
      <c r="H14" s="102"/>
      <c r="I14" s="102"/>
      <c r="J14" s="34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98">
        <v>43160</v>
      </c>
      <c r="B15" s="99">
        <v>180155416</v>
      </c>
      <c r="C15" s="100">
        <v>10</v>
      </c>
      <c r="D15" s="34">
        <v>1175475</v>
      </c>
      <c r="E15" s="101"/>
      <c r="F15" s="99"/>
      <c r="G15" s="34"/>
      <c r="H15" s="102"/>
      <c r="I15" s="102">
        <v>1175475</v>
      </c>
      <c r="J15" s="34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98">
        <v>43163</v>
      </c>
      <c r="B16" s="99">
        <v>180155749</v>
      </c>
      <c r="C16" s="100">
        <v>3</v>
      </c>
      <c r="D16" s="34">
        <v>292163</v>
      </c>
      <c r="E16" s="101"/>
      <c r="F16" s="99"/>
      <c r="G16" s="34"/>
      <c r="H16" s="102"/>
      <c r="I16" s="102"/>
      <c r="J16" s="34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  <c r="K17" s="138"/>
      <c r="L17" s="138"/>
      <c r="M17" s="138"/>
      <c r="N17" s="138"/>
      <c r="O17" s="138"/>
      <c r="P17" s="138"/>
      <c r="Q17" s="138"/>
    </row>
    <row r="18" spans="1:17" x14ac:dyDescent="0.25">
      <c r="A18" s="4"/>
      <c r="B18" s="3"/>
      <c r="C18" s="40"/>
      <c r="D18" s="6"/>
      <c r="E18" s="7"/>
      <c r="F18" s="3"/>
      <c r="G18" s="6"/>
      <c r="H18" s="39"/>
      <c r="I18" s="39"/>
      <c r="J18" s="6"/>
      <c r="M18" s="37"/>
    </row>
    <row r="19" spans="1:17" x14ac:dyDescent="0.25">
      <c r="A19" s="4"/>
      <c r="B19" s="8" t="s">
        <v>11</v>
      </c>
      <c r="C19" s="77">
        <f>SUM(C8:C18)</f>
        <v>52</v>
      </c>
      <c r="D19" s="9"/>
      <c r="E19" s="8" t="s">
        <v>11</v>
      </c>
      <c r="F19" s="8">
        <f>SUM(F8:F18)</f>
        <v>5</v>
      </c>
      <c r="G19" s="5"/>
      <c r="H19" s="40"/>
      <c r="I19" s="40"/>
      <c r="J19" s="5"/>
      <c r="M19" s="37"/>
    </row>
    <row r="20" spans="1:17" x14ac:dyDescent="0.25">
      <c r="A20" s="4"/>
      <c r="B20" s="8"/>
      <c r="C20" s="77"/>
      <c r="D20" s="9"/>
      <c r="E20" s="8"/>
      <c r="F20" s="8"/>
      <c r="G20" s="32"/>
      <c r="H20" s="52"/>
      <c r="I20" s="40"/>
      <c r="J20" s="5"/>
      <c r="M20" s="37"/>
    </row>
    <row r="21" spans="1:17" x14ac:dyDescent="0.25">
      <c r="A21" s="10"/>
      <c r="B21" s="11"/>
      <c r="C21" s="40"/>
      <c r="D21" s="6"/>
      <c r="E21" s="8"/>
      <c r="F21" s="3"/>
      <c r="G21" s="318" t="s">
        <v>12</v>
      </c>
      <c r="H21" s="318"/>
      <c r="I21" s="39"/>
      <c r="J21" s="13">
        <f>SUM(D8:D18)</f>
        <v>5647690</v>
      </c>
      <c r="M21" s="37"/>
    </row>
    <row r="22" spans="1:17" x14ac:dyDescent="0.25">
      <c r="A22" s="4"/>
      <c r="B22" s="3"/>
      <c r="C22" s="40"/>
      <c r="D22" s="6"/>
      <c r="E22" s="7"/>
      <c r="F22" s="3"/>
      <c r="G22" s="318" t="s">
        <v>13</v>
      </c>
      <c r="H22" s="318"/>
      <c r="I22" s="39"/>
      <c r="J22" s="13">
        <f>SUM(G8:G18)</f>
        <v>508725</v>
      </c>
      <c r="M22" s="37"/>
    </row>
    <row r="23" spans="1:17" x14ac:dyDescent="0.25">
      <c r="A23" s="14"/>
      <c r="B23" s="7"/>
      <c r="C23" s="40"/>
      <c r="D23" s="6"/>
      <c r="E23" s="7"/>
      <c r="F23" s="3"/>
      <c r="G23" s="318" t="s">
        <v>14</v>
      </c>
      <c r="H23" s="318"/>
      <c r="I23" s="41"/>
      <c r="J23" s="15">
        <f>J21-J22</f>
        <v>5138965</v>
      </c>
      <c r="M23" s="37"/>
    </row>
    <row r="24" spans="1:17" x14ac:dyDescent="0.25">
      <c r="A24" s="4"/>
      <c r="B24" s="16"/>
      <c r="C24" s="40"/>
      <c r="D24" s="17"/>
      <c r="E24" s="7"/>
      <c r="F24" s="3"/>
      <c r="G24" s="318" t="s">
        <v>15</v>
      </c>
      <c r="H24" s="318"/>
      <c r="I24" s="39"/>
      <c r="J24" s="13">
        <f>SUM(H8:H19)</f>
        <v>0</v>
      </c>
      <c r="M24" s="37"/>
    </row>
    <row r="25" spans="1:17" x14ac:dyDescent="0.25">
      <c r="A25" s="4"/>
      <c r="B25" s="16"/>
      <c r="C25" s="40"/>
      <c r="D25" s="17"/>
      <c r="E25" s="7"/>
      <c r="F25" s="3"/>
      <c r="G25" s="318" t="s">
        <v>16</v>
      </c>
      <c r="H25" s="318"/>
      <c r="I25" s="39"/>
      <c r="J25" s="13">
        <f>J23+J24</f>
        <v>5138965</v>
      </c>
      <c r="M25" s="37"/>
    </row>
    <row r="26" spans="1:17" x14ac:dyDescent="0.25">
      <c r="A26" s="4"/>
      <c r="B26" s="16"/>
      <c r="C26" s="40"/>
      <c r="D26" s="17"/>
      <c r="E26" s="7"/>
      <c r="F26" s="3"/>
      <c r="G26" s="318" t="s">
        <v>5</v>
      </c>
      <c r="H26" s="318"/>
      <c r="I26" s="39"/>
      <c r="J26" s="13">
        <f>SUM(I8:I19)</f>
        <v>5987803</v>
      </c>
      <c r="M26" s="37"/>
    </row>
    <row r="27" spans="1:17" x14ac:dyDescent="0.25">
      <c r="A27" s="4"/>
      <c r="B27" s="16"/>
      <c r="C27" s="40"/>
      <c r="D27" s="17"/>
      <c r="E27" s="7"/>
      <c r="F27" s="3"/>
      <c r="G27" s="318" t="s">
        <v>32</v>
      </c>
      <c r="H27" s="318"/>
      <c r="I27" s="40" t="str">
        <f>IF(J27&gt;0,"SALDO",IF(J27&lt;0,"PIUTANG",IF(J27=0,"LUNAS")))</f>
        <v>SALDO</v>
      </c>
      <c r="J27" s="13">
        <f>J26-J25</f>
        <v>848838</v>
      </c>
      <c r="M27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M13" sqref="M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9" t="s">
        <v>21</v>
      </c>
      <c r="G2" s="319"/>
      <c r="H2" s="319"/>
      <c r="I2" s="38">
        <f>J24*-1</f>
        <v>4654688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7" t="s">
        <v>4</v>
      </c>
      <c r="I6" s="343" t="s">
        <v>5</v>
      </c>
      <c r="J6" s="331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28"/>
      <c r="I7" s="344"/>
      <c r="J7" s="332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>
        <v>43163</v>
      </c>
      <c r="B11" s="99">
        <v>180155722</v>
      </c>
      <c r="C11" s="254">
        <v>48</v>
      </c>
      <c r="D11" s="34">
        <v>5446350</v>
      </c>
      <c r="E11" s="101">
        <v>180040801</v>
      </c>
      <c r="F11" s="99">
        <v>7</v>
      </c>
      <c r="G11" s="34">
        <v>795375</v>
      </c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100</v>
      </c>
      <c r="D16" s="9"/>
      <c r="E16" s="8" t="s">
        <v>11</v>
      </c>
      <c r="F16" s="8">
        <f>SUM(F8:F15)</f>
        <v>13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18" t="s">
        <v>12</v>
      </c>
      <c r="H18" s="318"/>
      <c r="I18" s="39"/>
      <c r="J18" s="13">
        <f>SUM(D8:D15)</f>
        <v>11852401</v>
      </c>
    </row>
    <row r="19" spans="1:10" x14ac:dyDescent="0.25">
      <c r="A19" s="4"/>
      <c r="B19" s="3"/>
      <c r="C19" s="26"/>
      <c r="D19" s="6"/>
      <c r="E19" s="7"/>
      <c r="F19" s="3"/>
      <c r="G19" s="318" t="s">
        <v>13</v>
      </c>
      <c r="H19" s="318"/>
      <c r="I19" s="39"/>
      <c r="J19" s="13">
        <f>SUM(G8:G15)</f>
        <v>1621713</v>
      </c>
    </row>
    <row r="20" spans="1:10" x14ac:dyDescent="0.25">
      <c r="A20" s="14"/>
      <c r="B20" s="7"/>
      <c r="C20" s="26"/>
      <c r="D20" s="6"/>
      <c r="E20" s="7"/>
      <c r="F20" s="3"/>
      <c r="G20" s="318" t="s">
        <v>14</v>
      </c>
      <c r="H20" s="318"/>
      <c r="I20" s="41"/>
      <c r="J20" s="15">
        <f>J18-J19</f>
        <v>10230688</v>
      </c>
    </row>
    <row r="21" spans="1:10" x14ac:dyDescent="0.25">
      <c r="A21" s="4"/>
      <c r="B21" s="16"/>
      <c r="C21" s="26"/>
      <c r="D21" s="17"/>
      <c r="E21" s="7"/>
      <c r="F21" s="3"/>
      <c r="G21" s="318" t="s">
        <v>15</v>
      </c>
      <c r="H21" s="318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18" t="s">
        <v>16</v>
      </c>
      <c r="H22" s="318"/>
      <c r="I22" s="39"/>
      <c r="J22" s="13">
        <f>J20+J21</f>
        <v>10230688</v>
      </c>
    </row>
    <row r="23" spans="1:10" x14ac:dyDescent="0.25">
      <c r="A23" s="4"/>
      <c r="B23" s="16"/>
      <c r="C23" s="26"/>
      <c r="D23" s="17"/>
      <c r="E23" s="7"/>
      <c r="F23" s="3"/>
      <c r="G23" s="318" t="s">
        <v>5</v>
      </c>
      <c r="H23" s="318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18" t="s">
        <v>32</v>
      </c>
      <c r="H24" s="318"/>
      <c r="I24" s="40" t="str">
        <f>IF(J24&gt;0,"SALDO",IF(J24&lt;0,"PIUTANG",IF(J24=0,"LUNAS")))</f>
        <v>PIUTANG</v>
      </c>
      <c r="J24" s="13">
        <f>J23-J22</f>
        <v>-4654688</v>
      </c>
    </row>
  </sheetData>
  <mergeCells count="15">
    <mergeCell ref="G24:H24"/>
    <mergeCell ref="G18:H18"/>
    <mergeCell ref="G19:H19"/>
    <mergeCell ref="G20:H20"/>
    <mergeCell ref="G21:H21"/>
    <mergeCell ref="G22:H22"/>
    <mergeCell ref="G23:H2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D3" sqref="D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9" t="s">
        <v>21</v>
      </c>
      <c r="G2" s="319"/>
      <c r="H2" s="319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18" t="s">
        <v>12</v>
      </c>
      <c r="H46" s="318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18" t="s">
        <v>13</v>
      </c>
      <c r="H47" s="318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18" t="s">
        <v>14</v>
      </c>
      <c r="H48" s="318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18" t="s">
        <v>15</v>
      </c>
      <c r="H49" s="318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18" t="s">
        <v>16</v>
      </c>
      <c r="H50" s="318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18" t="s">
        <v>5</v>
      </c>
      <c r="H51" s="318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18" t="s">
        <v>32</v>
      </c>
      <c r="H52" s="318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9" t="s">
        <v>22</v>
      </c>
      <c r="G1" s="319"/>
      <c r="H1" s="319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9" t="s">
        <v>21</v>
      </c>
      <c r="G2" s="319"/>
      <c r="H2" s="319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1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18" t="s">
        <v>12</v>
      </c>
      <c r="H69" s="318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18" t="s">
        <v>13</v>
      </c>
      <c r="H70" s="318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18" t="s">
        <v>14</v>
      </c>
      <c r="H71" s="318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18" t="s">
        <v>15</v>
      </c>
      <c r="H72" s="318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18" t="s">
        <v>16</v>
      </c>
      <c r="H73" s="318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18" t="s">
        <v>5</v>
      </c>
      <c r="H74" s="318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18" t="s">
        <v>32</v>
      </c>
      <c r="H75" s="318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2018-03-06T11:24:07Z</dcterms:modified>
</cp:coreProperties>
</file>