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44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Bandros!$A$8:$J$234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ST'!$A$5:$J$96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1" i="2" l="1"/>
  <c r="L2" i="2" l="1"/>
  <c r="L2" i="54"/>
  <c r="L1" i="54"/>
  <c r="M3" i="49" l="1"/>
  <c r="I186" i="53" l="1"/>
  <c r="G186" i="53"/>
  <c r="H186" i="53"/>
  <c r="F186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95" i="54" l="1"/>
  <c r="J93" i="54"/>
  <c r="J91" i="54"/>
  <c r="J90" i="54"/>
  <c r="I88" i="54"/>
  <c r="H88" i="54"/>
  <c r="G88" i="54"/>
  <c r="F88" i="54"/>
  <c r="D88" i="54"/>
  <c r="C88" i="54"/>
  <c r="J92" i="54" l="1"/>
  <c r="J94" i="54" s="1"/>
  <c r="J96" i="54" s="1"/>
  <c r="I2" i="54" s="1"/>
  <c r="C5" i="15" s="1"/>
  <c r="L3" i="54"/>
  <c r="I96" i="54" l="1"/>
  <c r="J25" i="35" l="1"/>
  <c r="J29" i="35"/>
  <c r="J27" i="35"/>
  <c r="J24" i="35"/>
  <c r="G22" i="35"/>
  <c r="F22" i="35"/>
  <c r="J26" i="35" l="1"/>
  <c r="J28" i="35" s="1"/>
  <c r="J30" i="35" s="1"/>
  <c r="J193" i="53" l="1"/>
  <c r="J189" i="53"/>
  <c r="J188" i="53"/>
  <c r="J190" i="53" l="1"/>
  <c r="L3" i="49"/>
  <c r="L3" i="53" l="1"/>
  <c r="C186" i="53"/>
  <c r="D186" i="53"/>
  <c r="J191" i="53"/>
  <c r="J192" i="53" s="1"/>
  <c r="J194" i="53" l="1"/>
  <c r="I2" i="53" l="1"/>
  <c r="C7" i="15" s="1"/>
  <c r="I194" i="53"/>
  <c r="L3" i="2" l="1"/>
  <c r="C226" i="49" l="1"/>
  <c r="D226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3" i="49"/>
  <c r="J231" i="49"/>
  <c r="J229" i="49"/>
  <c r="J228" i="49"/>
  <c r="I226" i="49"/>
  <c r="H226" i="49"/>
  <c r="G226" i="49"/>
  <c r="F226" i="49"/>
  <c r="J230" i="49" l="1"/>
  <c r="J232" i="49" s="1"/>
  <c r="J234" i="49" s="1"/>
  <c r="I2" i="49" s="1"/>
  <c r="I234" i="49" l="1"/>
  <c r="C8" i="15"/>
  <c r="J57" i="2" l="1"/>
  <c r="I52" i="2"/>
  <c r="H52" i="2"/>
  <c r="G52" i="2"/>
  <c r="F5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0" i="12"/>
  <c r="J28" i="12"/>
  <c r="J26" i="12"/>
  <c r="J25" i="12"/>
  <c r="F23" i="12"/>
  <c r="C2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9" i="2"/>
  <c r="J55" i="2"/>
  <c r="J54" i="2"/>
  <c r="D52" i="2"/>
  <c r="C52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6" i="2"/>
  <c r="J58" i="2" s="1"/>
  <c r="J60" i="2" s="1"/>
  <c r="I60" i="2" s="1"/>
  <c r="J55" i="11"/>
  <c r="J57" i="11" s="1"/>
  <c r="J59" i="11" s="1"/>
  <c r="J59" i="34"/>
  <c r="I2" i="21"/>
  <c r="I59" i="21"/>
  <c r="J122" i="20"/>
  <c r="J124" i="20" s="1"/>
  <c r="J126" i="20" s="1"/>
  <c r="I2" i="20" s="1"/>
  <c r="J27" i="12"/>
  <c r="J29" i="12" s="1"/>
  <c r="J31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31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<sst xmlns="http://schemas.openxmlformats.org/spreadsheetml/2006/main" count="1607" uniqueCount="194">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</sst>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96"/>
  <sheetViews>
    <sheetView zoomScale="85" zoomScaleNormal="85" workbookViewId="0">
      <pane ySplit="7" topLeftCell="A70" activePane="bottomLeft" state="frozen"/>
      <selection pane="bottomLeft" activeCell="J77" sqref="J7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SUM(D60:D72)</f>
        <v>16130451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J96*-1</f>
        <v>12642263</v>
      </c>
      <c r="J2" s="218"/>
      <c r="L2" s="278">
        <f>SUM(G60:G72)</f>
        <v>1382940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14747511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10">
        <v>43164</v>
      </c>
      <c r="B73" s="115">
        <v>180155836</v>
      </c>
      <c r="C73" s="309">
        <v>12</v>
      </c>
      <c r="D73" s="117">
        <v>1130675</v>
      </c>
      <c r="E73" s="118">
        <v>180040835</v>
      </c>
      <c r="F73" s="120">
        <v>1</v>
      </c>
      <c r="G73" s="117">
        <v>128625</v>
      </c>
      <c r="H73" s="118"/>
      <c r="I73" s="213"/>
      <c r="J73" s="117"/>
    </row>
    <row r="74" spans="1:10" ht="15.75" customHeight="1" x14ac:dyDescent="0.25">
      <c r="A74" s="210">
        <v>43164</v>
      </c>
      <c r="B74" s="115">
        <v>180155883</v>
      </c>
      <c r="C74" s="309">
        <v>9</v>
      </c>
      <c r="D74" s="117">
        <v>1070388</v>
      </c>
      <c r="E74" s="118"/>
      <c r="F74" s="120"/>
      <c r="G74" s="117"/>
      <c r="H74" s="118"/>
      <c r="I74" s="213"/>
      <c r="J74" s="117"/>
    </row>
    <row r="75" spans="1:10" ht="15.75" customHeight="1" x14ac:dyDescent="0.25">
      <c r="A75" s="210">
        <v>43165</v>
      </c>
      <c r="B75" s="115">
        <v>180155931</v>
      </c>
      <c r="C75" s="309">
        <v>17</v>
      </c>
      <c r="D75" s="117">
        <v>1702225</v>
      </c>
      <c r="E75" s="118">
        <v>180040866</v>
      </c>
      <c r="F75" s="120">
        <v>1</v>
      </c>
      <c r="G75" s="117">
        <v>101500</v>
      </c>
      <c r="H75" s="118"/>
      <c r="I75" s="213"/>
      <c r="J75" s="117"/>
    </row>
    <row r="76" spans="1:10" ht="15.75" customHeight="1" x14ac:dyDescent="0.25">
      <c r="A76" s="210">
        <v>43165</v>
      </c>
      <c r="B76" s="115">
        <v>180155995</v>
      </c>
      <c r="C76" s="309">
        <v>4</v>
      </c>
      <c r="D76" s="117">
        <v>490875</v>
      </c>
      <c r="E76" s="118"/>
      <c r="F76" s="120"/>
      <c r="G76" s="117"/>
      <c r="H76" s="118"/>
      <c r="I76" s="213"/>
      <c r="J76" s="117"/>
    </row>
    <row r="77" spans="1:10" ht="15.75" customHeight="1" x14ac:dyDescent="0.25">
      <c r="A77" s="210">
        <v>43166</v>
      </c>
      <c r="B77" s="115">
        <v>180156058</v>
      </c>
      <c r="C77" s="309">
        <v>29</v>
      </c>
      <c r="D77" s="117">
        <v>3023563</v>
      </c>
      <c r="E77" s="118">
        <v>180040901</v>
      </c>
      <c r="F77" s="120">
        <v>2</v>
      </c>
      <c r="G77" s="117">
        <v>154963</v>
      </c>
      <c r="H77" s="118"/>
      <c r="I77" s="213"/>
      <c r="J77" s="117"/>
    </row>
    <row r="78" spans="1:10" ht="15.75" customHeight="1" x14ac:dyDescent="0.25">
      <c r="A78" s="210">
        <v>43166</v>
      </c>
      <c r="B78" s="115">
        <v>180156096</v>
      </c>
      <c r="C78" s="309">
        <v>9</v>
      </c>
      <c r="D78" s="117">
        <v>952263</v>
      </c>
      <c r="E78" s="118"/>
      <c r="F78" s="120"/>
      <c r="G78" s="117"/>
      <c r="H78" s="118"/>
      <c r="I78" s="213"/>
      <c r="J78" s="117"/>
    </row>
    <row r="79" spans="1:10" ht="15.75" customHeight="1" x14ac:dyDescent="0.25">
      <c r="A79" s="210">
        <v>43167</v>
      </c>
      <c r="B79" s="115">
        <v>180156148</v>
      </c>
      <c r="C79" s="309">
        <v>12</v>
      </c>
      <c r="D79" s="117">
        <v>1157188</v>
      </c>
      <c r="E79" s="118">
        <v>180040923</v>
      </c>
      <c r="F79" s="120">
        <v>3</v>
      </c>
      <c r="G79" s="117">
        <v>262238</v>
      </c>
      <c r="H79" s="118"/>
      <c r="I79" s="213"/>
      <c r="J79" s="117"/>
    </row>
    <row r="80" spans="1:10" ht="15.75" customHeight="1" x14ac:dyDescent="0.25">
      <c r="A80" s="210">
        <v>43167</v>
      </c>
      <c r="B80" s="115">
        <v>180156206</v>
      </c>
      <c r="C80" s="309">
        <v>4</v>
      </c>
      <c r="D80" s="117">
        <v>434613</v>
      </c>
      <c r="E80" s="118"/>
      <c r="F80" s="120"/>
      <c r="G80" s="117"/>
      <c r="H80" s="118"/>
      <c r="I80" s="213"/>
      <c r="J80" s="117"/>
    </row>
    <row r="81" spans="1:10" ht="15.75" customHeight="1" x14ac:dyDescent="0.25">
      <c r="A81" s="210">
        <v>43168</v>
      </c>
      <c r="B81" s="115">
        <v>180156285</v>
      </c>
      <c r="C81" s="309">
        <v>14</v>
      </c>
      <c r="D81" s="117">
        <v>1801800</v>
      </c>
      <c r="E81" s="118">
        <v>180040946</v>
      </c>
      <c r="F81" s="120">
        <v>7</v>
      </c>
      <c r="G81" s="117">
        <v>631663</v>
      </c>
      <c r="H81" s="118"/>
      <c r="I81" s="213"/>
      <c r="J81" s="117"/>
    </row>
    <row r="82" spans="1:10" ht="15.75" customHeight="1" x14ac:dyDescent="0.25">
      <c r="A82" s="210">
        <v>43168</v>
      </c>
      <c r="B82" s="115">
        <v>180156273</v>
      </c>
      <c r="C82" s="309">
        <v>1</v>
      </c>
      <c r="D82" s="117">
        <v>117863</v>
      </c>
      <c r="E82" s="118">
        <v>180040948</v>
      </c>
      <c r="F82" s="120">
        <v>1</v>
      </c>
      <c r="G82" s="117">
        <v>111738</v>
      </c>
      <c r="H82" s="118"/>
      <c r="I82" s="213"/>
      <c r="J82" s="117"/>
    </row>
    <row r="83" spans="1:10" ht="15.75" customHeight="1" x14ac:dyDescent="0.25">
      <c r="A83" s="210">
        <v>43168</v>
      </c>
      <c r="B83" s="115">
        <v>180156323</v>
      </c>
      <c r="C83" s="309">
        <v>4</v>
      </c>
      <c r="D83" s="117">
        <v>315000</v>
      </c>
      <c r="E83" s="118"/>
      <c r="F83" s="120"/>
      <c r="G83" s="117"/>
      <c r="H83" s="118"/>
      <c r="I83" s="213"/>
      <c r="J83" s="117"/>
    </row>
    <row r="84" spans="1:10" ht="15.75" customHeight="1" x14ac:dyDescent="0.25">
      <c r="A84" s="210">
        <v>43169</v>
      </c>
      <c r="B84" s="115">
        <v>180156379</v>
      </c>
      <c r="C84" s="309">
        <v>16</v>
      </c>
      <c r="D84" s="117">
        <v>1421875</v>
      </c>
      <c r="E84" s="118">
        <v>180040968</v>
      </c>
      <c r="F84" s="120">
        <v>2</v>
      </c>
      <c r="G84" s="117">
        <v>138863</v>
      </c>
      <c r="H84" s="118"/>
      <c r="I84" s="213"/>
      <c r="J84" s="117"/>
    </row>
    <row r="85" spans="1:10" ht="15.75" customHeight="1" x14ac:dyDescent="0.25">
      <c r="A85" s="210">
        <v>43169</v>
      </c>
      <c r="B85" s="115">
        <v>180156423</v>
      </c>
      <c r="C85" s="309">
        <v>5</v>
      </c>
      <c r="D85" s="117">
        <v>553525</v>
      </c>
      <c r="E85" s="118"/>
      <c r="F85" s="120"/>
      <c r="G85" s="117"/>
      <c r="H85" s="118"/>
      <c r="I85" s="213"/>
      <c r="J85" s="117"/>
    </row>
    <row r="86" spans="1:10" ht="15.75" customHeight="1" x14ac:dyDescent="0.25">
      <c r="A86" s="210"/>
      <c r="B86" s="115"/>
      <c r="C86" s="309"/>
      <c r="D86" s="117"/>
      <c r="E86" s="118"/>
      <c r="F86" s="120"/>
      <c r="G86" s="117"/>
      <c r="H86" s="118"/>
      <c r="I86" s="213"/>
      <c r="J86" s="117"/>
    </row>
    <row r="87" spans="1:10" x14ac:dyDescent="0.25">
      <c r="A87" s="236"/>
      <c r="B87" s="235"/>
      <c r="C87" s="12"/>
      <c r="D87" s="237"/>
      <c r="E87" s="238"/>
      <c r="F87" s="241"/>
      <c r="G87" s="237"/>
      <c r="H87" s="238"/>
      <c r="I87" s="240"/>
      <c r="J87" s="237"/>
    </row>
    <row r="88" spans="1:10" x14ac:dyDescent="0.25">
      <c r="A88" s="236"/>
      <c r="B88" s="224" t="s">
        <v>11</v>
      </c>
      <c r="C88" s="230">
        <f>SUM(C8:C87)</f>
        <v>859</v>
      </c>
      <c r="D88" s="225">
        <f>SUM(D8:D87)</f>
        <v>87505791</v>
      </c>
      <c r="E88" s="224" t="s">
        <v>11</v>
      </c>
      <c r="F88" s="233">
        <f>SUM(F8:F87)</f>
        <v>88</v>
      </c>
      <c r="G88" s="225">
        <f>SUM(G8:G87)</f>
        <v>8912059</v>
      </c>
      <c r="H88" s="233">
        <f>SUM(H8:H87)</f>
        <v>0</v>
      </c>
      <c r="I88" s="233">
        <f>SUM(I8:I87)</f>
        <v>65951469</v>
      </c>
      <c r="J88" s="5"/>
    </row>
    <row r="89" spans="1:10" x14ac:dyDescent="0.25">
      <c r="A89" s="236"/>
      <c r="B89" s="224"/>
      <c r="C89" s="230"/>
      <c r="D89" s="225"/>
      <c r="E89" s="224"/>
      <c r="F89" s="233"/>
      <c r="G89" s="225"/>
      <c r="H89" s="233"/>
      <c r="I89" s="233"/>
      <c r="J89" s="5"/>
    </row>
    <row r="90" spans="1:10" x14ac:dyDescent="0.25">
      <c r="A90" s="226"/>
      <c r="B90" s="227"/>
      <c r="C90" s="12"/>
      <c r="D90" s="237"/>
      <c r="E90" s="224"/>
      <c r="F90" s="241"/>
      <c r="G90" s="318" t="s">
        <v>12</v>
      </c>
      <c r="H90" s="318"/>
      <c r="I90" s="240"/>
      <c r="J90" s="228">
        <f>SUM(D8:D87)</f>
        <v>87505791</v>
      </c>
    </row>
    <row r="91" spans="1:10" x14ac:dyDescent="0.25">
      <c r="A91" s="236"/>
      <c r="B91" s="235"/>
      <c r="C91" s="12"/>
      <c r="D91" s="237"/>
      <c r="E91" s="238"/>
      <c r="F91" s="241"/>
      <c r="G91" s="318" t="s">
        <v>13</v>
      </c>
      <c r="H91" s="318"/>
      <c r="I91" s="240"/>
      <c r="J91" s="228">
        <f>SUM(G8:G87)</f>
        <v>8912059</v>
      </c>
    </row>
    <row r="92" spans="1:10" x14ac:dyDescent="0.25">
      <c r="A92" s="229"/>
      <c r="B92" s="238"/>
      <c r="C92" s="12"/>
      <c r="D92" s="237"/>
      <c r="E92" s="238"/>
      <c r="F92" s="241"/>
      <c r="G92" s="318" t="s">
        <v>14</v>
      </c>
      <c r="H92" s="318"/>
      <c r="I92" s="41"/>
      <c r="J92" s="230">
        <f>J90-J91</f>
        <v>78593732</v>
      </c>
    </row>
    <row r="93" spans="1:10" x14ac:dyDescent="0.25">
      <c r="A93" s="236"/>
      <c r="B93" s="231"/>
      <c r="C93" s="12"/>
      <c r="D93" s="232"/>
      <c r="E93" s="238"/>
      <c r="F93" s="241"/>
      <c r="G93" s="318" t="s">
        <v>15</v>
      </c>
      <c r="H93" s="318"/>
      <c r="I93" s="240"/>
      <c r="J93" s="228">
        <f>SUM(H8:H87)</f>
        <v>0</v>
      </c>
    </row>
    <row r="94" spans="1:10" x14ac:dyDescent="0.25">
      <c r="A94" s="236"/>
      <c r="B94" s="231"/>
      <c r="C94" s="12"/>
      <c r="D94" s="232"/>
      <c r="E94" s="238"/>
      <c r="F94" s="241"/>
      <c r="G94" s="318" t="s">
        <v>16</v>
      </c>
      <c r="H94" s="318"/>
      <c r="I94" s="240"/>
      <c r="J94" s="228">
        <f>J92+J93</f>
        <v>78593732</v>
      </c>
    </row>
    <row r="95" spans="1:10" x14ac:dyDescent="0.25">
      <c r="A95" s="236"/>
      <c r="B95" s="231"/>
      <c r="C95" s="12"/>
      <c r="D95" s="232"/>
      <c r="E95" s="238"/>
      <c r="F95" s="241"/>
      <c r="G95" s="318" t="s">
        <v>5</v>
      </c>
      <c r="H95" s="318"/>
      <c r="I95" s="240"/>
      <c r="J95" s="228">
        <f>SUM(I8:I87)</f>
        <v>65951469</v>
      </c>
    </row>
    <row r="96" spans="1:10" x14ac:dyDescent="0.25">
      <c r="A96" s="236"/>
      <c r="B96" s="231"/>
      <c r="C96" s="12"/>
      <c r="D96" s="232"/>
      <c r="E96" s="238"/>
      <c r="F96" s="241"/>
      <c r="G96" s="318" t="s">
        <v>32</v>
      </c>
      <c r="H96" s="318"/>
      <c r="I96" s="241" t="str">
        <f>IF(J96&gt;0,"SALDO",IF(J96&lt;0,"PIUTANG",IF(J96=0,"LUNAS")))</f>
        <v>PIUTANG</v>
      </c>
      <c r="J96" s="228">
        <f>J95-J94</f>
        <v>-12642263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6:H96"/>
    <mergeCell ref="G90:H90"/>
    <mergeCell ref="G91:H91"/>
    <mergeCell ref="G92:H92"/>
    <mergeCell ref="G93:H93"/>
    <mergeCell ref="G94:H94"/>
    <mergeCell ref="G95:H95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3" sqref="J4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11" activePane="bottomLeft" state="frozen"/>
      <selection pane="bottomLeft" activeCell="C20" sqref="C20:C2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43164</v>
      </c>
      <c r="C5" s="284">
        <f>'Taufik ST'!I2</f>
        <v>12642263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43164</v>
      </c>
      <c r="C6" s="284">
        <f>'Indra Fashion'!I2</f>
        <v>4538952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43169</v>
      </c>
      <c r="C7" s="284">
        <f>Atlantis!I2</f>
        <v>2891614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43169</v>
      </c>
      <c r="C8" s="284">
        <f>Bandros!I2</f>
        <v>5693276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4654688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43167</v>
      </c>
      <c r="C17" s="284">
        <f>AnipAssunah!I2</f>
        <v>101575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40396520.5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60"/>
  <sheetViews>
    <sheetView workbookViewId="0">
      <pane ySplit="7" topLeftCell="A41" activePane="bottomLeft" state="frozen"/>
      <selection pane="bottomLeft" activeCell="M40" sqref="M4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SUM(D37:D42)</f>
        <v>5374689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J60*-1</f>
        <v>4538952</v>
      </c>
      <c r="J2" s="20"/>
      <c r="L2" s="279">
        <f>SUM(G37:G42)</f>
        <v>840251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4534438</v>
      </c>
      <c r="M3" s="219"/>
      <c r="N3" s="219"/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2">
        <v>43164</v>
      </c>
      <c r="B43" s="235">
        <v>180155876</v>
      </c>
      <c r="C43" s="241">
        <v>11</v>
      </c>
      <c r="D43" s="237">
        <v>1089900</v>
      </c>
      <c r="E43" s="238">
        <v>180040848</v>
      </c>
      <c r="F43" s="241">
        <v>1</v>
      </c>
      <c r="G43" s="237">
        <v>131513</v>
      </c>
      <c r="H43" s="240"/>
      <c r="I43" s="240"/>
      <c r="J43" s="23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2">
        <v>43164</v>
      </c>
      <c r="B44" s="235">
        <v>180155888</v>
      </c>
      <c r="C44" s="241">
        <v>1</v>
      </c>
      <c r="D44" s="237">
        <v>149538</v>
      </c>
      <c r="E44" s="238"/>
      <c r="F44" s="241"/>
      <c r="G44" s="237"/>
      <c r="H44" s="240"/>
      <c r="I44" s="240"/>
      <c r="J44" s="23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2">
        <v>43165</v>
      </c>
      <c r="B45" s="235">
        <v>180155990</v>
      </c>
      <c r="C45" s="241">
        <v>12</v>
      </c>
      <c r="D45" s="237">
        <v>1123938</v>
      </c>
      <c r="E45" s="238"/>
      <c r="F45" s="241"/>
      <c r="G45" s="237"/>
      <c r="H45" s="240"/>
      <c r="I45" s="240"/>
      <c r="J45" s="23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2">
        <v>43165</v>
      </c>
      <c r="B46" s="235">
        <v>180155998</v>
      </c>
      <c r="C46" s="241">
        <v>6</v>
      </c>
      <c r="D46" s="237">
        <v>379925</v>
      </c>
      <c r="E46" s="238"/>
      <c r="F46" s="241"/>
      <c r="G46" s="237"/>
      <c r="H46" s="240"/>
      <c r="I46" s="240"/>
      <c r="J46" s="23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2">
        <v>43165</v>
      </c>
      <c r="B47" s="235">
        <v>180156002</v>
      </c>
      <c r="C47" s="241">
        <v>1</v>
      </c>
      <c r="D47" s="237">
        <v>46463</v>
      </c>
      <c r="E47" s="238"/>
      <c r="F47" s="241"/>
      <c r="G47" s="237"/>
      <c r="H47" s="240"/>
      <c r="I47" s="240"/>
      <c r="J47" s="23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2">
        <v>43166</v>
      </c>
      <c r="B48" s="235">
        <v>180156075</v>
      </c>
      <c r="C48" s="241">
        <v>2</v>
      </c>
      <c r="D48" s="237">
        <v>212188</v>
      </c>
      <c r="E48" s="238">
        <v>180040903</v>
      </c>
      <c r="F48" s="241">
        <v>1</v>
      </c>
      <c r="G48" s="237">
        <v>61863</v>
      </c>
      <c r="H48" s="240"/>
      <c r="I48" s="240"/>
      <c r="J48" s="23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2">
        <v>43167</v>
      </c>
      <c r="B49" s="235">
        <v>180156201</v>
      </c>
      <c r="C49" s="241">
        <v>11</v>
      </c>
      <c r="D49" s="237">
        <v>1159638</v>
      </c>
      <c r="E49" s="238"/>
      <c r="F49" s="241"/>
      <c r="G49" s="237"/>
      <c r="H49" s="240"/>
      <c r="I49" s="240"/>
      <c r="J49" s="23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2">
        <v>43168</v>
      </c>
      <c r="B50" s="235">
        <v>180156327</v>
      </c>
      <c r="C50" s="241">
        <v>5</v>
      </c>
      <c r="D50" s="237">
        <v>573738</v>
      </c>
      <c r="E50" s="238"/>
      <c r="F50" s="241"/>
      <c r="G50" s="237"/>
      <c r="H50" s="240"/>
      <c r="I50" s="240"/>
      <c r="J50" s="237"/>
      <c r="K50" s="219"/>
      <c r="L50" s="219"/>
      <c r="M50" s="219"/>
      <c r="N50" s="219"/>
      <c r="O50" s="219"/>
      <c r="P50" s="219"/>
      <c r="Q50" s="219"/>
      <c r="R50" s="219"/>
    </row>
    <row r="51" spans="1:18" x14ac:dyDescent="0.25">
      <c r="A51" s="162"/>
      <c r="B51" s="3"/>
      <c r="C51" s="40"/>
      <c r="D51" s="6"/>
      <c r="E51" s="7"/>
      <c r="F51" s="40"/>
      <c r="G51" s="6"/>
      <c r="H51" s="39"/>
      <c r="I51" s="39"/>
      <c r="J51" s="6"/>
    </row>
    <row r="52" spans="1:18" x14ac:dyDescent="0.25">
      <c r="A52" s="162"/>
      <c r="B52" s="8" t="s">
        <v>11</v>
      </c>
      <c r="C52" s="77">
        <f>SUM(C8:C51)</f>
        <v>298</v>
      </c>
      <c r="D52" s="9">
        <f>SUM(D8:D51)</f>
        <v>31413123</v>
      </c>
      <c r="E52" s="8" t="s">
        <v>11</v>
      </c>
      <c r="F52" s="77">
        <f>SUM(F8:F51)</f>
        <v>28</v>
      </c>
      <c r="G52" s="5">
        <f>SUM(G8:G51)</f>
        <v>12012477</v>
      </c>
      <c r="H52" s="40">
        <f>SUM(H8:H51)</f>
        <v>0</v>
      </c>
      <c r="I52" s="40">
        <f>SUM(I8:I51)</f>
        <v>14861694</v>
      </c>
      <c r="J52" s="5"/>
    </row>
    <row r="53" spans="1:18" x14ac:dyDescent="0.25">
      <c r="A53" s="162"/>
      <c r="B53" s="8"/>
      <c r="C53" s="77"/>
      <c r="D53" s="9"/>
      <c r="E53" s="8"/>
      <c r="F53" s="77"/>
      <c r="G53" s="5"/>
      <c r="H53" s="40"/>
      <c r="I53" s="40"/>
      <c r="J53" s="5"/>
    </row>
    <row r="54" spans="1:18" x14ac:dyDescent="0.25">
      <c r="A54" s="163"/>
      <c r="B54" s="11"/>
      <c r="C54" s="40"/>
      <c r="D54" s="6"/>
      <c r="E54" s="8"/>
      <c r="F54" s="40"/>
      <c r="G54" s="318" t="s">
        <v>12</v>
      </c>
      <c r="H54" s="318"/>
      <c r="I54" s="39"/>
      <c r="J54" s="13">
        <f>SUM(D8:D51)</f>
        <v>31413123</v>
      </c>
    </row>
    <row r="55" spans="1:18" x14ac:dyDescent="0.25">
      <c r="A55" s="162"/>
      <c r="B55" s="3"/>
      <c r="C55" s="40"/>
      <c r="D55" s="6"/>
      <c r="E55" s="7"/>
      <c r="F55" s="40"/>
      <c r="G55" s="318" t="s">
        <v>13</v>
      </c>
      <c r="H55" s="318"/>
      <c r="I55" s="39"/>
      <c r="J55" s="13">
        <f>SUM(G8:G51)</f>
        <v>12012477</v>
      </c>
    </row>
    <row r="56" spans="1:18" x14ac:dyDescent="0.25">
      <c r="A56" s="164"/>
      <c r="B56" s="7"/>
      <c r="C56" s="40"/>
      <c r="D56" s="6"/>
      <c r="E56" s="7"/>
      <c r="F56" s="40"/>
      <c r="G56" s="318" t="s">
        <v>14</v>
      </c>
      <c r="H56" s="318"/>
      <c r="I56" s="41"/>
      <c r="J56" s="15">
        <f>J54-J55</f>
        <v>19400646</v>
      </c>
    </row>
    <row r="57" spans="1:18" x14ac:dyDescent="0.25">
      <c r="A57" s="162"/>
      <c r="B57" s="16"/>
      <c r="C57" s="40"/>
      <c r="D57" s="17"/>
      <c r="E57" s="7"/>
      <c r="F57" s="40"/>
      <c r="G57" s="318" t="s">
        <v>15</v>
      </c>
      <c r="H57" s="318"/>
      <c r="I57" s="39"/>
      <c r="J57" s="13">
        <f>SUM(H8:H51)</f>
        <v>0</v>
      </c>
    </row>
    <row r="58" spans="1:18" x14ac:dyDescent="0.25">
      <c r="A58" s="162"/>
      <c r="B58" s="16"/>
      <c r="C58" s="40"/>
      <c r="D58" s="17"/>
      <c r="E58" s="7"/>
      <c r="F58" s="40"/>
      <c r="G58" s="318" t="s">
        <v>16</v>
      </c>
      <c r="H58" s="318"/>
      <c r="I58" s="39"/>
      <c r="J58" s="13">
        <f>J56+J57</f>
        <v>19400646</v>
      </c>
    </row>
    <row r="59" spans="1:18" x14ac:dyDescent="0.25">
      <c r="A59" s="162"/>
      <c r="B59" s="16"/>
      <c r="C59" s="40"/>
      <c r="D59" s="17"/>
      <c r="E59" s="7"/>
      <c r="F59" s="40"/>
      <c r="G59" s="318" t="s">
        <v>5</v>
      </c>
      <c r="H59" s="318"/>
      <c r="I59" s="39"/>
      <c r="J59" s="13">
        <f>SUM(I8:I51)</f>
        <v>14861694</v>
      </c>
    </row>
    <row r="60" spans="1:18" x14ac:dyDescent="0.25">
      <c r="A60" s="162"/>
      <c r="B60" s="16"/>
      <c r="C60" s="40"/>
      <c r="D60" s="17"/>
      <c r="E60" s="7"/>
      <c r="F60" s="40"/>
      <c r="G60" s="318" t="s">
        <v>32</v>
      </c>
      <c r="H60" s="318"/>
      <c r="I60" s="40" t="str">
        <f>IF(J60&gt;0,"SALDO",IF(J60&lt;0,"PIUTANG",IF(J60=0,"LUNAS")))</f>
        <v>PIUTANG</v>
      </c>
      <c r="J60" s="13">
        <f>J59-J58</f>
        <v>-4538952</v>
      </c>
    </row>
  </sheetData>
  <mergeCells count="15">
    <mergeCell ref="G59:H59"/>
    <mergeCell ref="G60:H60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34"/>
  <sheetViews>
    <sheetView workbookViewId="0">
      <pane ySplit="7" topLeftCell="A215" activePane="bottomLeft" state="frozen"/>
      <selection pane="bottomLeft" activeCell="B223" sqref="B22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SUM(D217:D220)</f>
        <v>7417114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J234*-1</f>
        <v>5693276</v>
      </c>
      <c r="J2" s="218"/>
      <c r="L2" s="219">
        <f>SUM(G217:G220)</f>
        <v>795113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6622001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98">
        <v>43169</v>
      </c>
      <c r="B221" s="99">
        <v>180156349</v>
      </c>
      <c r="C221" s="100">
        <v>31</v>
      </c>
      <c r="D221" s="34">
        <v>3296038</v>
      </c>
      <c r="E221" s="101"/>
      <c r="F221" s="100"/>
      <c r="G221" s="34"/>
      <c r="H221" s="102"/>
      <c r="I221" s="102"/>
      <c r="J221" s="34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98">
        <v>43169</v>
      </c>
      <c r="B222" s="99">
        <v>180156371</v>
      </c>
      <c r="C222" s="100">
        <v>10</v>
      </c>
      <c r="D222" s="34">
        <v>1251950</v>
      </c>
      <c r="E222" s="101"/>
      <c r="F222" s="100"/>
      <c r="G222" s="34"/>
      <c r="H222" s="102"/>
      <c r="I222" s="102"/>
      <c r="J222" s="34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98">
        <v>43169</v>
      </c>
      <c r="B223" s="99">
        <v>180156394</v>
      </c>
      <c r="C223" s="100">
        <v>10</v>
      </c>
      <c r="D223" s="34">
        <v>1145288</v>
      </c>
      <c r="E223" s="101"/>
      <c r="F223" s="100"/>
      <c r="G223" s="34"/>
      <c r="H223" s="102"/>
      <c r="I223" s="102"/>
      <c r="J223" s="34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98"/>
      <c r="B224" s="99"/>
      <c r="C224" s="100"/>
      <c r="D224" s="34"/>
      <c r="E224" s="101"/>
      <c r="F224" s="100"/>
      <c r="G224" s="34"/>
      <c r="H224" s="102"/>
      <c r="I224" s="102"/>
      <c r="J224" s="34"/>
      <c r="K224" s="138"/>
      <c r="L224" s="138"/>
      <c r="M224" s="138"/>
      <c r="N224" s="138"/>
      <c r="O224" s="138"/>
      <c r="P224" s="138"/>
      <c r="Q224" s="138"/>
      <c r="R224" s="138"/>
    </row>
    <row r="225" spans="1:18" x14ac:dyDescent="0.25">
      <c r="A225" s="236"/>
      <c r="B225" s="235"/>
      <c r="C225" s="241"/>
      <c r="D225" s="237"/>
      <c r="E225" s="238"/>
      <c r="F225" s="241"/>
      <c r="G225" s="237"/>
      <c r="H225" s="240"/>
      <c r="I225" s="240"/>
      <c r="J225" s="237"/>
    </row>
    <row r="226" spans="1:18" s="218" customFormat="1" x14ac:dyDescent="0.25">
      <c r="A226" s="227"/>
      <c r="B226" s="224" t="s">
        <v>11</v>
      </c>
      <c r="C226" s="233">
        <f>SUM(C8:C225)</f>
        <v>2273</v>
      </c>
      <c r="D226" s="225">
        <f>SUM(D8:D225)</f>
        <v>248645918</v>
      </c>
      <c r="E226" s="224" t="s">
        <v>11</v>
      </c>
      <c r="F226" s="233">
        <f>SUM(F8:F225)</f>
        <v>185</v>
      </c>
      <c r="G226" s="225">
        <f>SUM(G8:G225)</f>
        <v>20304819</v>
      </c>
      <c r="H226" s="233">
        <f>SUM(H8:H225)</f>
        <v>0</v>
      </c>
      <c r="I226" s="233">
        <f>SUM(I8:I225)</f>
        <v>222647823</v>
      </c>
      <c r="J226" s="225"/>
      <c r="K226" s="220"/>
      <c r="L226" s="220"/>
      <c r="M226" s="220"/>
      <c r="N226" s="220"/>
      <c r="O226" s="220"/>
      <c r="P226" s="220"/>
      <c r="Q226" s="220"/>
      <c r="R226" s="220"/>
    </row>
    <row r="227" spans="1:18" s="218" customFormat="1" x14ac:dyDescent="0.25">
      <c r="A227" s="227"/>
      <c r="B227" s="224"/>
      <c r="C227" s="233"/>
      <c r="D227" s="225"/>
      <c r="E227" s="224"/>
      <c r="F227" s="233"/>
      <c r="G227" s="225"/>
      <c r="H227" s="233"/>
      <c r="I227" s="233"/>
      <c r="J227" s="225"/>
      <c r="K227" s="220"/>
      <c r="M227" s="220"/>
      <c r="N227" s="220"/>
      <c r="O227" s="220"/>
      <c r="P227" s="220"/>
      <c r="Q227" s="220"/>
      <c r="R227" s="220"/>
    </row>
    <row r="228" spans="1:18" x14ac:dyDescent="0.25">
      <c r="A228" s="226"/>
      <c r="B228" s="227"/>
      <c r="C228" s="241"/>
      <c r="D228" s="237"/>
      <c r="E228" s="224"/>
      <c r="F228" s="241"/>
      <c r="G228" s="333" t="s">
        <v>12</v>
      </c>
      <c r="H228" s="334"/>
      <c r="I228" s="237"/>
      <c r="J228" s="228">
        <f>SUM(D8:D225)</f>
        <v>248645918</v>
      </c>
      <c r="P228" s="220"/>
      <c r="Q228" s="220"/>
      <c r="R228" s="234"/>
    </row>
    <row r="229" spans="1:18" x14ac:dyDescent="0.25">
      <c r="A229" s="236"/>
      <c r="B229" s="235"/>
      <c r="C229" s="241"/>
      <c r="D229" s="237"/>
      <c r="E229" s="238"/>
      <c r="F229" s="241"/>
      <c r="G229" s="333" t="s">
        <v>13</v>
      </c>
      <c r="H229" s="334"/>
      <c r="I229" s="238"/>
      <c r="J229" s="228">
        <f>SUM(G8:G225)</f>
        <v>20304819</v>
      </c>
      <c r="R229" s="234"/>
    </row>
    <row r="230" spans="1:18" x14ac:dyDescent="0.25">
      <c r="A230" s="229"/>
      <c r="B230" s="238"/>
      <c r="C230" s="241"/>
      <c r="D230" s="237"/>
      <c r="E230" s="238"/>
      <c r="F230" s="241"/>
      <c r="G230" s="333" t="s">
        <v>14</v>
      </c>
      <c r="H230" s="334"/>
      <c r="I230" s="230"/>
      <c r="J230" s="230">
        <f>J228-J229</f>
        <v>228341099</v>
      </c>
      <c r="L230" s="220"/>
      <c r="R230" s="234"/>
    </row>
    <row r="231" spans="1:18" x14ac:dyDescent="0.25">
      <c r="A231" s="236"/>
      <c r="B231" s="231"/>
      <c r="C231" s="241"/>
      <c r="D231" s="232"/>
      <c r="E231" s="238"/>
      <c r="F231" s="241"/>
      <c r="G231" s="333" t="s">
        <v>15</v>
      </c>
      <c r="H231" s="334"/>
      <c r="I231" s="238"/>
      <c r="J231" s="228">
        <f>SUM(H8:H225)</f>
        <v>0</v>
      </c>
      <c r="R231" s="234"/>
    </row>
    <row r="232" spans="1:18" x14ac:dyDescent="0.25">
      <c r="A232" s="236"/>
      <c r="B232" s="231"/>
      <c r="C232" s="241"/>
      <c r="D232" s="232"/>
      <c r="E232" s="238"/>
      <c r="F232" s="241"/>
      <c r="G232" s="333" t="s">
        <v>16</v>
      </c>
      <c r="H232" s="334"/>
      <c r="I232" s="238"/>
      <c r="J232" s="228">
        <f>J230+J231</f>
        <v>228341099</v>
      </c>
      <c r="R232" s="234"/>
    </row>
    <row r="233" spans="1:18" x14ac:dyDescent="0.25">
      <c r="A233" s="236"/>
      <c r="B233" s="231"/>
      <c r="C233" s="241"/>
      <c r="D233" s="232"/>
      <c r="E233" s="238"/>
      <c r="F233" s="241"/>
      <c r="G233" s="333" t="s">
        <v>5</v>
      </c>
      <c r="H233" s="334"/>
      <c r="I233" s="238"/>
      <c r="J233" s="228">
        <f>SUM(I8:I225)</f>
        <v>222647823</v>
      </c>
      <c r="R233" s="234"/>
    </row>
    <row r="234" spans="1:18" x14ac:dyDescent="0.25">
      <c r="A234" s="236"/>
      <c r="B234" s="231"/>
      <c r="C234" s="241"/>
      <c r="D234" s="232"/>
      <c r="E234" s="238"/>
      <c r="F234" s="241"/>
      <c r="G234" s="333" t="s">
        <v>32</v>
      </c>
      <c r="H234" s="334"/>
      <c r="I234" s="235" t="str">
        <f>IF(J234&gt;0,"SALDO",IF(J234&lt;0,"PIUTANG",IF(J234=0,"LUNAS")))</f>
        <v>PIUTANG</v>
      </c>
      <c r="J234" s="228">
        <f>J233-J232</f>
        <v>-5693276</v>
      </c>
      <c r="R234" s="234"/>
    </row>
  </sheetData>
  <mergeCells count="13">
    <mergeCell ref="G234:H234"/>
    <mergeCell ref="G228:H228"/>
    <mergeCell ref="G229:H229"/>
    <mergeCell ref="G230:H230"/>
    <mergeCell ref="G231:H231"/>
    <mergeCell ref="G232:H232"/>
    <mergeCell ref="G233:H233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95"/>
  <sheetViews>
    <sheetView workbookViewId="0">
      <pane ySplit="6" topLeftCell="A173" activePane="bottomLeft" state="frozen"/>
      <selection pane="bottomLeft" activeCell="G181" sqref="G18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J194*-1</f>
        <v>2891614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36">
        <v>43169</v>
      </c>
      <c r="B178" s="235">
        <v>180156370</v>
      </c>
      <c r="C178" s="241">
        <v>8</v>
      </c>
      <c r="D178" s="34">
        <v>583363</v>
      </c>
      <c r="E178" s="238">
        <v>180040964</v>
      </c>
      <c r="F178" s="241">
        <v>7</v>
      </c>
      <c r="G178" s="237">
        <v>831688</v>
      </c>
      <c r="H178" s="238"/>
      <c r="I178" s="240"/>
      <c r="J178" s="237"/>
      <c r="K178" s="234"/>
      <c r="L178" s="234"/>
      <c r="M178" s="234"/>
      <c r="N178" s="234"/>
      <c r="O178" s="234"/>
      <c r="P178" s="234"/>
    </row>
    <row r="179" spans="1:16" x14ac:dyDescent="0.25">
      <c r="A179" s="236">
        <v>43169</v>
      </c>
      <c r="B179" s="235">
        <v>180156383</v>
      </c>
      <c r="C179" s="241">
        <v>27</v>
      </c>
      <c r="D179" s="34">
        <v>2836663</v>
      </c>
      <c r="E179" s="238"/>
      <c r="F179" s="241"/>
      <c r="G179" s="237"/>
      <c r="H179" s="238"/>
      <c r="I179" s="240"/>
      <c r="J179" s="237"/>
      <c r="K179" s="234"/>
      <c r="L179" s="234"/>
      <c r="M179" s="234"/>
      <c r="N179" s="234"/>
      <c r="O179" s="234"/>
      <c r="P179" s="234"/>
    </row>
    <row r="180" spans="1:16" x14ac:dyDescent="0.25">
      <c r="A180" s="236">
        <v>43169</v>
      </c>
      <c r="B180" s="235">
        <v>180156416</v>
      </c>
      <c r="C180" s="241">
        <v>2</v>
      </c>
      <c r="D180" s="34">
        <v>203263</v>
      </c>
      <c r="E180" s="238"/>
      <c r="F180" s="241"/>
      <c r="G180" s="237"/>
      <c r="H180" s="238"/>
      <c r="I180" s="240"/>
      <c r="J180" s="237"/>
      <c r="K180" s="234"/>
      <c r="L180" s="234"/>
      <c r="M180" s="234"/>
      <c r="N180" s="234"/>
      <c r="O180" s="234"/>
      <c r="P180" s="234"/>
    </row>
    <row r="181" spans="1:16" x14ac:dyDescent="0.25">
      <c r="A181" s="236">
        <v>43169</v>
      </c>
      <c r="B181" s="235">
        <v>180156426</v>
      </c>
      <c r="C181" s="241">
        <v>1</v>
      </c>
      <c r="D181" s="34">
        <v>100013</v>
      </c>
      <c r="E181" s="238"/>
      <c r="F181" s="241"/>
      <c r="G181" s="237"/>
      <c r="H181" s="238"/>
      <c r="I181" s="240"/>
      <c r="J181" s="237"/>
      <c r="K181" s="234"/>
      <c r="L181" s="234"/>
      <c r="M181" s="234"/>
      <c r="N181" s="234"/>
      <c r="O181" s="234"/>
      <c r="P181" s="234"/>
    </row>
    <row r="182" spans="1:16" x14ac:dyDescent="0.25">
      <c r="A182" s="236"/>
      <c r="B182" s="235"/>
      <c r="C182" s="241"/>
      <c r="D182" s="34"/>
      <c r="E182" s="238"/>
      <c r="F182" s="241"/>
      <c r="G182" s="237"/>
      <c r="H182" s="238"/>
      <c r="I182" s="240"/>
      <c r="J182" s="237"/>
      <c r="K182" s="234"/>
      <c r="L182" s="234"/>
      <c r="M182" s="234"/>
      <c r="N182" s="234"/>
      <c r="O182" s="234"/>
      <c r="P182" s="234"/>
    </row>
    <row r="183" spans="1:16" x14ac:dyDescent="0.25">
      <c r="A183" s="236"/>
      <c r="B183" s="235"/>
      <c r="C183" s="241"/>
      <c r="D183" s="34"/>
      <c r="E183" s="238"/>
      <c r="F183" s="241"/>
      <c r="G183" s="237"/>
      <c r="H183" s="238"/>
      <c r="I183" s="240"/>
      <c r="J183" s="237"/>
      <c r="K183" s="234"/>
      <c r="L183" s="234"/>
      <c r="M183" s="234"/>
      <c r="N183" s="234"/>
      <c r="O183" s="234"/>
      <c r="P183" s="234"/>
    </row>
    <row r="184" spans="1:16" x14ac:dyDescent="0.25">
      <c r="A184" s="236"/>
      <c r="B184" s="235"/>
      <c r="C184" s="241"/>
      <c r="D184" s="34"/>
      <c r="E184" s="238"/>
      <c r="F184" s="241"/>
      <c r="G184" s="237"/>
      <c r="H184" s="238"/>
      <c r="I184" s="240"/>
      <c r="J184" s="237"/>
      <c r="K184" s="234"/>
      <c r="L184" s="234"/>
      <c r="M184" s="234"/>
      <c r="N184" s="234"/>
      <c r="O184" s="234"/>
      <c r="P184" s="234"/>
    </row>
    <row r="185" spans="1:16" x14ac:dyDescent="0.25">
      <c r="A185" s="236"/>
      <c r="B185" s="235"/>
      <c r="C185" s="241"/>
      <c r="D185" s="34"/>
      <c r="E185" s="238"/>
      <c r="F185" s="241"/>
      <c r="G185" s="237"/>
      <c r="H185" s="238"/>
      <c r="I185" s="240"/>
      <c r="J185" s="237"/>
      <c r="K185" s="234"/>
      <c r="L185" s="234"/>
      <c r="M185" s="234"/>
      <c r="N185" s="234"/>
      <c r="O185" s="234"/>
      <c r="P185" s="234"/>
    </row>
    <row r="186" spans="1:16" x14ac:dyDescent="0.25">
      <c r="A186" s="236"/>
      <c r="B186" s="224" t="s">
        <v>11</v>
      </c>
      <c r="C186" s="233">
        <f>SUM(C7:C185)</f>
        <v>1169</v>
      </c>
      <c r="D186" s="225">
        <f>SUM(D7:D185)</f>
        <v>110730855</v>
      </c>
      <c r="E186" s="224" t="s">
        <v>11</v>
      </c>
      <c r="F186" s="233">
        <f>SUM(F7:F185)</f>
        <v>233</v>
      </c>
      <c r="G186" s="225">
        <f>SUM(G7:G185)</f>
        <v>24115620</v>
      </c>
      <c r="H186" s="225">
        <f>SUM(H7:H185)</f>
        <v>0</v>
      </c>
      <c r="I186" s="233">
        <f>SUM(I7:I185)</f>
        <v>83723621</v>
      </c>
      <c r="J186" s="5"/>
      <c r="K186" s="234"/>
      <c r="L186" s="234"/>
      <c r="M186" s="234"/>
      <c r="N186" s="234"/>
      <c r="O186" s="234"/>
      <c r="P186" s="234"/>
    </row>
    <row r="187" spans="1:16" x14ac:dyDescent="0.25">
      <c r="A187" s="236"/>
      <c r="B187" s="224"/>
      <c r="C187" s="233"/>
      <c r="D187" s="225"/>
      <c r="E187" s="224"/>
      <c r="F187" s="233"/>
      <c r="G187" s="5"/>
      <c r="H187" s="235"/>
      <c r="I187" s="241"/>
      <c r="J187" s="5"/>
      <c r="K187" s="234"/>
      <c r="L187" s="234"/>
      <c r="M187" s="234"/>
      <c r="N187" s="234"/>
      <c r="O187" s="234"/>
      <c r="P187" s="234"/>
    </row>
    <row r="188" spans="1:16" x14ac:dyDescent="0.25">
      <c r="A188" s="236"/>
      <c r="B188" s="227"/>
      <c r="C188" s="241"/>
      <c r="D188" s="237"/>
      <c r="E188" s="224"/>
      <c r="F188" s="241"/>
      <c r="G188" s="318" t="s">
        <v>12</v>
      </c>
      <c r="H188" s="318"/>
      <c r="I188" s="240"/>
      <c r="J188" s="228">
        <f>SUM(D7:D185)</f>
        <v>110730855</v>
      </c>
      <c r="K188" s="234"/>
      <c r="L188" s="234"/>
      <c r="M188" s="234"/>
      <c r="N188" s="234"/>
      <c r="O188" s="234"/>
      <c r="P188" s="234"/>
    </row>
    <row r="189" spans="1:16" x14ac:dyDescent="0.25">
      <c r="A189" s="226"/>
      <c r="B189" s="235"/>
      <c r="C189" s="241"/>
      <c r="D189" s="237"/>
      <c r="E189" s="238"/>
      <c r="F189" s="241"/>
      <c r="G189" s="318" t="s">
        <v>13</v>
      </c>
      <c r="H189" s="318"/>
      <c r="I189" s="240"/>
      <c r="J189" s="228">
        <f>SUM(G7:G185)</f>
        <v>24115620</v>
      </c>
      <c r="K189" s="234"/>
      <c r="L189" s="234"/>
      <c r="M189" s="234"/>
      <c r="N189" s="234"/>
      <c r="O189" s="234"/>
      <c r="P189" s="234"/>
    </row>
    <row r="190" spans="1:16" x14ac:dyDescent="0.25">
      <c r="A190" s="236"/>
      <c r="B190" s="238"/>
      <c r="C190" s="241"/>
      <c r="D190" s="237"/>
      <c r="E190" s="238"/>
      <c r="F190" s="241"/>
      <c r="G190" s="318" t="s">
        <v>14</v>
      </c>
      <c r="H190" s="318"/>
      <c r="I190" s="41"/>
      <c r="J190" s="230">
        <f>J188-J189</f>
        <v>86615235</v>
      </c>
      <c r="K190" s="234"/>
      <c r="L190" s="234"/>
      <c r="M190" s="234"/>
      <c r="N190" s="234"/>
      <c r="O190" s="234"/>
      <c r="P190" s="234"/>
    </row>
    <row r="191" spans="1:16" x14ac:dyDescent="0.25">
      <c r="A191" s="229"/>
      <c r="B191" s="231"/>
      <c r="C191" s="241"/>
      <c r="D191" s="232"/>
      <c r="E191" s="238"/>
      <c r="F191" s="241"/>
      <c r="G191" s="318" t="s">
        <v>15</v>
      </c>
      <c r="H191" s="318"/>
      <c r="I191" s="240"/>
      <c r="J191" s="228">
        <f>SUM(H7:H185)</f>
        <v>0</v>
      </c>
      <c r="K191" s="234"/>
      <c r="L191" s="234"/>
      <c r="M191" s="234"/>
      <c r="N191" s="234"/>
      <c r="O191" s="234"/>
      <c r="P191" s="234"/>
    </row>
    <row r="192" spans="1:16" x14ac:dyDescent="0.25">
      <c r="A192" s="236"/>
      <c r="B192" s="231"/>
      <c r="C192" s="241"/>
      <c r="D192" s="232"/>
      <c r="E192" s="238"/>
      <c r="F192" s="241"/>
      <c r="G192" s="318" t="s">
        <v>16</v>
      </c>
      <c r="H192" s="318"/>
      <c r="I192" s="240"/>
      <c r="J192" s="228">
        <f>J190+J191</f>
        <v>86615235</v>
      </c>
      <c r="K192" s="234"/>
      <c r="L192" s="234"/>
      <c r="M192" s="234"/>
      <c r="N192" s="234"/>
      <c r="O192" s="234"/>
      <c r="P192" s="234"/>
    </row>
    <row r="193" spans="1:16" x14ac:dyDescent="0.25">
      <c r="A193" s="236"/>
      <c r="B193" s="231"/>
      <c r="C193" s="241"/>
      <c r="D193" s="232"/>
      <c r="E193" s="238"/>
      <c r="F193" s="241"/>
      <c r="G193" s="318" t="s">
        <v>5</v>
      </c>
      <c r="H193" s="318"/>
      <c r="I193" s="240"/>
      <c r="J193" s="228">
        <f>SUM(I7:I185)</f>
        <v>83723621</v>
      </c>
      <c r="K193" s="234"/>
      <c r="L193" s="234"/>
      <c r="M193" s="234"/>
      <c r="N193" s="234"/>
      <c r="O193" s="234"/>
      <c r="P193" s="234"/>
    </row>
    <row r="194" spans="1:16" x14ac:dyDescent="0.25">
      <c r="A194" s="236"/>
      <c r="B194" s="231"/>
      <c r="C194" s="241"/>
      <c r="D194" s="232"/>
      <c r="E194" s="238"/>
      <c r="F194" s="241"/>
      <c r="G194" s="318" t="s">
        <v>32</v>
      </c>
      <c r="H194" s="318"/>
      <c r="I194" s="241" t="str">
        <f>IF(J194&gt;0,"SALDO",IF(J194&lt;0,"PIUTANG",IF(J194=0,"LUNAS")))</f>
        <v>PIUTANG</v>
      </c>
      <c r="J194" s="228">
        <f>J193-J192</f>
        <v>-2891614</v>
      </c>
      <c r="K194" s="234"/>
      <c r="L194" s="234"/>
      <c r="M194" s="234"/>
      <c r="N194" s="234"/>
      <c r="O194" s="234"/>
      <c r="P194" s="234"/>
    </row>
    <row r="195" spans="1:16" x14ac:dyDescent="0.25">
      <c r="A195" s="236"/>
      <c r="K195" s="234"/>
      <c r="L195" s="234"/>
      <c r="M195" s="234"/>
      <c r="N195" s="234"/>
      <c r="O195" s="234"/>
      <c r="P195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94:H194"/>
    <mergeCell ref="G188:H188"/>
    <mergeCell ref="G189:H189"/>
    <mergeCell ref="G190:H190"/>
    <mergeCell ref="G191:H191"/>
    <mergeCell ref="G192:H192"/>
    <mergeCell ref="G193:H193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M18" sqref="M1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101575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98">
        <v>43167</v>
      </c>
      <c r="B19" s="99">
        <v>180156166</v>
      </c>
      <c r="C19" s="100">
        <v>1</v>
      </c>
      <c r="D19" s="34">
        <v>92575</v>
      </c>
      <c r="E19" s="101"/>
      <c r="F19" s="99"/>
      <c r="G19" s="34"/>
      <c r="H19" s="102">
        <v>9000</v>
      </c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6910751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PIUTANG</v>
      </c>
      <c r="J30" s="13">
        <f>J29-J28</f>
        <v>-101575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1"/>
  <sheetViews>
    <sheetView workbookViewId="0">
      <pane ySplit="7" topLeftCell="A8" activePane="bottomLeft" state="frozen"/>
      <selection pane="bottomLeft" activeCell="N14" sqref="N1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J31*-1</f>
        <v>-962063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x14ac:dyDescent="0.25">
      <c r="A22" s="4"/>
      <c r="B22" s="3"/>
      <c r="C22" s="40"/>
      <c r="D22" s="6"/>
      <c r="E22" s="7"/>
      <c r="F22" s="3"/>
      <c r="G22" s="6"/>
      <c r="H22" s="39"/>
      <c r="I22" s="39"/>
      <c r="J22" s="6"/>
      <c r="M22" s="37"/>
    </row>
    <row r="23" spans="1:17" x14ac:dyDescent="0.25">
      <c r="A23" s="4"/>
      <c r="B23" s="8" t="s">
        <v>11</v>
      </c>
      <c r="C23" s="77">
        <f>SUM(C8:C22)</f>
        <v>59</v>
      </c>
      <c r="D23" s="9"/>
      <c r="E23" s="8" t="s">
        <v>11</v>
      </c>
      <c r="F23" s="8">
        <f>SUM(F8:F22)</f>
        <v>14</v>
      </c>
      <c r="G23" s="5"/>
      <c r="H23" s="40"/>
      <c r="I23" s="40"/>
      <c r="J23" s="5"/>
      <c r="M23" s="37"/>
    </row>
    <row r="24" spans="1:17" x14ac:dyDescent="0.25">
      <c r="A24" s="4"/>
      <c r="B24" s="8"/>
      <c r="C24" s="77"/>
      <c r="D24" s="9"/>
      <c r="E24" s="8"/>
      <c r="F24" s="8"/>
      <c r="G24" s="32"/>
      <c r="H24" s="52"/>
      <c r="I24" s="40"/>
      <c r="J24" s="5"/>
      <c r="M24" s="37"/>
    </row>
    <row r="25" spans="1:17" x14ac:dyDescent="0.25">
      <c r="A25" s="10"/>
      <c r="B25" s="11"/>
      <c r="C25" s="40"/>
      <c r="D25" s="6"/>
      <c r="E25" s="8"/>
      <c r="F25" s="3"/>
      <c r="G25" s="318" t="s">
        <v>12</v>
      </c>
      <c r="H25" s="318"/>
      <c r="I25" s="39"/>
      <c r="J25" s="13">
        <f>SUM(D8:D22)</f>
        <v>6438340</v>
      </c>
      <c r="M25" s="37"/>
    </row>
    <row r="26" spans="1:17" x14ac:dyDescent="0.25">
      <c r="A26" s="4"/>
      <c r="B26" s="3"/>
      <c r="C26" s="40"/>
      <c r="D26" s="6"/>
      <c r="E26" s="7"/>
      <c r="F26" s="3"/>
      <c r="G26" s="318" t="s">
        <v>13</v>
      </c>
      <c r="H26" s="318"/>
      <c r="I26" s="39"/>
      <c r="J26" s="13">
        <f>SUM(G8:G22)</f>
        <v>1412600</v>
      </c>
      <c r="M26" s="37"/>
    </row>
    <row r="27" spans="1:17" x14ac:dyDescent="0.25">
      <c r="A27" s="14"/>
      <c r="B27" s="7"/>
      <c r="C27" s="40"/>
      <c r="D27" s="6"/>
      <c r="E27" s="7"/>
      <c r="F27" s="3"/>
      <c r="G27" s="318" t="s">
        <v>14</v>
      </c>
      <c r="H27" s="318"/>
      <c r="I27" s="41"/>
      <c r="J27" s="15">
        <f>J25-J26</f>
        <v>5025740</v>
      </c>
      <c r="M27" s="37"/>
    </row>
    <row r="28" spans="1:17" x14ac:dyDescent="0.25">
      <c r="A28" s="4"/>
      <c r="B28" s="16"/>
      <c r="C28" s="40"/>
      <c r="D28" s="17"/>
      <c r="E28" s="7"/>
      <c r="F28" s="3"/>
      <c r="G28" s="318" t="s">
        <v>15</v>
      </c>
      <c r="H28" s="318"/>
      <c r="I28" s="39"/>
      <c r="J28" s="13">
        <f>SUM(H8:H23)</f>
        <v>0</v>
      </c>
      <c r="M28" s="37"/>
    </row>
    <row r="29" spans="1:17" x14ac:dyDescent="0.25">
      <c r="A29" s="4"/>
      <c r="B29" s="16"/>
      <c r="C29" s="40"/>
      <c r="D29" s="17"/>
      <c r="E29" s="7"/>
      <c r="F29" s="3"/>
      <c r="G29" s="318" t="s">
        <v>16</v>
      </c>
      <c r="H29" s="318"/>
      <c r="I29" s="39"/>
      <c r="J29" s="13">
        <f>J27+J28</f>
        <v>5025740</v>
      </c>
      <c r="M29" s="37"/>
    </row>
    <row r="30" spans="1:17" x14ac:dyDescent="0.25">
      <c r="A30" s="4"/>
      <c r="B30" s="16"/>
      <c r="C30" s="40"/>
      <c r="D30" s="17"/>
      <c r="E30" s="7"/>
      <c r="F30" s="3"/>
      <c r="G30" s="318" t="s">
        <v>5</v>
      </c>
      <c r="H30" s="318"/>
      <c r="I30" s="39"/>
      <c r="J30" s="13">
        <f>SUM(I8:I23)</f>
        <v>5987803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18" t="s">
        <v>32</v>
      </c>
      <c r="H31" s="318"/>
      <c r="I31" s="40" t="str">
        <f>IF(J31&gt;0,"SALDO",IF(J31&lt;0,"PIUTANG",IF(J31=0,"LUNAS")))</f>
        <v>SALDO</v>
      </c>
      <c r="J31" s="13">
        <f>J30-J29</f>
        <v>962063</v>
      </c>
      <c r="M3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M13" sqref="M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4654688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>
        <v>43163</v>
      </c>
      <c r="B11" s="99">
        <v>180155722</v>
      </c>
      <c r="C11" s="254">
        <v>48</v>
      </c>
      <c r="D11" s="34">
        <v>5446350</v>
      </c>
      <c r="E11" s="101">
        <v>180040801</v>
      </c>
      <c r="F11" s="99">
        <v>7</v>
      </c>
      <c r="G11" s="34">
        <v>795375</v>
      </c>
      <c r="H11" s="101"/>
      <c r="I11" s="102">
        <v>3830000</v>
      </c>
      <c r="J11" s="34" t="s">
        <v>17</v>
      </c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100</v>
      </c>
      <c r="D16" s="9"/>
      <c r="E16" s="8" t="s">
        <v>11</v>
      </c>
      <c r="F16" s="8">
        <f>SUM(F8:F15)</f>
        <v>13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11852401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1621713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10230688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10230688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5576000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-4654688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D3" sqref="D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2018-03-10T10:54:44Z</dcterms:modified>
</cp:coreProperties>
</file>