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44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Bandros!$A$8:$J$245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ST'!$A$5:$J$99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 l="1"/>
  <c r="L1" i="54"/>
  <c r="M3" i="49" l="1"/>
  <c r="I195" i="53" l="1"/>
  <c r="G195" i="53"/>
  <c r="H195" i="53"/>
  <c r="F195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98" i="54" l="1"/>
  <c r="J96" i="54"/>
  <c r="J94" i="54"/>
  <c r="J93" i="54"/>
  <c r="I91" i="54"/>
  <c r="H91" i="54"/>
  <c r="G91" i="54"/>
  <c r="F91" i="54"/>
  <c r="D91" i="54"/>
  <c r="C91" i="54"/>
  <c r="J95" i="54" l="1"/>
  <c r="J97" i="54" s="1"/>
  <c r="J99" i="54" s="1"/>
  <c r="I2" i="54" s="1"/>
  <c r="C5" i="15" s="1"/>
  <c r="L3" i="54"/>
  <c r="I99" i="54" l="1"/>
  <c r="J25" i="35" l="1"/>
  <c r="J29" i="35"/>
  <c r="J27" i="35"/>
  <c r="J24" i="35"/>
  <c r="G22" i="35"/>
  <c r="F22" i="35"/>
  <c r="J26" i="35" l="1"/>
  <c r="J28" i="35" s="1"/>
  <c r="J30" i="35" s="1"/>
  <c r="J202" i="53" l="1"/>
  <c r="J198" i="53"/>
  <c r="J197" i="53"/>
  <c r="J199" i="53" l="1"/>
  <c r="L3" i="49"/>
  <c r="L3" i="53" l="1"/>
  <c r="C195" i="53"/>
  <c r="D195" i="53"/>
  <c r="J200" i="53"/>
  <c r="J201" i="53" s="1"/>
  <c r="J203" i="53" l="1"/>
  <c r="I2" i="53" l="1"/>
  <c r="C7" i="15" s="1"/>
  <c r="I203" i="53"/>
  <c r="L3" i="2" l="1"/>
  <c r="C237" i="49" l="1"/>
  <c r="D237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44" i="49"/>
  <c r="J242" i="49"/>
  <c r="J240" i="49"/>
  <c r="J239" i="49"/>
  <c r="I237" i="49"/>
  <c r="H237" i="49"/>
  <c r="G237" i="49"/>
  <c r="F237" i="49"/>
  <c r="J241" i="49" l="1"/>
  <c r="J243" i="49" s="1"/>
  <c r="J245" i="49" s="1"/>
  <c r="I2" i="49" s="1"/>
  <c r="I245" i="49" l="1"/>
  <c r="C8" i="15"/>
  <c r="J60" i="2" l="1"/>
  <c r="I55" i="2"/>
  <c r="H55" i="2"/>
  <c r="G55" i="2"/>
  <c r="F5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0" i="12"/>
  <c r="J28" i="12"/>
  <c r="J26" i="12"/>
  <c r="J25" i="12"/>
  <c r="F23" i="12"/>
  <c r="C2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62" i="2"/>
  <c r="J58" i="2"/>
  <c r="J57" i="2"/>
  <c r="D55" i="2"/>
  <c r="C55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59" i="2"/>
  <c r="J61" i="2" s="1"/>
  <c r="J63" i="2" s="1"/>
  <c r="I63" i="2" s="1"/>
  <c r="J55" i="11"/>
  <c r="J57" i="11" s="1"/>
  <c r="J59" i="11" s="1"/>
  <c r="J59" i="34"/>
  <c r="I2" i="21"/>
  <c r="I59" i="21"/>
  <c r="J122" i="20"/>
  <c r="J124" i="20" s="1"/>
  <c r="J126" i="20" s="1"/>
  <c r="I2" i="20" s="1"/>
  <c r="J27" i="12"/>
  <c r="J29" i="12" s="1"/>
  <c r="J31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31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J3" i="19" l="1"/>
  <c r="C13" i="15" s="1"/>
  <c r="C20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charset val="1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charset val="1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12/03 WSID:Z95B1
AGUS ANDRIANTO
0000
4,651,000.00
CR
316,915,308.72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<sst xmlns="http://schemas.openxmlformats.org/spreadsheetml/2006/main" count="1614" uniqueCount="194">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</sst>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99"/>
  <sheetViews>
    <sheetView zoomScale="85" zoomScaleNormal="85" workbookViewId="0">
      <pane ySplit="7" topLeftCell="A76" activePane="bottomLeft" state="frozen"/>
      <selection pane="bottomLeft" activeCell="N79" sqref="N79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SUM(D73:D85)</f>
        <v>14171853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J99*-1</f>
        <v>19524752</v>
      </c>
      <c r="J2" s="218"/>
      <c r="L2" s="278">
        <f>SUM(G73:G85)</f>
        <v>1529590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12642263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10">
        <v>43164</v>
      </c>
      <c r="B73" s="115">
        <v>180155836</v>
      </c>
      <c r="C73" s="309">
        <v>12</v>
      </c>
      <c r="D73" s="117">
        <v>1130675</v>
      </c>
      <c r="E73" s="118">
        <v>180040835</v>
      </c>
      <c r="F73" s="120">
        <v>1</v>
      </c>
      <c r="G73" s="117">
        <v>128625</v>
      </c>
      <c r="H73" s="118"/>
      <c r="I73" s="213"/>
      <c r="J73" s="117"/>
    </row>
    <row r="74" spans="1:10" ht="15.75" customHeight="1" x14ac:dyDescent="0.25">
      <c r="A74" s="210">
        <v>43164</v>
      </c>
      <c r="B74" s="115">
        <v>180155883</v>
      </c>
      <c r="C74" s="309">
        <v>9</v>
      </c>
      <c r="D74" s="117">
        <v>1070388</v>
      </c>
      <c r="E74" s="118"/>
      <c r="F74" s="120"/>
      <c r="G74" s="117"/>
      <c r="H74" s="118"/>
      <c r="I74" s="213"/>
      <c r="J74" s="117"/>
    </row>
    <row r="75" spans="1:10" ht="15.75" customHeight="1" x14ac:dyDescent="0.25">
      <c r="A75" s="210">
        <v>43165</v>
      </c>
      <c r="B75" s="115">
        <v>180155931</v>
      </c>
      <c r="C75" s="309">
        <v>17</v>
      </c>
      <c r="D75" s="117">
        <v>1702225</v>
      </c>
      <c r="E75" s="118">
        <v>180040866</v>
      </c>
      <c r="F75" s="120">
        <v>1</v>
      </c>
      <c r="G75" s="117">
        <v>101500</v>
      </c>
      <c r="H75" s="118"/>
      <c r="I75" s="213"/>
      <c r="J75" s="117"/>
    </row>
    <row r="76" spans="1:10" ht="15.75" customHeight="1" x14ac:dyDescent="0.25">
      <c r="A76" s="210">
        <v>43165</v>
      </c>
      <c r="B76" s="115">
        <v>180155995</v>
      </c>
      <c r="C76" s="309">
        <v>4</v>
      </c>
      <c r="D76" s="117">
        <v>490875</v>
      </c>
      <c r="E76" s="118"/>
      <c r="F76" s="120"/>
      <c r="G76" s="117"/>
      <c r="H76" s="118"/>
      <c r="I76" s="213"/>
      <c r="J76" s="117"/>
    </row>
    <row r="77" spans="1:10" ht="15.75" customHeight="1" x14ac:dyDescent="0.25">
      <c r="A77" s="210">
        <v>43166</v>
      </c>
      <c r="B77" s="115">
        <v>180156058</v>
      </c>
      <c r="C77" s="309">
        <v>29</v>
      </c>
      <c r="D77" s="117">
        <v>3023563</v>
      </c>
      <c r="E77" s="118">
        <v>180040901</v>
      </c>
      <c r="F77" s="120">
        <v>2</v>
      </c>
      <c r="G77" s="117">
        <v>154963</v>
      </c>
      <c r="H77" s="118"/>
      <c r="I77" s="213"/>
      <c r="J77" s="117"/>
    </row>
    <row r="78" spans="1:10" ht="15.75" customHeight="1" x14ac:dyDescent="0.25">
      <c r="A78" s="210">
        <v>43166</v>
      </c>
      <c r="B78" s="115">
        <v>180156096</v>
      </c>
      <c r="C78" s="309">
        <v>9</v>
      </c>
      <c r="D78" s="117">
        <v>952263</v>
      </c>
      <c r="E78" s="118"/>
      <c r="F78" s="120"/>
      <c r="G78" s="117"/>
      <c r="H78" s="118"/>
      <c r="I78" s="213"/>
      <c r="J78" s="117"/>
    </row>
    <row r="79" spans="1:10" ht="15.75" customHeight="1" x14ac:dyDescent="0.25">
      <c r="A79" s="210">
        <v>43167</v>
      </c>
      <c r="B79" s="115">
        <v>180156148</v>
      </c>
      <c r="C79" s="309">
        <v>12</v>
      </c>
      <c r="D79" s="117">
        <v>1157188</v>
      </c>
      <c r="E79" s="118">
        <v>180040923</v>
      </c>
      <c r="F79" s="120">
        <v>3</v>
      </c>
      <c r="G79" s="117">
        <v>262238</v>
      </c>
      <c r="H79" s="118"/>
      <c r="I79" s="213"/>
      <c r="J79" s="117"/>
    </row>
    <row r="80" spans="1:10" ht="15.75" customHeight="1" x14ac:dyDescent="0.25">
      <c r="A80" s="210">
        <v>43167</v>
      </c>
      <c r="B80" s="115">
        <v>180156206</v>
      </c>
      <c r="C80" s="309">
        <v>4</v>
      </c>
      <c r="D80" s="117">
        <v>434613</v>
      </c>
      <c r="E80" s="118"/>
      <c r="F80" s="120"/>
      <c r="G80" s="117"/>
      <c r="H80" s="118"/>
      <c r="I80" s="213"/>
      <c r="J80" s="117"/>
    </row>
    <row r="81" spans="1:10" ht="15.75" customHeight="1" x14ac:dyDescent="0.25">
      <c r="A81" s="210">
        <v>43168</v>
      </c>
      <c r="B81" s="115">
        <v>180156285</v>
      </c>
      <c r="C81" s="309">
        <v>14</v>
      </c>
      <c r="D81" s="117">
        <v>1801800</v>
      </c>
      <c r="E81" s="118">
        <v>180040946</v>
      </c>
      <c r="F81" s="120">
        <v>7</v>
      </c>
      <c r="G81" s="117">
        <v>631663</v>
      </c>
      <c r="H81" s="118"/>
      <c r="I81" s="213"/>
      <c r="J81" s="117"/>
    </row>
    <row r="82" spans="1:10" ht="15.75" customHeight="1" x14ac:dyDescent="0.25">
      <c r="A82" s="210">
        <v>43168</v>
      </c>
      <c r="B82" s="115">
        <v>180156292</v>
      </c>
      <c r="C82" s="309">
        <v>1</v>
      </c>
      <c r="D82" s="117">
        <v>117863</v>
      </c>
      <c r="E82" s="118">
        <v>180040948</v>
      </c>
      <c r="F82" s="120">
        <v>1</v>
      </c>
      <c r="G82" s="117">
        <v>111738</v>
      </c>
      <c r="H82" s="118"/>
      <c r="I82" s="213"/>
      <c r="J82" s="117"/>
    </row>
    <row r="83" spans="1:10" ht="15.75" customHeight="1" x14ac:dyDescent="0.25">
      <c r="A83" s="210">
        <v>43168</v>
      </c>
      <c r="B83" s="115">
        <v>180156323</v>
      </c>
      <c r="C83" s="309">
        <v>4</v>
      </c>
      <c r="D83" s="117">
        <v>315000</v>
      </c>
      <c r="E83" s="118"/>
      <c r="F83" s="120"/>
      <c r="G83" s="117"/>
      <c r="H83" s="118"/>
      <c r="I83" s="213"/>
      <c r="J83" s="117"/>
    </row>
    <row r="84" spans="1:10" ht="15.75" customHeight="1" x14ac:dyDescent="0.25">
      <c r="A84" s="210">
        <v>43169</v>
      </c>
      <c r="B84" s="115">
        <v>180156379</v>
      </c>
      <c r="C84" s="309">
        <v>16</v>
      </c>
      <c r="D84" s="117">
        <v>1421875</v>
      </c>
      <c r="E84" s="118">
        <v>180040968</v>
      </c>
      <c r="F84" s="120">
        <v>2</v>
      </c>
      <c r="G84" s="117">
        <v>138863</v>
      </c>
      <c r="H84" s="118"/>
      <c r="I84" s="213"/>
      <c r="J84" s="117"/>
    </row>
    <row r="85" spans="1:10" ht="15.75" customHeight="1" x14ac:dyDescent="0.25">
      <c r="A85" s="210">
        <v>43169</v>
      </c>
      <c r="B85" s="115">
        <v>180156423</v>
      </c>
      <c r="C85" s="309">
        <v>5</v>
      </c>
      <c r="D85" s="117">
        <v>553525</v>
      </c>
      <c r="E85" s="118"/>
      <c r="F85" s="120"/>
      <c r="G85" s="117"/>
      <c r="H85" s="118"/>
      <c r="I85" s="213"/>
      <c r="J85" s="117"/>
    </row>
    <row r="86" spans="1:10" ht="15.75" customHeight="1" x14ac:dyDescent="0.25">
      <c r="A86" s="210">
        <v>43171</v>
      </c>
      <c r="B86" s="115">
        <v>180156602</v>
      </c>
      <c r="C86" s="309">
        <v>18</v>
      </c>
      <c r="D86" s="117">
        <v>1865413</v>
      </c>
      <c r="E86" s="118"/>
      <c r="F86" s="120"/>
      <c r="G86" s="117"/>
      <c r="H86" s="118"/>
      <c r="I86" s="213"/>
      <c r="J86" s="117"/>
    </row>
    <row r="87" spans="1:10" ht="15.75" customHeight="1" x14ac:dyDescent="0.25">
      <c r="A87" s="210">
        <v>43171</v>
      </c>
      <c r="B87" s="115">
        <v>180156667</v>
      </c>
      <c r="C87" s="309">
        <v>6</v>
      </c>
      <c r="D87" s="117">
        <v>676725</v>
      </c>
      <c r="E87" s="118"/>
      <c r="F87" s="120"/>
      <c r="G87" s="117"/>
      <c r="H87" s="118"/>
      <c r="I87" s="213"/>
      <c r="J87" s="117"/>
    </row>
    <row r="88" spans="1:10" ht="15.75" customHeight="1" x14ac:dyDescent="0.25">
      <c r="A88" s="210">
        <v>43172</v>
      </c>
      <c r="B88" s="115">
        <v>180156718</v>
      </c>
      <c r="C88" s="309">
        <v>31</v>
      </c>
      <c r="D88" s="117">
        <v>3317738</v>
      </c>
      <c r="E88" s="118"/>
      <c r="F88" s="120"/>
      <c r="G88" s="117"/>
      <c r="H88" s="118"/>
      <c r="I88" s="213"/>
      <c r="J88" s="117"/>
    </row>
    <row r="89" spans="1:10" ht="15.75" customHeight="1" x14ac:dyDescent="0.25">
      <c r="A89" s="210">
        <v>43172</v>
      </c>
      <c r="B89" s="115">
        <v>180156766</v>
      </c>
      <c r="C89" s="309">
        <v>8</v>
      </c>
      <c r="D89" s="117">
        <v>1022613</v>
      </c>
      <c r="E89" s="118"/>
      <c r="F89" s="120"/>
      <c r="G89" s="117"/>
      <c r="H89" s="118"/>
      <c r="I89" s="213"/>
      <c r="J89" s="117"/>
    </row>
    <row r="90" spans="1:10" x14ac:dyDescent="0.25">
      <c r="A90" s="236"/>
      <c r="B90" s="235"/>
      <c r="C90" s="12"/>
      <c r="D90" s="237"/>
      <c r="E90" s="238"/>
      <c r="F90" s="241"/>
      <c r="G90" s="237"/>
      <c r="H90" s="238"/>
      <c r="I90" s="240"/>
      <c r="J90" s="237"/>
    </row>
    <row r="91" spans="1:10" x14ac:dyDescent="0.25">
      <c r="A91" s="236"/>
      <c r="B91" s="224" t="s">
        <v>11</v>
      </c>
      <c r="C91" s="230">
        <f>SUM(C8:C90)</f>
        <v>922</v>
      </c>
      <c r="D91" s="225">
        <f>SUM(D8:D90)</f>
        <v>94388280</v>
      </c>
      <c r="E91" s="224" t="s">
        <v>11</v>
      </c>
      <c r="F91" s="233">
        <f>SUM(F8:F90)</f>
        <v>88</v>
      </c>
      <c r="G91" s="225">
        <f>SUM(G8:G90)</f>
        <v>8912059</v>
      </c>
      <c r="H91" s="233">
        <f>SUM(H8:H90)</f>
        <v>0</v>
      </c>
      <c r="I91" s="233">
        <f>SUM(I8:I90)</f>
        <v>65951469</v>
      </c>
      <c r="J91" s="5"/>
    </row>
    <row r="92" spans="1:10" x14ac:dyDescent="0.25">
      <c r="A92" s="236"/>
      <c r="B92" s="224"/>
      <c r="C92" s="230"/>
      <c r="D92" s="225"/>
      <c r="E92" s="224"/>
      <c r="F92" s="233"/>
      <c r="G92" s="225"/>
      <c r="H92" s="233"/>
      <c r="I92" s="233"/>
      <c r="J92" s="5"/>
    </row>
    <row r="93" spans="1:10" x14ac:dyDescent="0.25">
      <c r="A93" s="226"/>
      <c r="B93" s="227"/>
      <c r="C93" s="12"/>
      <c r="D93" s="237"/>
      <c r="E93" s="224"/>
      <c r="F93" s="241"/>
      <c r="G93" s="318" t="s">
        <v>12</v>
      </c>
      <c r="H93" s="318"/>
      <c r="I93" s="240"/>
      <c r="J93" s="228">
        <f>SUM(D8:D90)</f>
        <v>94388280</v>
      </c>
    </row>
    <row r="94" spans="1:10" x14ac:dyDescent="0.25">
      <c r="A94" s="236"/>
      <c r="B94" s="235"/>
      <c r="C94" s="12"/>
      <c r="D94" s="237"/>
      <c r="E94" s="238"/>
      <c r="F94" s="241"/>
      <c r="G94" s="318" t="s">
        <v>13</v>
      </c>
      <c r="H94" s="318"/>
      <c r="I94" s="240"/>
      <c r="J94" s="228">
        <f>SUM(G8:G90)</f>
        <v>8912059</v>
      </c>
    </row>
    <row r="95" spans="1:10" x14ac:dyDescent="0.25">
      <c r="A95" s="229"/>
      <c r="B95" s="238"/>
      <c r="C95" s="12"/>
      <c r="D95" s="237"/>
      <c r="E95" s="238"/>
      <c r="F95" s="241"/>
      <c r="G95" s="318" t="s">
        <v>14</v>
      </c>
      <c r="H95" s="318"/>
      <c r="I95" s="41"/>
      <c r="J95" s="230">
        <f>J93-J94</f>
        <v>85476221</v>
      </c>
    </row>
    <row r="96" spans="1:10" x14ac:dyDescent="0.25">
      <c r="A96" s="236"/>
      <c r="B96" s="231"/>
      <c r="C96" s="12"/>
      <c r="D96" s="232"/>
      <c r="E96" s="238"/>
      <c r="F96" s="241"/>
      <c r="G96" s="318" t="s">
        <v>15</v>
      </c>
      <c r="H96" s="318"/>
      <c r="I96" s="240"/>
      <c r="J96" s="228">
        <f>SUM(H8:H90)</f>
        <v>0</v>
      </c>
    </row>
    <row r="97" spans="1:10" x14ac:dyDescent="0.25">
      <c r="A97" s="236"/>
      <c r="B97" s="231"/>
      <c r="C97" s="12"/>
      <c r="D97" s="232"/>
      <c r="E97" s="238"/>
      <c r="F97" s="241"/>
      <c r="G97" s="318" t="s">
        <v>16</v>
      </c>
      <c r="H97" s="318"/>
      <c r="I97" s="240"/>
      <c r="J97" s="228">
        <f>J95+J96</f>
        <v>85476221</v>
      </c>
    </row>
    <row r="98" spans="1:10" x14ac:dyDescent="0.25">
      <c r="A98" s="236"/>
      <c r="B98" s="231"/>
      <c r="C98" s="12"/>
      <c r="D98" s="232"/>
      <c r="E98" s="238"/>
      <c r="F98" s="241"/>
      <c r="G98" s="318" t="s">
        <v>5</v>
      </c>
      <c r="H98" s="318"/>
      <c r="I98" s="240"/>
      <c r="J98" s="228">
        <f>SUM(I8:I90)</f>
        <v>65951469</v>
      </c>
    </row>
    <row r="99" spans="1:10" x14ac:dyDescent="0.25">
      <c r="A99" s="236"/>
      <c r="B99" s="231"/>
      <c r="C99" s="12"/>
      <c r="D99" s="232"/>
      <c r="E99" s="238"/>
      <c r="F99" s="241"/>
      <c r="G99" s="318" t="s">
        <v>32</v>
      </c>
      <c r="H99" s="318"/>
      <c r="I99" s="241" t="str">
        <f>IF(J99&gt;0,"SALDO",IF(J99&lt;0,"PIUTANG",IF(J99=0,"LUNAS")))</f>
        <v>PIUTANG</v>
      </c>
      <c r="J99" s="228">
        <f>J98-J97</f>
        <v>-19524752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9:H99"/>
    <mergeCell ref="G93:H93"/>
    <mergeCell ref="G94:H94"/>
    <mergeCell ref="G95:H95"/>
    <mergeCell ref="G96:H96"/>
    <mergeCell ref="G97:H97"/>
    <mergeCell ref="G98:H98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J43" sqref="J4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B17" sqref="B17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43164</v>
      </c>
      <c r="C5" s="284">
        <f>'Taufik ST'!I2</f>
        <v>19524752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43164</v>
      </c>
      <c r="C6" s="284">
        <f>'Indra Fashion'!I2</f>
        <v>7682390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43171</v>
      </c>
      <c r="C7" s="284">
        <f>Atlantis!I2</f>
        <v>3864351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43171</v>
      </c>
      <c r="C8" s="284">
        <f>Bandros!I2</f>
        <v>6023239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43172</v>
      </c>
      <c r="C16" s="284">
        <f>'Agus A'!I2</f>
        <v>3901025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50869909.5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63"/>
  <sheetViews>
    <sheetView workbookViewId="0">
      <pane ySplit="7" topLeftCell="A41" activePane="bottomLeft" state="frozen"/>
      <selection pane="bottomLeft" activeCell="J49" sqref="J4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0.5703125" style="219" bestFit="1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SUM(D43:D50)</f>
        <v>4735328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7682390</v>
      </c>
      <c r="J2" s="20"/>
      <c r="L2" s="279">
        <f>SUM(G43:G50)</f>
        <v>193376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4541952</v>
      </c>
      <c r="M3" s="219"/>
      <c r="N3" s="219"/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2">
        <v>43164</v>
      </c>
      <c r="B43" s="235">
        <v>180155876</v>
      </c>
      <c r="C43" s="241">
        <v>11</v>
      </c>
      <c r="D43" s="237">
        <v>1089900</v>
      </c>
      <c r="E43" s="238">
        <v>180040848</v>
      </c>
      <c r="F43" s="241">
        <v>1</v>
      </c>
      <c r="G43" s="237">
        <v>131513</v>
      </c>
      <c r="H43" s="240"/>
      <c r="I43" s="240"/>
      <c r="J43" s="23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2">
        <v>43164</v>
      </c>
      <c r="B44" s="235">
        <v>180155888</v>
      </c>
      <c r="C44" s="241">
        <v>1</v>
      </c>
      <c r="D44" s="237">
        <v>149538</v>
      </c>
      <c r="E44" s="238"/>
      <c r="F44" s="241"/>
      <c r="G44" s="237"/>
      <c r="H44" s="240"/>
      <c r="I44" s="240"/>
      <c r="J44" s="23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2">
        <v>43165</v>
      </c>
      <c r="B45" s="235">
        <v>180155990</v>
      </c>
      <c r="C45" s="241">
        <v>12</v>
      </c>
      <c r="D45" s="237">
        <v>1123938</v>
      </c>
      <c r="E45" s="238"/>
      <c r="F45" s="241"/>
      <c r="G45" s="237"/>
      <c r="H45" s="240"/>
      <c r="I45" s="240"/>
      <c r="J45" s="23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2">
        <v>43165</v>
      </c>
      <c r="B46" s="235">
        <v>180155998</v>
      </c>
      <c r="C46" s="241">
        <v>6</v>
      </c>
      <c r="D46" s="237">
        <v>379925</v>
      </c>
      <c r="E46" s="238"/>
      <c r="F46" s="241"/>
      <c r="G46" s="237"/>
      <c r="H46" s="240"/>
      <c r="I46" s="240"/>
      <c r="J46" s="23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2">
        <v>43165</v>
      </c>
      <c r="B47" s="235">
        <v>180156002</v>
      </c>
      <c r="C47" s="241">
        <v>1</v>
      </c>
      <c r="D47" s="237">
        <v>46463</v>
      </c>
      <c r="E47" s="238"/>
      <c r="F47" s="241"/>
      <c r="G47" s="237"/>
      <c r="H47" s="240"/>
      <c r="I47" s="240"/>
      <c r="J47" s="23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2">
        <v>43166</v>
      </c>
      <c r="B48" s="235">
        <v>180156075</v>
      </c>
      <c r="C48" s="241">
        <v>2</v>
      </c>
      <c r="D48" s="237">
        <v>212188</v>
      </c>
      <c r="E48" s="238">
        <v>180040903</v>
      </c>
      <c r="F48" s="241">
        <v>1</v>
      </c>
      <c r="G48" s="237">
        <v>61863</v>
      </c>
      <c r="H48" s="240"/>
      <c r="I48" s="240"/>
      <c r="J48" s="23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2">
        <v>43167</v>
      </c>
      <c r="B49" s="235">
        <v>180156201</v>
      </c>
      <c r="C49" s="241">
        <v>11</v>
      </c>
      <c r="D49" s="237">
        <v>1159638</v>
      </c>
      <c r="E49" s="238"/>
      <c r="F49" s="241"/>
      <c r="G49" s="237"/>
      <c r="H49" s="240"/>
      <c r="I49" s="240"/>
      <c r="J49" s="23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2">
        <v>43168</v>
      </c>
      <c r="B50" s="235">
        <v>180156327</v>
      </c>
      <c r="C50" s="241">
        <v>5</v>
      </c>
      <c r="D50" s="237">
        <v>573738</v>
      </c>
      <c r="E50" s="238"/>
      <c r="F50" s="241"/>
      <c r="G50" s="237"/>
      <c r="H50" s="240"/>
      <c r="I50" s="240"/>
      <c r="J50" s="237"/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2">
        <v>43171</v>
      </c>
      <c r="B51" s="235">
        <v>180156637</v>
      </c>
      <c r="C51" s="241">
        <v>25</v>
      </c>
      <c r="D51" s="237">
        <v>3391150</v>
      </c>
      <c r="E51" s="238">
        <v>180041030</v>
      </c>
      <c r="F51" s="241">
        <v>4</v>
      </c>
      <c r="G51" s="237">
        <v>550200</v>
      </c>
      <c r="H51" s="240"/>
      <c r="I51" s="240"/>
      <c r="J51" s="23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2">
        <v>43172</v>
      </c>
      <c r="B52" s="235">
        <v>180156729</v>
      </c>
      <c r="C52" s="241">
        <v>7</v>
      </c>
      <c r="D52" s="237">
        <v>683638</v>
      </c>
      <c r="E52" s="238">
        <v>180041055</v>
      </c>
      <c r="F52" s="241">
        <v>2</v>
      </c>
      <c r="G52" s="237">
        <v>381150</v>
      </c>
      <c r="H52" s="240"/>
      <c r="I52" s="240"/>
      <c r="J52" s="23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2"/>
      <c r="B53" s="235"/>
      <c r="C53" s="241"/>
      <c r="D53" s="237"/>
      <c r="E53" s="238"/>
      <c r="F53" s="241"/>
      <c r="G53" s="237"/>
      <c r="H53" s="240"/>
      <c r="I53" s="240"/>
      <c r="J53" s="237"/>
      <c r="K53" s="219"/>
      <c r="L53" s="219"/>
      <c r="M53" s="219"/>
      <c r="N53" s="219"/>
      <c r="O53" s="219"/>
      <c r="P53" s="219"/>
      <c r="Q53" s="219"/>
      <c r="R53" s="219"/>
    </row>
    <row r="54" spans="1:18" x14ac:dyDescent="0.25">
      <c r="A54" s="162"/>
      <c r="B54" s="3"/>
      <c r="C54" s="40"/>
      <c r="D54" s="6"/>
      <c r="E54" s="7"/>
      <c r="F54" s="40"/>
      <c r="G54" s="6"/>
      <c r="H54" s="39"/>
      <c r="I54" s="39"/>
      <c r="J54" s="6"/>
    </row>
    <row r="55" spans="1:18" x14ac:dyDescent="0.25">
      <c r="A55" s="162"/>
      <c r="B55" s="8" t="s">
        <v>11</v>
      </c>
      <c r="C55" s="77">
        <f>SUM(C8:C54)</f>
        <v>330</v>
      </c>
      <c r="D55" s="9">
        <f>SUM(D8:D54)</f>
        <v>35487911</v>
      </c>
      <c r="E55" s="8" t="s">
        <v>11</v>
      </c>
      <c r="F55" s="77">
        <f>SUM(F8:F54)</f>
        <v>34</v>
      </c>
      <c r="G55" s="5">
        <f>SUM(G8:G54)</f>
        <v>12943827</v>
      </c>
      <c r="H55" s="40">
        <f>SUM(H8:H54)</f>
        <v>0</v>
      </c>
      <c r="I55" s="40">
        <f>SUM(I8:I54)</f>
        <v>14861694</v>
      </c>
      <c r="J55" s="5"/>
    </row>
    <row r="56" spans="1:18" x14ac:dyDescent="0.25">
      <c r="A56" s="162"/>
      <c r="B56" s="8"/>
      <c r="C56" s="77"/>
      <c r="D56" s="9"/>
      <c r="E56" s="8"/>
      <c r="F56" s="77"/>
      <c r="G56" s="5"/>
      <c r="H56" s="40"/>
      <c r="I56" s="40"/>
      <c r="J56" s="5"/>
    </row>
    <row r="57" spans="1:18" x14ac:dyDescent="0.25">
      <c r="A57" s="163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35487911</v>
      </c>
    </row>
    <row r="58" spans="1:18" x14ac:dyDescent="0.25">
      <c r="A58" s="162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12943827</v>
      </c>
    </row>
    <row r="59" spans="1:18" x14ac:dyDescent="0.25">
      <c r="A59" s="16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22544084</v>
      </c>
    </row>
    <row r="60" spans="1:18" x14ac:dyDescent="0.25">
      <c r="A60" s="162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SUM(H8:H54)</f>
        <v>0</v>
      </c>
    </row>
    <row r="61" spans="1:18" x14ac:dyDescent="0.25">
      <c r="A61" s="162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22544084</v>
      </c>
    </row>
    <row r="62" spans="1:18" x14ac:dyDescent="0.25">
      <c r="A62" s="162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SUM(I8:I54)</f>
        <v>14861694</v>
      </c>
    </row>
    <row r="63" spans="1:18" x14ac:dyDescent="0.25">
      <c r="A63" s="162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PIUTANG</v>
      </c>
      <c r="J63" s="13">
        <f>J62-J61</f>
        <v>-7682390</v>
      </c>
    </row>
  </sheetData>
  <mergeCells count="15">
    <mergeCell ref="G62:H62"/>
    <mergeCell ref="G63:H63"/>
    <mergeCell ref="G57:H57"/>
    <mergeCell ref="G58:H58"/>
    <mergeCell ref="G59:H59"/>
    <mergeCell ref="G60:H60"/>
    <mergeCell ref="G61:H61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245"/>
  <sheetViews>
    <sheetView workbookViewId="0">
      <pane ySplit="7" topLeftCell="A218" activePane="bottomLeft" state="frozen"/>
      <selection pane="bottomLeft" activeCell="G230" sqref="G230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SUM(D224:D228)</f>
        <v>10891651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J245*-1</f>
        <v>6023239</v>
      </c>
      <c r="J2" s="218"/>
      <c r="L2" s="219">
        <f>SUM(G224:G228)</f>
        <v>1246438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9645213</v>
      </c>
      <c r="M3" s="219">
        <f>M1-M2</f>
        <v>0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98">
        <v>43172</v>
      </c>
      <c r="B229" s="99">
        <v>180156686</v>
      </c>
      <c r="C229" s="100">
        <v>32</v>
      </c>
      <c r="D229" s="34">
        <v>3885963</v>
      </c>
      <c r="E229" s="101">
        <v>180041048</v>
      </c>
      <c r="F229" s="100">
        <v>7</v>
      </c>
      <c r="G229" s="34">
        <v>845775</v>
      </c>
      <c r="H229" s="102"/>
      <c r="I229" s="102"/>
      <c r="J229" s="34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98">
        <v>43172</v>
      </c>
      <c r="B230" s="99">
        <v>180156708</v>
      </c>
      <c r="C230" s="100">
        <v>10</v>
      </c>
      <c r="D230" s="34">
        <v>1166550</v>
      </c>
      <c r="E230" s="101"/>
      <c r="F230" s="100"/>
      <c r="G230" s="34"/>
      <c r="H230" s="102"/>
      <c r="I230" s="102"/>
      <c r="J230" s="34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98">
        <v>43172</v>
      </c>
      <c r="B231" s="99">
        <v>180156732</v>
      </c>
      <c r="C231" s="100">
        <v>10</v>
      </c>
      <c r="D231" s="34">
        <v>1169788</v>
      </c>
      <c r="E231" s="101"/>
      <c r="F231" s="100"/>
      <c r="G231" s="34"/>
      <c r="H231" s="102"/>
      <c r="I231" s="102"/>
      <c r="J231" s="34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98">
        <v>43172</v>
      </c>
      <c r="B232" s="99">
        <v>180156742</v>
      </c>
      <c r="C232" s="100">
        <v>3</v>
      </c>
      <c r="D232" s="34">
        <v>442225</v>
      </c>
      <c r="E232" s="101"/>
      <c r="F232" s="100"/>
      <c r="G232" s="34"/>
      <c r="H232" s="102"/>
      <c r="I232" s="102"/>
      <c r="J232" s="34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98">
        <v>43172</v>
      </c>
      <c r="B233" s="99">
        <v>180156765</v>
      </c>
      <c r="C233" s="100">
        <v>2</v>
      </c>
      <c r="D233" s="34">
        <v>204488</v>
      </c>
      <c r="E233" s="101"/>
      <c r="F233" s="100"/>
      <c r="G233" s="34"/>
      <c r="H233" s="102"/>
      <c r="I233" s="102"/>
      <c r="J233" s="34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98"/>
      <c r="B234" s="99"/>
      <c r="C234" s="100"/>
      <c r="D234" s="34"/>
      <c r="E234" s="101"/>
      <c r="F234" s="100"/>
      <c r="G234" s="34"/>
      <c r="H234" s="102"/>
      <c r="I234" s="102"/>
      <c r="J234" s="34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98"/>
      <c r="B235" s="99"/>
      <c r="C235" s="100"/>
      <c r="D235" s="34"/>
      <c r="E235" s="101"/>
      <c r="F235" s="100"/>
      <c r="G235" s="34"/>
      <c r="H235" s="102"/>
      <c r="I235" s="102"/>
      <c r="J235" s="34"/>
      <c r="K235" s="138"/>
      <c r="L235" s="138"/>
      <c r="M235" s="138"/>
      <c r="N235" s="138"/>
      <c r="O235" s="138"/>
      <c r="P235" s="138"/>
      <c r="Q235" s="138"/>
      <c r="R235" s="138"/>
    </row>
    <row r="236" spans="1:18" x14ac:dyDescent="0.25">
      <c r="A236" s="236"/>
      <c r="B236" s="235"/>
      <c r="C236" s="241"/>
      <c r="D236" s="237"/>
      <c r="E236" s="238"/>
      <c r="F236" s="241"/>
      <c r="G236" s="237"/>
      <c r="H236" s="240"/>
      <c r="I236" s="240"/>
      <c r="J236" s="237"/>
    </row>
    <row r="237" spans="1:18" s="218" customFormat="1" x14ac:dyDescent="0.25">
      <c r="A237" s="227"/>
      <c r="B237" s="224" t="s">
        <v>11</v>
      </c>
      <c r="C237" s="233">
        <f>SUM(C8:C236)</f>
        <v>2424</v>
      </c>
      <c r="D237" s="225">
        <f>SUM(D8:D236)</f>
        <v>266406583</v>
      </c>
      <c r="E237" s="224" t="s">
        <v>11</v>
      </c>
      <c r="F237" s="233">
        <f>SUM(F8:F236)</f>
        <v>202</v>
      </c>
      <c r="G237" s="225">
        <f>SUM(G8:G236)</f>
        <v>22397032</v>
      </c>
      <c r="H237" s="233">
        <f>SUM(H8:H236)</f>
        <v>0</v>
      </c>
      <c r="I237" s="233">
        <f>SUM(I8:I236)</f>
        <v>237986312</v>
      </c>
      <c r="J237" s="225"/>
      <c r="K237" s="220"/>
      <c r="L237" s="220"/>
      <c r="M237" s="220"/>
      <c r="N237" s="220"/>
      <c r="O237" s="220"/>
      <c r="P237" s="220"/>
      <c r="Q237" s="220"/>
      <c r="R237" s="220"/>
    </row>
    <row r="238" spans="1:18" s="218" customFormat="1" x14ac:dyDescent="0.25">
      <c r="A238" s="227"/>
      <c r="B238" s="224"/>
      <c r="C238" s="233"/>
      <c r="D238" s="225"/>
      <c r="E238" s="224"/>
      <c r="F238" s="233"/>
      <c r="G238" s="225"/>
      <c r="H238" s="233"/>
      <c r="I238" s="233"/>
      <c r="J238" s="225"/>
      <c r="K238" s="220"/>
      <c r="M238" s="220"/>
      <c r="N238" s="220"/>
      <c r="O238" s="220"/>
      <c r="P238" s="220"/>
      <c r="Q238" s="220"/>
      <c r="R238" s="220"/>
    </row>
    <row r="239" spans="1:18" x14ac:dyDescent="0.25">
      <c r="A239" s="226"/>
      <c r="B239" s="227"/>
      <c r="C239" s="241"/>
      <c r="D239" s="237"/>
      <c r="E239" s="224"/>
      <c r="F239" s="241"/>
      <c r="G239" s="333" t="s">
        <v>12</v>
      </c>
      <c r="H239" s="334"/>
      <c r="I239" s="237"/>
      <c r="J239" s="228">
        <f>SUM(D8:D236)</f>
        <v>266406583</v>
      </c>
      <c r="P239" s="220"/>
      <c r="Q239" s="220"/>
      <c r="R239" s="234"/>
    </row>
    <row r="240" spans="1:18" x14ac:dyDescent="0.25">
      <c r="A240" s="236"/>
      <c r="B240" s="235"/>
      <c r="C240" s="241"/>
      <c r="D240" s="237"/>
      <c r="E240" s="238"/>
      <c r="F240" s="241"/>
      <c r="G240" s="333" t="s">
        <v>13</v>
      </c>
      <c r="H240" s="334"/>
      <c r="I240" s="238"/>
      <c r="J240" s="228">
        <f>SUM(G8:G236)</f>
        <v>22397032</v>
      </c>
      <c r="R240" s="234"/>
    </row>
    <row r="241" spans="1:18" x14ac:dyDescent="0.25">
      <c r="A241" s="229"/>
      <c r="B241" s="238"/>
      <c r="C241" s="241"/>
      <c r="D241" s="237"/>
      <c r="E241" s="238"/>
      <c r="F241" s="241"/>
      <c r="G241" s="333" t="s">
        <v>14</v>
      </c>
      <c r="H241" s="334"/>
      <c r="I241" s="230"/>
      <c r="J241" s="230">
        <f>J239-J240</f>
        <v>244009551</v>
      </c>
      <c r="L241" s="220"/>
      <c r="R241" s="234"/>
    </row>
    <row r="242" spans="1:18" x14ac:dyDescent="0.25">
      <c r="A242" s="236"/>
      <c r="B242" s="231"/>
      <c r="C242" s="241"/>
      <c r="D242" s="232"/>
      <c r="E242" s="238"/>
      <c r="F242" s="241"/>
      <c r="G242" s="333" t="s">
        <v>15</v>
      </c>
      <c r="H242" s="334"/>
      <c r="I242" s="238"/>
      <c r="J242" s="228">
        <f>SUM(H8:H236)</f>
        <v>0</v>
      </c>
      <c r="R242" s="234"/>
    </row>
    <row r="243" spans="1:18" x14ac:dyDescent="0.25">
      <c r="A243" s="236"/>
      <c r="B243" s="231"/>
      <c r="C243" s="241"/>
      <c r="D243" s="232"/>
      <c r="E243" s="238"/>
      <c r="F243" s="241"/>
      <c r="G243" s="333" t="s">
        <v>16</v>
      </c>
      <c r="H243" s="334"/>
      <c r="I243" s="238"/>
      <c r="J243" s="228">
        <f>J241+J242</f>
        <v>244009551</v>
      </c>
      <c r="R243" s="234"/>
    </row>
    <row r="244" spans="1:18" x14ac:dyDescent="0.25">
      <c r="A244" s="236"/>
      <c r="B244" s="231"/>
      <c r="C244" s="241"/>
      <c r="D244" s="232"/>
      <c r="E244" s="238"/>
      <c r="F244" s="241"/>
      <c r="G244" s="333" t="s">
        <v>5</v>
      </c>
      <c r="H244" s="334"/>
      <c r="I244" s="238"/>
      <c r="J244" s="228">
        <f>SUM(I8:I236)</f>
        <v>237986312</v>
      </c>
      <c r="R244" s="234"/>
    </row>
    <row r="245" spans="1:18" x14ac:dyDescent="0.25">
      <c r="A245" s="236"/>
      <c r="B245" s="231"/>
      <c r="C245" s="241"/>
      <c r="D245" s="232"/>
      <c r="E245" s="238"/>
      <c r="F245" s="241"/>
      <c r="G245" s="333" t="s">
        <v>32</v>
      </c>
      <c r="H245" s="334"/>
      <c r="I245" s="235" t="str">
        <f>IF(J245&gt;0,"SALDO",IF(J245&lt;0,"PIUTANG",IF(J245=0,"LUNAS")))</f>
        <v>PIUTANG</v>
      </c>
      <c r="J245" s="228">
        <f>J244-J243</f>
        <v>-6023239</v>
      </c>
      <c r="R245" s="234"/>
    </row>
  </sheetData>
  <mergeCells count="13">
    <mergeCell ref="G245:H245"/>
    <mergeCell ref="G239:H239"/>
    <mergeCell ref="G240:H240"/>
    <mergeCell ref="G241:H241"/>
    <mergeCell ref="G242:H242"/>
    <mergeCell ref="G243:H243"/>
    <mergeCell ref="G244:H244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90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204"/>
  <sheetViews>
    <sheetView workbookViewId="0">
      <pane ySplit="6" topLeftCell="A178" activePane="bottomLeft" state="frozen"/>
      <selection pane="bottomLeft" activeCell="G188" sqref="G188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J203*-1</f>
        <v>3864351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36">
        <v>43172</v>
      </c>
      <c r="B187" s="235">
        <v>180156680</v>
      </c>
      <c r="C187" s="241">
        <v>9</v>
      </c>
      <c r="D187" s="34">
        <v>685213</v>
      </c>
      <c r="E187" s="238">
        <v>180041040</v>
      </c>
      <c r="F187" s="241">
        <v>5</v>
      </c>
      <c r="G187" s="237">
        <v>615038</v>
      </c>
      <c r="H187" s="238"/>
      <c r="I187" s="240"/>
      <c r="J187" s="237"/>
      <c r="K187" s="234"/>
      <c r="L187" s="234"/>
      <c r="M187" s="234"/>
      <c r="N187" s="234"/>
      <c r="O187" s="234"/>
      <c r="P187" s="234"/>
    </row>
    <row r="188" spans="1:16" x14ac:dyDescent="0.25">
      <c r="A188" s="236">
        <v>43172</v>
      </c>
      <c r="B188" s="235">
        <v>180156715</v>
      </c>
      <c r="C188" s="241">
        <v>23</v>
      </c>
      <c r="D188" s="34">
        <v>2551325</v>
      </c>
      <c r="E188" s="238"/>
      <c r="F188" s="241"/>
      <c r="G188" s="237"/>
      <c r="H188" s="238"/>
      <c r="I188" s="240"/>
      <c r="J188" s="237"/>
      <c r="K188" s="234"/>
      <c r="L188" s="234"/>
      <c r="M188" s="234"/>
      <c r="N188" s="234"/>
      <c r="O188" s="234"/>
      <c r="P188" s="234"/>
    </row>
    <row r="189" spans="1:16" x14ac:dyDescent="0.25">
      <c r="A189" s="236">
        <v>43172</v>
      </c>
      <c r="B189" s="235">
        <v>180156721</v>
      </c>
      <c r="C189" s="241">
        <v>1</v>
      </c>
      <c r="D189" s="34">
        <v>80500</v>
      </c>
      <c r="E189" s="238"/>
      <c r="F189" s="241"/>
      <c r="G189" s="237"/>
      <c r="H189" s="238"/>
      <c r="I189" s="240"/>
      <c r="J189" s="237"/>
      <c r="K189" s="234"/>
      <c r="L189" s="234"/>
      <c r="M189" s="234"/>
      <c r="N189" s="234"/>
      <c r="O189" s="234"/>
      <c r="P189" s="234"/>
    </row>
    <row r="190" spans="1:16" x14ac:dyDescent="0.25">
      <c r="A190" s="236">
        <v>43172</v>
      </c>
      <c r="B190" s="235">
        <v>180156749</v>
      </c>
      <c r="C190" s="241">
        <v>6</v>
      </c>
      <c r="D190" s="34">
        <v>510213</v>
      </c>
      <c r="E190" s="238"/>
      <c r="F190" s="241"/>
      <c r="G190" s="237"/>
      <c r="H190" s="238"/>
      <c r="I190" s="240"/>
      <c r="J190" s="237"/>
      <c r="K190" s="234"/>
      <c r="L190" s="234"/>
      <c r="M190" s="234"/>
      <c r="N190" s="234"/>
      <c r="O190" s="234"/>
      <c r="P190" s="234"/>
    </row>
    <row r="191" spans="1:16" x14ac:dyDescent="0.25">
      <c r="A191" s="236">
        <v>43172</v>
      </c>
      <c r="B191" s="235">
        <v>180156752</v>
      </c>
      <c r="C191" s="241">
        <v>8</v>
      </c>
      <c r="D191" s="34">
        <v>902213</v>
      </c>
      <c r="E191" s="238"/>
      <c r="F191" s="241"/>
      <c r="G191" s="237"/>
      <c r="H191" s="238"/>
      <c r="I191" s="240"/>
      <c r="J191" s="237"/>
      <c r="K191" s="234"/>
      <c r="L191" s="234"/>
      <c r="M191" s="234"/>
      <c r="N191" s="234"/>
      <c r="O191" s="234"/>
      <c r="P191" s="234"/>
    </row>
    <row r="192" spans="1:16" x14ac:dyDescent="0.25">
      <c r="A192" s="236"/>
      <c r="B192" s="235"/>
      <c r="C192" s="241"/>
      <c r="D192" s="34"/>
      <c r="E192" s="238"/>
      <c r="F192" s="241"/>
      <c r="G192" s="237"/>
      <c r="H192" s="238"/>
      <c r="I192" s="240"/>
      <c r="J192" s="237"/>
      <c r="K192" s="234"/>
      <c r="L192" s="234"/>
      <c r="M192" s="234"/>
      <c r="N192" s="234"/>
      <c r="O192" s="234"/>
      <c r="P192" s="234"/>
    </row>
    <row r="193" spans="1:16" x14ac:dyDescent="0.25">
      <c r="A193" s="236"/>
      <c r="B193" s="235"/>
      <c r="C193" s="241"/>
      <c r="D193" s="34"/>
      <c r="E193" s="238"/>
      <c r="F193" s="241"/>
      <c r="G193" s="237"/>
      <c r="H193" s="238"/>
      <c r="I193" s="240"/>
      <c r="J193" s="237"/>
      <c r="K193" s="234"/>
      <c r="L193" s="234"/>
      <c r="M193" s="234"/>
      <c r="N193" s="234"/>
      <c r="O193" s="234"/>
      <c r="P193" s="234"/>
    </row>
    <row r="194" spans="1:16" x14ac:dyDescent="0.25">
      <c r="A194" s="236"/>
      <c r="B194" s="235"/>
      <c r="C194" s="241"/>
      <c r="D194" s="34"/>
      <c r="E194" s="238"/>
      <c r="F194" s="241"/>
      <c r="G194" s="237"/>
      <c r="H194" s="238"/>
      <c r="I194" s="240"/>
      <c r="J194" s="237"/>
      <c r="K194" s="234"/>
      <c r="L194" s="234"/>
      <c r="M194" s="234"/>
      <c r="N194" s="234"/>
      <c r="O194" s="234"/>
      <c r="P194" s="234"/>
    </row>
    <row r="195" spans="1:16" x14ac:dyDescent="0.25">
      <c r="A195" s="236"/>
      <c r="B195" s="224" t="s">
        <v>11</v>
      </c>
      <c r="C195" s="233">
        <f>SUM(C7:C194)</f>
        <v>1265</v>
      </c>
      <c r="D195" s="225">
        <f>SUM(D7:D194)</f>
        <v>120718895</v>
      </c>
      <c r="E195" s="224" t="s">
        <v>11</v>
      </c>
      <c r="F195" s="233">
        <f>SUM(F7:F194)</f>
        <v>247</v>
      </c>
      <c r="G195" s="225">
        <f>SUM(G7:G194)</f>
        <v>25812596</v>
      </c>
      <c r="H195" s="225">
        <f>SUM(H7:H194)</f>
        <v>0</v>
      </c>
      <c r="I195" s="233">
        <f>SUM(I7:I194)</f>
        <v>91041948</v>
      </c>
      <c r="J195" s="5"/>
      <c r="K195" s="234"/>
      <c r="L195" s="234"/>
      <c r="M195" s="234"/>
      <c r="N195" s="234"/>
      <c r="O195" s="234"/>
      <c r="P195" s="234"/>
    </row>
    <row r="196" spans="1:16" x14ac:dyDescent="0.25">
      <c r="A196" s="236"/>
      <c r="B196" s="224"/>
      <c r="C196" s="233"/>
      <c r="D196" s="225"/>
      <c r="E196" s="224"/>
      <c r="F196" s="233"/>
      <c r="G196" s="5"/>
      <c r="H196" s="235"/>
      <c r="I196" s="241"/>
      <c r="J196" s="5"/>
      <c r="K196" s="234"/>
      <c r="L196" s="234"/>
      <c r="M196" s="234"/>
      <c r="N196" s="234"/>
      <c r="O196" s="234"/>
      <c r="P196" s="234"/>
    </row>
    <row r="197" spans="1:16" x14ac:dyDescent="0.25">
      <c r="A197" s="236"/>
      <c r="B197" s="227"/>
      <c r="C197" s="241"/>
      <c r="D197" s="237"/>
      <c r="E197" s="224"/>
      <c r="F197" s="241"/>
      <c r="G197" s="318" t="s">
        <v>12</v>
      </c>
      <c r="H197" s="318"/>
      <c r="I197" s="240"/>
      <c r="J197" s="228">
        <f>SUM(D7:D194)</f>
        <v>120718895</v>
      </c>
      <c r="K197" s="234"/>
      <c r="L197" s="234"/>
      <c r="M197" s="234"/>
      <c r="N197" s="234"/>
      <c r="O197" s="234"/>
      <c r="P197" s="234"/>
    </row>
    <row r="198" spans="1:16" x14ac:dyDescent="0.25">
      <c r="A198" s="226"/>
      <c r="B198" s="235"/>
      <c r="C198" s="241"/>
      <c r="D198" s="237"/>
      <c r="E198" s="238"/>
      <c r="F198" s="241"/>
      <c r="G198" s="318" t="s">
        <v>13</v>
      </c>
      <c r="H198" s="318"/>
      <c r="I198" s="240"/>
      <c r="J198" s="228">
        <f>SUM(G7:G194)</f>
        <v>25812596</v>
      </c>
      <c r="K198" s="234"/>
      <c r="L198" s="234"/>
      <c r="M198" s="234"/>
      <c r="N198" s="234"/>
      <c r="O198" s="234"/>
      <c r="P198" s="234"/>
    </row>
    <row r="199" spans="1:16" x14ac:dyDescent="0.25">
      <c r="A199" s="236"/>
      <c r="B199" s="238"/>
      <c r="C199" s="241"/>
      <c r="D199" s="237"/>
      <c r="E199" s="238"/>
      <c r="F199" s="241"/>
      <c r="G199" s="318" t="s">
        <v>14</v>
      </c>
      <c r="H199" s="318"/>
      <c r="I199" s="41"/>
      <c r="J199" s="230">
        <f>J197-J198</f>
        <v>94906299</v>
      </c>
      <c r="K199" s="234"/>
      <c r="L199" s="234"/>
      <c r="M199" s="234"/>
      <c r="N199" s="234"/>
      <c r="O199" s="234"/>
      <c r="P199" s="234"/>
    </row>
    <row r="200" spans="1:16" x14ac:dyDescent="0.25">
      <c r="A200" s="229"/>
      <c r="B200" s="231"/>
      <c r="C200" s="241"/>
      <c r="D200" s="232"/>
      <c r="E200" s="238"/>
      <c r="F200" s="241"/>
      <c r="G200" s="318" t="s">
        <v>15</v>
      </c>
      <c r="H200" s="318"/>
      <c r="I200" s="240"/>
      <c r="J200" s="228">
        <f>SUM(H7:H194)</f>
        <v>0</v>
      </c>
      <c r="K200" s="234"/>
      <c r="L200" s="234"/>
      <c r="M200" s="234"/>
      <c r="N200" s="234"/>
      <c r="O200" s="234"/>
      <c r="P200" s="234"/>
    </row>
    <row r="201" spans="1:16" x14ac:dyDescent="0.25">
      <c r="A201" s="236"/>
      <c r="B201" s="231"/>
      <c r="C201" s="241"/>
      <c r="D201" s="232"/>
      <c r="E201" s="238"/>
      <c r="F201" s="241"/>
      <c r="G201" s="318" t="s">
        <v>16</v>
      </c>
      <c r="H201" s="318"/>
      <c r="I201" s="240"/>
      <c r="J201" s="228">
        <f>J199+J200</f>
        <v>94906299</v>
      </c>
      <c r="K201" s="234"/>
      <c r="L201" s="234"/>
      <c r="M201" s="234"/>
      <c r="N201" s="234"/>
      <c r="O201" s="234"/>
      <c r="P201" s="234"/>
    </row>
    <row r="202" spans="1:16" x14ac:dyDescent="0.25">
      <c r="A202" s="236"/>
      <c r="B202" s="231"/>
      <c r="C202" s="241"/>
      <c r="D202" s="232"/>
      <c r="E202" s="238"/>
      <c r="F202" s="241"/>
      <c r="G202" s="318" t="s">
        <v>5</v>
      </c>
      <c r="H202" s="318"/>
      <c r="I202" s="240"/>
      <c r="J202" s="228">
        <f>SUM(I7:I194)</f>
        <v>91041948</v>
      </c>
      <c r="K202" s="234"/>
      <c r="L202" s="234"/>
      <c r="M202" s="234"/>
      <c r="N202" s="234"/>
      <c r="O202" s="234"/>
      <c r="P202" s="234"/>
    </row>
    <row r="203" spans="1:16" x14ac:dyDescent="0.25">
      <c r="A203" s="236"/>
      <c r="B203" s="231"/>
      <c r="C203" s="241"/>
      <c r="D203" s="232"/>
      <c r="E203" s="238"/>
      <c r="F203" s="241"/>
      <c r="G203" s="318" t="s">
        <v>32</v>
      </c>
      <c r="H203" s="318"/>
      <c r="I203" s="241" t="str">
        <f>IF(J203&gt;0,"SALDO",IF(J203&lt;0,"PIUTANG",IF(J203=0,"LUNAS")))</f>
        <v>PIUTANG</v>
      </c>
      <c r="J203" s="228">
        <f>J202-J201</f>
        <v>-3864351</v>
      </c>
      <c r="K203" s="234"/>
      <c r="L203" s="234"/>
      <c r="M203" s="234"/>
      <c r="N203" s="234"/>
      <c r="O203" s="234"/>
      <c r="P203" s="234"/>
    </row>
    <row r="204" spans="1:16" x14ac:dyDescent="0.25">
      <c r="A204" s="236"/>
      <c r="K204" s="234"/>
      <c r="L204" s="234"/>
      <c r="M204" s="234"/>
      <c r="N204" s="234"/>
      <c r="O204" s="234"/>
      <c r="P204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203:H203"/>
    <mergeCell ref="G197:H197"/>
    <mergeCell ref="G198:H198"/>
    <mergeCell ref="G199:H199"/>
    <mergeCell ref="G200:H200"/>
    <mergeCell ref="G201:H201"/>
    <mergeCell ref="G202:H202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7" activePane="bottomLeft" state="frozen"/>
      <selection pane="bottomLeft" activeCell="H23" sqref="H23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1"/>
  <sheetViews>
    <sheetView workbookViewId="0">
      <pane ySplit="7" topLeftCell="A8" activePane="bottomLeft" state="frozen"/>
      <selection pane="bottomLeft" activeCell="J17" sqref="J17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J31*-1</f>
        <v>-759938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x14ac:dyDescent="0.25">
      <c r="A22" s="4"/>
      <c r="B22" s="3"/>
      <c r="C22" s="40"/>
      <c r="D22" s="6"/>
      <c r="E22" s="7"/>
      <c r="F22" s="3"/>
      <c r="G22" s="6"/>
      <c r="H22" s="39"/>
      <c r="I22" s="39"/>
      <c r="J22" s="6"/>
      <c r="M22" s="37"/>
    </row>
    <row r="23" spans="1:17" x14ac:dyDescent="0.25">
      <c r="A23" s="4"/>
      <c r="B23" s="8" t="s">
        <v>11</v>
      </c>
      <c r="C23" s="77">
        <f>SUM(C8:C22)</f>
        <v>61</v>
      </c>
      <c r="D23" s="9"/>
      <c r="E23" s="8" t="s">
        <v>11</v>
      </c>
      <c r="F23" s="8">
        <f>SUM(F8:F22)</f>
        <v>14</v>
      </c>
      <c r="G23" s="5"/>
      <c r="H23" s="40"/>
      <c r="I23" s="40"/>
      <c r="J23" s="5"/>
      <c r="M23" s="37"/>
    </row>
    <row r="24" spans="1:17" x14ac:dyDescent="0.25">
      <c r="A24" s="4"/>
      <c r="B24" s="8"/>
      <c r="C24" s="77"/>
      <c r="D24" s="9"/>
      <c r="E24" s="8"/>
      <c r="F24" s="8"/>
      <c r="G24" s="32"/>
      <c r="H24" s="52"/>
      <c r="I24" s="40"/>
      <c r="J24" s="5"/>
      <c r="M24" s="37"/>
    </row>
    <row r="25" spans="1:17" x14ac:dyDescent="0.25">
      <c r="A25" s="10"/>
      <c r="B25" s="11"/>
      <c r="C25" s="40"/>
      <c r="D25" s="6"/>
      <c r="E25" s="8"/>
      <c r="F25" s="3"/>
      <c r="G25" s="318" t="s">
        <v>12</v>
      </c>
      <c r="H25" s="318"/>
      <c r="I25" s="39"/>
      <c r="J25" s="13">
        <f>SUM(D8:D22)</f>
        <v>6640465</v>
      </c>
      <c r="M25" s="37"/>
    </row>
    <row r="26" spans="1:17" x14ac:dyDescent="0.25">
      <c r="A26" s="4"/>
      <c r="B26" s="3"/>
      <c r="C26" s="40"/>
      <c r="D26" s="6"/>
      <c r="E26" s="7"/>
      <c r="F26" s="3"/>
      <c r="G26" s="318" t="s">
        <v>13</v>
      </c>
      <c r="H26" s="318"/>
      <c r="I26" s="39"/>
      <c r="J26" s="13">
        <f>SUM(G8:G22)</f>
        <v>1412600</v>
      </c>
      <c r="M26" s="37"/>
    </row>
    <row r="27" spans="1:17" x14ac:dyDescent="0.25">
      <c r="A27" s="14"/>
      <c r="B27" s="7"/>
      <c r="C27" s="40"/>
      <c r="D27" s="6"/>
      <c r="E27" s="7"/>
      <c r="F27" s="3"/>
      <c r="G27" s="318" t="s">
        <v>14</v>
      </c>
      <c r="H27" s="318"/>
      <c r="I27" s="41"/>
      <c r="J27" s="15">
        <f>J25-J26</f>
        <v>5227865</v>
      </c>
      <c r="M27" s="37"/>
    </row>
    <row r="28" spans="1:17" x14ac:dyDescent="0.25">
      <c r="A28" s="4"/>
      <c r="B28" s="16"/>
      <c r="C28" s="40"/>
      <c r="D28" s="17"/>
      <c r="E28" s="7"/>
      <c r="F28" s="3"/>
      <c r="G28" s="318" t="s">
        <v>15</v>
      </c>
      <c r="H28" s="318"/>
      <c r="I28" s="39"/>
      <c r="J28" s="13">
        <f>SUM(H8:H23)</f>
        <v>0</v>
      </c>
      <c r="M28" s="37"/>
    </row>
    <row r="29" spans="1:17" x14ac:dyDescent="0.25">
      <c r="A29" s="4"/>
      <c r="B29" s="16"/>
      <c r="C29" s="40"/>
      <c r="D29" s="17"/>
      <c r="E29" s="7"/>
      <c r="F29" s="3"/>
      <c r="G29" s="318" t="s">
        <v>16</v>
      </c>
      <c r="H29" s="318"/>
      <c r="I29" s="39"/>
      <c r="J29" s="13">
        <f>J27+J28</f>
        <v>5227865</v>
      </c>
      <c r="M29" s="37"/>
    </row>
    <row r="30" spans="1:17" x14ac:dyDescent="0.25">
      <c r="A30" s="4"/>
      <c r="B30" s="16"/>
      <c r="C30" s="40"/>
      <c r="D30" s="17"/>
      <c r="E30" s="7"/>
      <c r="F30" s="3"/>
      <c r="G30" s="318" t="s">
        <v>5</v>
      </c>
      <c r="H30" s="318"/>
      <c r="I30" s="39"/>
      <c r="J30" s="13">
        <f>SUM(I8:I23)</f>
        <v>5987803</v>
      </c>
      <c r="M30" s="37"/>
    </row>
    <row r="31" spans="1:17" x14ac:dyDescent="0.25">
      <c r="A31" s="4"/>
      <c r="B31" s="16"/>
      <c r="C31" s="40"/>
      <c r="D31" s="17"/>
      <c r="E31" s="7"/>
      <c r="F31" s="3"/>
      <c r="G31" s="318" t="s">
        <v>32</v>
      </c>
      <c r="H31" s="318"/>
      <c r="I31" s="40" t="str">
        <f>IF(J31&gt;0,"SALDO",IF(J31&lt;0,"PIUTANG",IF(J31=0,"LUNAS")))</f>
        <v>SALDO</v>
      </c>
      <c r="J31" s="13">
        <f>J30-J29</f>
        <v>759938</v>
      </c>
      <c r="M31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8" activePane="bottomLeft" state="frozen"/>
      <selection pane="bottomLeft" activeCell="G14" sqref="G1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J24*-1</f>
        <v>3901025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98">
        <v>43172</v>
      </c>
      <c r="B13" s="99">
        <v>180156707</v>
      </c>
      <c r="C13" s="254">
        <v>48</v>
      </c>
      <c r="D13" s="34">
        <v>4860275</v>
      </c>
      <c r="E13" s="101">
        <v>180041044</v>
      </c>
      <c r="F13" s="99">
        <v>8</v>
      </c>
      <c r="G13" s="34">
        <v>962938</v>
      </c>
      <c r="H13" s="101"/>
      <c r="I13" s="102"/>
      <c r="J13" s="34"/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148</v>
      </c>
      <c r="D16" s="9"/>
      <c r="E16" s="8" t="s">
        <v>11</v>
      </c>
      <c r="F16" s="8">
        <f>SUM(F8:F15)</f>
        <v>21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18" t="s">
        <v>12</v>
      </c>
      <c r="H18" s="318"/>
      <c r="I18" s="39"/>
      <c r="J18" s="13">
        <f>SUM(D8:D15)</f>
        <v>16712676</v>
      </c>
    </row>
    <row r="19" spans="1:10" x14ac:dyDescent="0.25">
      <c r="A19" s="4"/>
      <c r="B19" s="3"/>
      <c r="C19" s="26"/>
      <c r="D19" s="6"/>
      <c r="E19" s="7"/>
      <c r="F19" s="3"/>
      <c r="G19" s="318" t="s">
        <v>13</v>
      </c>
      <c r="H19" s="318"/>
      <c r="I19" s="39"/>
      <c r="J19" s="13">
        <f>SUM(G8:G15)</f>
        <v>2584651</v>
      </c>
    </row>
    <row r="20" spans="1:10" x14ac:dyDescent="0.25">
      <c r="A20" s="14"/>
      <c r="B20" s="7"/>
      <c r="C20" s="26"/>
      <c r="D20" s="6"/>
      <c r="E20" s="7"/>
      <c r="F20" s="3"/>
      <c r="G20" s="318" t="s">
        <v>14</v>
      </c>
      <c r="H20" s="318"/>
      <c r="I20" s="41"/>
      <c r="J20" s="15">
        <f>J18-J19</f>
        <v>14128025</v>
      </c>
    </row>
    <row r="21" spans="1:10" x14ac:dyDescent="0.25">
      <c r="A21" s="4"/>
      <c r="B21" s="16"/>
      <c r="C21" s="26"/>
      <c r="D21" s="17"/>
      <c r="E21" s="7"/>
      <c r="F21" s="3"/>
      <c r="G21" s="318" t="s">
        <v>15</v>
      </c>
      <c r="H21" s="318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18" t="s">
        <v>16</v>
      </c>
      <c r="H22" s="318"/>
      <c r="I22" s="39"/>
      <c r="J22" s="13">
        <f>J20+J21</f>
        <v>14128025</v>
      </c>
    </row>
    <row r="23" spans="1:10" x14ac:dyDescent="0.25">
      <c r="A23" s="4"/>
      <c r="B23" s="16"/>
      <c r="C23" s="26"/>
      <c r="D23" s="17"/>
      <c r="E23" s="7"/>
      <c r="F23" s="3"/>
      <c r="G23" s="318" t="s">
        <v>5</v>
      </c>
      <c r="H23" s="318"/>
      <c r="I23" s="39"/>
      <c r="J23" s="13">
        <f>SUM(I8:I16)</f>
        <v>10227000</v>
      </c>
    </row>
    <row r="24" spans="1:10" x14ac:dyDescent="0.25">
      <c r="A24" s="4"/>
      <c r="B24" s="16"/>
      <c r="C24" s="26"/>
      <c r="D24" s="17"/>
      <c r="E24" s="7"/>
      <c r="F24" s="3"/>
      <c r="G24" s="318" t="s">
        <v>32</v>
      </c>
      <c r="H24" s="318"/>
      <c r="I24" s="40" t="str">
        <f>IF(J24&gt;0,"SALDO",IF(J24&lt;0,"PIUTANG",IF(J24=0,"LUNAS")))</f>
        <v>PIUTANG</v>
      </c>
      <c r="J24" s="13">
        <f>J23-J22</f>
        <v>-3901025</v>
      </c>
    </row>
  </sheetData>
  <mergeCells count="15">
    <mergeCell ref="G24:H24"/>
    <mergeCell ref="G18:H18"/>
    <mergeCell ref="G19:H19"/>
    <mergeCell ref="G20:H20"/>
    <mergeCell ref="G21:H21"/>
    <mergeCell ref="G22:H22"/>
    <mergeCell ref="G23:H2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2018-02-14T01:58:45Z</cp:lastPrinted>
  <dcterms:created xsi:type="dcterms:W3CDTF">2016-05-07T01:49:09Z</dcterms:created>
  <dcterms:modified xsi:type="dcterms:W3CDTF">2018-03-13T11:14:06Z</dcterms:modified>
</cp:coreProperties>
</file>