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50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Bandros!$A$8:$J$253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ST'!$A$5:$J$104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 l="1"/>
  <c r="L1" i="54"/>
  <c r="M3" i="49" l="1"/>
  <c r="I200" i="53" l="1"/>
  <c r="G200" i="53"/>
  <c r="H200" i="53"/>
  <c r="F200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03" i="54" l="1"/>
  <c r="J101" i="54"/>
  <c r="J99" i="54"/>
  <c r="J98" i="54"/>
  <c r="I96" i="54"/>
  <c r="H96" i="54"/>
  <c r="G96" i="54"/>
  <c r="F96" i="54"/>
  <c r="D96" i="54"/>
  <c r="C96" i="54"/>
  <c r="J100" i="54" l="1"/>
  <c r="J102" i="54" s="1"/>
  <c r="J104" i="54" s="1"/>
  <c r="I2" i="54" s="1"/>
  <c r="C5" i="15" s="1"/>
  <c r="L3" i="54"/>
  <c r="I104" i="54" l="1"/>
  <c r="J25" i="35" l="1"/>
  <c r="J29" i="35"/>
  <c r="J27" i="35"/>
  <c r="J24" i="35"/>
  <c r="G22" i="35"/>
  <c r="F22" i="35"/>
  <c r="J26" i="35" l="1"/>
  <c r="J28" i="35" s="1"/>
  <c r="J30" i="35" s="1"/>
  <c r="J207" i="53" l="1"/>
  <c r="J203" i="53"/>
  <c r="J202" i="53"/>
  <c r="J204" i="53" l="1"/>
  <c r="L3" i="49"/>
  <c r="L3" i="53" l="1"/>
  <c r="C200" i="53"/>
  <c r="D200" i="53"/>
  <c r="J205" i="53"/>
  <c r="J206" i="53" s="1"/>
  <c r="J208" i="53" l="1"/>
  <c r="I2" i="53" l="1"/>
  <c r="C7" i="15" s="1"/>
  <c r="I208" i="53"/>
  <c r="L3" i="2" l="1"/>
  <c r="C245" i="49" l="1"/>
  <c r="D245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52" i="49"/>
  <c r="J250" i="49"/>
  <c r="J248" i="49"/>
  <c r="J247" i="49"/>
  <c r="I245" i="49"/>
  <c r="H245" i="49"/>
  <c r="G245" i="49"/>
  <c r="F245" i="49"/>
  <c r="J249" i="49" l="1"/>
  <c r="J251" i="49" s="1"/>
  <c r="J253" i="49" s="1"/>
  <c r="I2" i="49" s="1"/>
  <c r="I253" i="49" l="1"/>
  <c r="C8" i="15"/>
  <c r="J60" i="2" l="1"/>
  <c r="I55" i="2"/>
  <c r="H55" i="2"/>
  <c r="G55" i="2"/>
  <c r="F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0" i="12"/>
  <c r="J28" i="12"/>
  <c r="J26" i="12"/>
  <c r="J25" i="12"/>
  <c r="F23" i="12"/>
  <c r="C2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62" i="2"/>
  <c r="J58" i="2"/>
  <c r="J57" i="2"/>
  <c r="D55" i="2"/>
  <c r="C55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9" i="2"/>
  <c r="J61" i="2" s="1"/>
  <c r="J63" i="2" s="1"/>
  <c r="I63" i="2" s="1"/>
  <c r="J55" i="11"/>
  <c r="J57" i="11" s="1"/>
  <c r="J59" i="11" s="1"/>
  <c r="J59" i="34"/>
  <c r="I2" i="21"/>
  <c r="I59" i="21"/>
  <c r="J122" i="20"/>
  <c r="J124" i="20" s="1"/>
  <c r="J126" i="20" s="1"/>
  <c r="I2" i="20" s="1"/>
  <c r="J27" i="12"/>
  <c r="J29" i="12" s="1"/>
  <c r="J31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31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12/03 WSID:Z95B1
AGUS ANDRIANTO
0000
4,651,000.00
CR
316,915,308.72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<sst xmlns="http://schemas.openxmlformats.org/spreadsheetml/2006/main" count="1617" uniqueCount="194">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</sst>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04"/>
  <sheetViews>
    <sheetView zoomScale="85" zoomScaleNormal="85" workbookViewId="0">
      <pane ySplit="7" topLeftCell="A80" activePane="bottomLeft" state="frozen"/>
      <selection pane="bottomLeft" activeCell="G91" sqref="G9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SUM(D73:D85)</f>
        <v>14171853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J104*-1</f>
        <v>8068290</v>
      </c>
      <c r="J2" s="218"/>
      <c r="L2" s="278">
        <f>SUM(G73:G85)</f>
        <v>1529590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12642263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10">
        <v>43171</v>
      </c>
      <c r="B86" s="115">
        <v>180156602</v>
      </c>
      <c r="C86" s="309">
        <v>18</v>
      </c>
      <c r="D86" s="117">
        <v>1865413</v>
      </c>
      <c r="E86" s="118"/>
      <c r="F86" s="120"/>
      <c r="G86" s="117"/>
      <c r="H86" s="118"/>
      <c r="I86" s="213"/>
      <c r="J86" s="117"/>
    </row>
    <row r="87" spans="1:10" ht="15.75" customHeight="1" x14ac:dyDescent="0.25">
      <c r="A87" s="210">
        <v>43171</v>
      </c>
      <c r="B87" s="115">
        <v>180156667</v>
      </c>
      <c r="C87" s="309">
        <v>6</v>
      </c>
      <c r="D87" s="117">
        <v>676725</v>
      </c>
      <c r="E87" s="118"/>
      <c r="F87" s="120"/>
      <c r="G87" s="117"/>
      <c r="H87" s="118"/>
      <c r="I87" s="213"/>
      <c r="J87" s="117"/>
    </row>
    <row r="88" spans="1:10" ht="15.75" customHeight="1" x14ac:dyDescent="0.25">
      <c r="A88" s="210">
        <v>43172</v>
      </c>
      <c r="B88" s="115">
        <v>180156718</v>
      </c>
      <c r="C88" s="309">
        <v>31</v>
      </c>
      <c r="D88" s="117">
        <v>3317738</v>
      </c>
      <c r="E88" s="118"/>
      <c r="F88" s="120"/>
      <c r="G88" s="117"/>
      <c r="H88" s="118"/>
      <c r="I88" s="213"/>
      <c r="J88" s="117"/>
    </row>
    <row r="89" spans="1:10" ht="15.75" customHeight="1" x14ac:dyDescent="0.25">
      <c r="A89" s="210">
        <v>43172</v>
      </c>
      <c r="B89" s="115">
        <v>180156766</v>
      </c>
      <c r="C89" s="309">
        <v>8</v>
      </c>
      <c r="D89" s="117">
        <v>1022613</v>
      </c>
      <c r="E89" s="118"/>
      <c r="F89" s="120"/>
      <c r="G89" s="117"/>
      <c r="H89" s="118"/>
      <c r="I89" s="213"/>
      <c r="J89" s="117"/>
    </row>
    <row r="90" spans="1:10" ht="15.75" customHeight="1" x14ac:dyDescent="0.25">
      <c r="A90" s="210">
        <v>43173</v>
      </c>
      <c r="B90" s="115">
        <v>180156811</v>
      </c>
      <c r="C90" s="309">
        <v>18</v>
      </c>
      <c r="D90" s="117">
        <v>1827613</v>
      </c>
      <c r="E90" s="118">
        <v>180041074</v>
      </c>
      <c r="F90" s="120">
        <v>10</v>
      </c>
      <c r="G90" s="117">
        <v>1063300</v>
      </c>
      <c r="H90" s="118"/>
      <c r="I90" s="213"/>
      <c r="J90" s="117"/>
    </row>
    <row r="91" spans="1:10" ht="15.75" customHeight="1" x14ac:dyDescent="0.25">
      <c r="A91" s="210">
        <v>43173</v>
      </c>
      <c r="B91" s="115">
        <v>180156883</v>
      </c>
      <c r="C91" s="309">
        <v>4</v>
      </c>
      <c r="D91" s="117">
        <v>421488</v>
      </c>
      <c r="E91" s="118"/>
      <c r="F91" s="120"/>
      <c r="G91" s="117"/>
      <c r="H91" s="118"/>
      <c r="I91" s="213"/>
      <c r="J91" s="117"/>
    </row>
    <row r="92" spans="1:10" ht="15.75" customHeight="1" x14ac:dyDescent="0.25">
      <c r="A92" s="210"/>
      <c r="B92" s="115"/>
      <c r="C92" s="309"/>
      <c r="D92" s="117"/>
      <c r="E92" s="118"/>
      <c r="F92" s="120"/>
      <c r="G92" s="117"/>
      <c r="H92" s="118"/>
      <c r="I92" s="213"/>
      <c r="J92" s="117"/>
    </row>
    <row r="93" spans="1:10" ht="15.75" customHeight="1" x14ac:dyDescent="0.25">
      <c r="A93" s="210"/>
      <c r="B93" s="115"/>
      <c r="C93" s="309"/>
      <c r="D93" s="117"/>
      <c r="E93" s="118"/>
      <c r="F93" s="120"/>
      <c r="G93" s="117"/>
      <c r="H93" s="118"/>
      <c r="I93" s="213"/>
      <c r="J93" s="117"/>
    </row>
    <row r="94" spans="1:10" ht="15.75" customHeight="1" x14ac:dyDescent="0.25">
      <c r="A94" s="210"/>
      <c r="B94" s="115"/>
      <c r="C94" s="309"/>
      <c r="D94" s="117"/>
      <c r="E94" s="118"/>
      <c r="F94" s="120"/>
      <c r="G94" s="117"/>
      <c r="H94" s="118"/>
      <c r="I94" s="213"/>
      <c r="J94" s="117"/>
    </row>
    <row r="95" spans="1:10" x14ac:dyDescent="0.25">
      <c r="A95" s="236"/>
      <c r="B95" s="235"/>
      <c r="C95" s="12"/>
      <c r="D95" s="237"/>
      <c r="E95" s="238"/>
      <c r="F95" s="241"/>
      <c r="G95" s="237"/>
      <c r="H95" s="238"/>
      <c r="I95" s="240"/>
      <c r="J95" s="237"/>
    </row>
    <row r="96" spans="1:10" x14ac:dyDescent="0.25">
      <c r="A96" s="236"/>
      <c r="B96" s="224" t="s">
        <v>11</v>
      </c>
      <c r="C96" s="230">
        <f>SUM(C8:C95)</f>
        <v>944</v>
      </c>
      <c r="D96" s="225">
        <f>SUM(D8:D95)</f>
        <v>96637381</v>
      </c>
      <c r="E96" s="224" t="s">
        <v>11</v>
      </c>
      <c r="F96" s="233">
        <f>SUM(F8:F95)</f>
        <v>98</v>
      </c>
      <c r="G96" s="225">
        <f>SUM(G8:G95)</f>
        <v>9975359</v>
      </c>
      <c r="H96" s="233">
        <f>SUM(H8:H95)</f>
        <v>0</v>
      </c>
      <c r="I96" s="233">
        <f>SUM(I8:I95)</f>
        <v>78593732</v>
      </c>
      <c r="J96" s="5"/>
    </row>
    <row r="97" spans="1:10" x14ac:dyDescent="0.25">
      <c r="A97" s="236"/>
      <c r="B97" s="224"/>
      <c r="C97" s="230"/>
      <c r="D97" s="225"/>
      <c r="E97" s="224"/>
      <c r="F97" s="233"/>
      <c r="G97" s="225"/>
      <c r="H97" s="233"/>
      <c r="I97" s="233"/>
      <c r="J97" s="5"/>
    </row>
    <row r="98" spans="1:10" x14ac:dyDescent="0.25">
      <c r="A98" s="226"/>
      <c r="B98" s="227"/>
      <c r="C98" s="12"/>
      <c r="D98" s="237"/>
      <c r="E98" s="224"/>
      <c r="F98" s="241"/>
      <c r="G98" s="324" t="s">
        <v>12</v>
      </c>
      <c r="H98" s="324"/>
      <c r="I98" s="240"/>
      <c r="J98" s="228">
        <f>SUM(D8:D95)</f>
        <v>96637381</v>
      </c>
    </row>
    <row r="99" spans="1:10" x14ac:dyDescent="0.25">
      <c r="A99" s="236"/>
      <c r="B99" s="235"/>
      <c r="C99" s="12"/>
      <c r="D99" s="237"/>
      <c r="E99" s="238"/>
      <c r="F99" s="241"/>
      <c r="G99" s="324" t="s">
        <v>13</v>
      </c>
      <c r="H99" s="324"/>
      <c r="I99" s="240"/>
      <c r="J99" s="228">
        <f>SUM(G8:G95)</f>
        <v>9975359</v>
      </c>
    </row>
    <row r="100" spans="1:10" x14ac:dyDescent="0.25">
      <c r="A100" s="229"/>
      <c r="B100" s="238"/>
      <c r="C100" s="12"/>
      <c r="D100" s="237"/>
      <c r="E100" s="238"/>
      <c r="F100" s="241"/>
      <c r="G100" s="324" t="s">
        <v>14</v>
      </c>
      <c r="H100" s="324"/>
      <c r="I100" s="41"/>
      <c r="J100" s="230">
        <f>J98-J99</f>
        <v>86662022</v>
      </c>
    </row>
    <row r="101" spans="1:10" x14ac:dyDescent="0.25">
      <c r="A101" s="236"/>
      <c r="B101" s="231"/>
      <c r="C101" s="12"/>
      <c r="D101" s="232"/>
      <c r="E101" s="238"/>
      <c r="F101" s="241"/>
      <c r="G101" s="324" t="s">
        <v>15</v>
      </c>
      <c r="H101" s="324"/>
      <c r="I101" s="240"/>
      <c r="J101" s="228">
        <f>SUM(H8:H95)</f>
        <v>0</v>
      </c>
    </row>
    <row r="102" spans="1:10" x14ac:dyDescent="0.25">
      <c r="A102" s="236"/>
      <c r="B102" s="231"/>
      <c r="C102" s="12"/>
      <c r="D102" s="232"/>
      <c r="E102" s="238"/>
      <c r="F102" s="241"/>
      <c r="G102" s="324" t="s">
        <v>16</v>
      </c>
      <c r="H102" s="324"/>
      <c r="I102" s="240"/>
      <c r="J102" s="228">
        <f>J100+J101</f>
        <v>86662022</v>
      </c>
    </row>
    <row r="103" spans="1:10" x14ac:dyDescent="0.25">
      <c r="A103" s="236"/>
      <c r="B103" s="231"/>
      <c r="C103" s="12"/>
      <c r="D103" s="232"/>
      <c r="E103" s="238"/>
      <c r="F103" s="241"/>
      <c r="G103" s="324" t="s">
        <v>5</v>
      </c>
      <c r="H103" s="324"/>
      <c r="I103" s="240"/>
      <c r="J103" s="228">
        <f>SUM(I8:I95)</f>
        <v>78593732</v>
      </c>
    </row>
    <row r="104" spans="1:10" x14ac:dyDescent="0.25">
      <c r="A104" s="236"/>
      <c r="B104" s="231"/>
      <c r="C104" s="12"/>
      <c r="D104" s="232"/>
      <c r="E104" s="238"/>
      <c r="F104" s="241"/>
      <c r="G104" s="324" t="s">
        <v>32</v>
      </c>
      <c r="H104" s="324"/>
      <c r="I104" s="241" t="str">
        <f>IF(J104&gt;0,"SALDO",IF(J104&lt;0,"PIUTANG",IF(J104=0,"LUNAS")))</f>
        <v>PIUTANG</v>
      </c>
      <c r="J104" s="228">
        <f>J103-J102</f>
        <v>-8068290</v>
      </c>
    </row>
  </sheetData>
  <mergeCells count="15">
    <mergeCell ref="G104:H104"/>
    <mergeCell ref="G98:H98"/>
    <mergeCell ref="G99:H99"/>
    <mergeCell ref="G100:H100"/>
    <mergeCell ref="G101:H101"/>
    <mergeCell ref="G102:H102"/>
    <mergeCell ref="G103:H103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3" sqref="J4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43171</v>
      </c>
      <c r="C5" s="284">
        <f>'Taufik ST'!I2</f>
        <v>8068290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43164</v>
      </c>
      <c r="C6" s="284">
        <f>'Indra Fashion'!I2</f>
        <v>7636628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43173</v>
      </c>
      <c r="C7" s="284">
        <f>Atlantis!I2</f>
        <v>4295201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43173</v>
      </c>
      <c r="C8" s="284">
        <f>Bandros!I2</f>
        <v>6016589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43172</v>
      </c>
      <c r="C16" s="284">
        <f>'Agus A'!I2</f>
        <v>3901025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39791885.5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63"/>
  <sheetViews>
    <sheetView workbookViewId="0">
      <pane ySplit="7" topLeftCell="A47" activePane="bottomLeft" state="frozen"/>
      <selection pane="bottomLeft" activeCell="G54" sqref="G5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SUM(D43:D50)</f>
        <v>4735328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7636628</v>
      </c>
      <c r="J2" s="20"/>
      <c r="L2" s="279">
        <f>SUM(G43:G50)</f>
        <v>193376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4541952</v>
      </c>
      <c r="M3" s="219"/>
      <c r="N3" s="219"/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2">
        <v>43164</v>
      </c>
      <c r="B43" s="235">
        <v>180155876</v>
      </c>
      <c r="C43" s="241">
        <v>11</v>
      </c>
      <c r="D43" s="237">
        <v>1089900</v>
      </c>
      <c r="E43" s="238">
        <v>180040848</v>
      </c>
      <c r="F43" s="241">
        <v>1</v>
      </c>
      <c r="G43" s="237">
        <v>131513</v>
      </c>
      <c r="H43" s="240"/>
      <c r="I43" s="240"/>
      <c r="J43" s="23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2">
        <v>43164</v>
      </c>
      <c r="B44" s="235">
        <v>180155888</v>
      </c>
      <c r="C44" s="241">
        <v>1</v>
      </c>
      <c r="D44" s="237">
        <v>149538</v>
      </c>
      <c r="E44" s="238"/>
      <c r="F44" s="241"/>
      <c r="G44" s="237"/>
      <c r="H44" s="240"/>
      <c r="I44" s="240"/>
      <c r="J44" s="23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2">
        <v>43165</v>
      </c>
      <c r="B45" s="235">
        <v>180155990</v>
      </c>
      <c r="C45" s="241">
        <v>12</v>
      </c>
      <c r="D45" s="237">
        <v>1123938</v>
      </c>
      <c r="E45" s="238"/>
      <c r="F45" s="241"/>
      <c r="G45" s="237"/>
      <c r="H45" s="240"/>
      <c r="I45" s="240"/>
      <c r="J45" s="23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2">
        <v>43165</v>
      </c>
      <c r="B46" s="235">
        <v>180155998</v>
      </c>
      <c r="C46" s="241">
        <v>6</v>
      </c>
      <c r="D46" s="237">
        <v>379925</v>
      </c>
      <c r="E46" s="238"/>
      <c r="F46" s="241"/>
      <c r="G46" s="237"/>
      <c r="H46" s="240"/>
      <c r="I46" s="240"/>
      <c r="J46" s="23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2">
        <v>43165</v>
      </c>
      <c r="B47" s="235">
        <v>180156002</v>
      </c>
      <c r="C47" s="241">
        <v>1</v>
      </c>
      <c r="D47" s="237">
        <v>46463</v>
      </c>
      <c r="E47" s="238"/>
      <c r="F47" s="241"/>
      <c r="G47" s="237"/>
      <c r="H47" s="240"/>
      <c r="I47" s="240"/>
      <c r="J47" s="23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2">
        <v>43166</v>
      </c>
      <c r="B48" s="235">
        <v>180156075</v>
      </c>
      <c r="C48" s="241">
        <v>2</v>
      </c>
      <c r="D48" s="237">
        <v>212188</v>
      </c>
      <c r="E48" s="238">
        <v>180040903</v>
      </c>
      <c r="F48" s="241">
        <v>1</v>
      </c>
      <c r="G48" s="237">
        <v>61863</v>
      </c>
      <c r="H48" s="240"/>
      <c r="I48" s="240"/>
      <c r="J48" s="23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2">
        <v>43167</v>
      </c>
      <c r="B49" s="235">
        <v>180156201</v>
      </c>
      <c r="C49" s="241">
        <v>11</v>
      </c>
      <c r="D49" s="237">
        <v>1159638</v>
      </c>
      <c r="E49" s="238"/>
      <c r="F49" s="241"/>
      <c r="G49" s="237"/>
      <c r="H49" s="240"/>
      <c r="I49" s="240"/>
      <c r="J49" s="23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2">
        <v>43168</v>
      </c>
      <c r="B50" s="235">
        <v>180156327</v>
      </c>
      <c r="C50" s="241">
        <v>5</v>
      </c>
      <c r="D50" s="237">
        <v>573738</v>
      </c>
      <c r="E50" s="238"/>
      <c r="F50" s="241"/>
      <c r="G50" s="237"/>
      <c r="H50" s="240"/>
      <c r="I50" s="240"/>
      <c r="J50" s="237"/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2">
        <v>43171</v>
      </c>
      <c r="B51" s="235">
        <v>180156637</v>
      </c>
      <c r="C51" s="241">
        <v>25</v>
      </c>
      <c r="D51" s="237">
        <v>3391150</v>
      </c>
      <c r="E51" s="238">
        <v>180041030</v>
      </c>
      <c r="F51" s="241">
        <v>4</v>
      </c>
      <c r="G51" s="237">
        <v>550200</v>
      </c>
      <c r="H51" s="240"/>
      <c r="I51" s="240"/>
      <c r="J51" s="23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2">
        <v>43172</v>
      </c>
      <c r="B52" s="235">
        <v>180156729</v>
      </c>
      <c r="C52" s="241">
        <v>7</v>
      </c>
      <c r="D52" s="237">
        <v>683638</v>
      </c>
      <c r="E52" s="238">
        <v>180041055</v>
      </c>
      <c r="F52" s="241">
        <v>2</v>
      </c>
      <c r="G52" s="237">
        <v>381150</v>
      </c>
      <c r="H52" s="240"/>
      <c r="I52" s="240"/>
      <c r="J52" s="23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2">
        <v>43173</v>
      </c>
      <c r="B53" s="235">
        <v>180156860</v>
      </c>
      <c r="C53" s="241">
        <v>1</v>
      </c>
      <c r="D53" s="237">
        <v>104563</v>
      </c>
      <c r="E53" s="238">
        <v>180041084</v>
      </c>
      <c r="F53" s="241">
        <v>2</v>
      </c>
      <c r="G53" s="237">
        <v>150325</v>
      </c>
      <c r="H53" s="240"/>
      <c r="I53" s="240"/>
      <c r="J53" s="237"/>
      <c r="K53" s="219"/>
      <c r="L53" s="219"/>
      <c r="M53" s="219"/>
      <c r="N53" s="219"/>
      <c r="O53" s="219"/>
      <c r="P53" s="219"/>
      <c r="Q53" s="219"/>
      <c r="R53" s="219"/>
    </row>
    <row r="54" spans="1:18" x14ac:dyDescent="0.25">
      <c r="A54" s="162"/>
      <c r="B54" s="3"/>
      <c r="C54" s="40"/>
      <c r="D54" s="6"/>
      <c r="E54" s="7"/>
      <c r="F54" s="40"/>
      <c r="G54" s="6"/>
      <c r="H54" s="39"/>
      <c r="I54" s="39"/>
      <c r="J54" s="6"/>
    </row>
    <row r="55" spans="1:18" x14ac:dyDescent="0.25">
      <c r="A55" s="162"/>
      <c r="B55" s="8" t="s">
        <v>11</v>
      </c>
      <c r="C55" s="77">
        <f>SUM(C8:C54)</f>
        <v>331</v>
      </c>
      <c r="D55" s="9">
        <f>SUM(D8:D54)</f>
        <v>35592474</v>
      </c>
      <c r="E55" s="8" t="s">
        <v>11</v>
      </c>
      <c r="F55" s="77">
        <f>SUM(F8:F54)</f>
        <v>36</v>
      </c>
      <c r="G55" s="5">
        <f>SUM(G8:G54)</f>
        <v>13094152</v>
      </c>
      <c r="H55" s="40">
        <f>SUM(H8:H54)</f>
        <v>0</v>
      </c>
      <c r="I55" s="40">
        <f>SUM(I8:I54)</f>
        <v>14861694</v>
      </c>
      <c r="J55" s="5"/>
    </row>
    <row r="56" spans="1:18" x14ac:dyDescent="0.25">
      <c r="A56" s="162"/>
      <c r="B56" s="8"/>
      <c r="C56" s="77"/>
      <c r="D56" s="9"/>
      <c r="E56" s="8"/>
      <c r="F56" s="77"/>
      <c r="G56" s="5"/>
      <c r="H56" s="40"/>
      <c r="I56" s="40"/>
      <c r="J56" s="5"/>
    </row>
    <row r="57" spans="1:18" x14ac:dyDescent="0.25">
      <c r="A57" s="163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35592474</v>
      </c>
    </row>
    <row r="58" spans="1:18" x14ac:dyDescent="0.25">
      <c r="A58" s="162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13094152</v>
      </c>
    </row>
    <row r="59" spans="1:18" x14ac:dyDescent="0.25">
      <c r="A59" s="16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22498322</v>
      </c>
    </row>
    <row r="60" spans="1:18" x14ac:dyDescent="0.25">
      <c r="A60" s="162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SUM(H8:H54)</f>
        <v>0</v>
      </c>
    </row>
    <row r="61" spans="1:18" x14ac:dyDescent="0.25">
      <c r="A61" s="162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22498322</v>
      </c>
    </row>
    <row r="62" spans="1:18" x14ac:dyDescent="0.25">
      <c r="A62" s="162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SUM(I8:I54)</f>
        <v>14861694</v>
      </c>
    </row>
    <row r="63" spans="1:18" x14ac:dyDescent="0.25">
      <c r="A63" s="162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PIUTANG</v>
      </c>
      <c r="J63" s="13">
        <f>J62-J61</f>
        <v>-7636628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2:H62"/>
    <mergeCell ref="G63:H63"/>
    <mergeCell ref="G57:H57"/>
    <mergeCell ref="G58:H58"/>
    <mergeCell ref="G59:H59"/>
    <mergeCell ref="G60:H60"/>
    <mergeCell ref="G61:H61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53"/>
  <sheetViews>
    <sheetView workbookViewId="0">
      <pane ySplit="7" topLeftCell="A228" activePane="bottomLeft" state="frozen"/>
      <selection pane="bottomLeft" activeCell="G235" sqref="G23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SUM(D229:D233)</f>
        <v>6869014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J253*-1</f>
        <v>6016589</v>
      </c>
      <c r="J2" s="218"/>
      <c r="L2" s="219">
        <f>SUM(G229:G233)</f>
        <v>845775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6023239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98">
        <v>43173</v>
      </c>
      <c r="B234" s="99">
        <v>180156784</v>
      </c>
      <c r="C234" s="100">
        <v>23</v>
      </c>
      <c r="D234" s="34">
        <v>2665688</v>
      </c>
      <c r="E234" s="101">
        <v>180041070</v>
      </c>
      <c r="F234" s="100">
        <v>7</v>
      </c>
      <c r="G234" s="34">
        <v>699038</v>
      </c>
      <c r="H234" s="102"/>
      <c r="I234" s="102"/>
      <c r="J234" s="34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98">
        <v>43173</v>
      </c>
      <c r="B235" s="99">
        <v>180156802</v>
      </c>
      <c r="C235" s="100">
        <v>6</v>
      </c>
      <c r="D235" s="34">
        <v>739375</v>
      </c>
      <c r="E235" s="101"/>
      <c r="F235" s="100"/>
      <c r="G235" s="34"/>
      <c r="H235" s="102"/>
      <c r="I235" s="102"/>
      <c r="J235" s="34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98">
        <v>43173</v>
      </c>
      <c r="B236" s="99">
        <v>180156812</v>
      </c>
      <c r="C236" s="100">
        <v>6</v>
      </c>
      <c r="D236" s="34">
        <v>618100</v>
      </c>
      <c r="E236" s="101"/>
      <c r="F236" s="100"/>
      <c r="G236" s="34"/>
      <c r="H236" s="102"/>
      <c r="I236" s="102"/>
      <c r="J236" s="34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98">
        <v>43173</v>
      </c>
      <c r="B237" s="99">
        <v>180156848</v>
      </c>
      <c r="C237" s="100">
        <v>7</v>
      </c>
      <c r="D237" s="34">
        <v>765188</v>
      </c>
      <c r="E237" s="101"/>
      <c r="F237" s="100"/>
      <c r="G237" s="34"/>
      <c r="H237" s="102"/>
      <c r="I237" s="102"/>
      <c r="J237" s="34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98">
        <v>43173</v>
      </c>
      <c r="B238" s="99">
        <v>180156856</v>
      </c>
      <c r="C238" s="100">
        <v>6</v>
      </c>
      <c r="D238" s="34">
        <v>601388</v>
      </c>
      <c r="E238" s="101"/>
      <c r="F238" s="100"/>
      <c r="G238" s="34"/>
      <c r="H238" s="102"/>
      <c r="I238" s="102"/>
      <c r="J238" s="34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98">
        <v>43173</v>
      </c>
      <c r="B239" s="99">
        <v>180156862</v>
      </c>
      <c r="C239" s="100">
        <v>4</v>
      </c>
      <c r="D239" s="34">
        <v>542413</v>
      </c>
      <c r="E239" s="101"/>
      <c r="F239" s="100"/>
      <c r="G239" s="34"/>
      <c r="H239" s="102"/>
      <c r="I239" s="102"/>
      <c r="J239" s="34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98">
        <v>43173</v>
      </c>
      <c r="B240" s="99">
        <v>180156892</v>
      </c>
      <c r="C240" s="100">
        <v>7</v>
      </c>
      <c r="D240" s="34">
        <v>783475</v>
      </c>
      <c r="E240" s="101"/>
      <c r="F240" s="100"/>
      <c r="G240" s="34"/>
      <c r="H240" s="102"/>
      <c r="I240" s="102"/>
      <c r="J240" s="34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98"/>
      <c r="B241" s="99"/>
      <c r="C241" s="100"/>
      <c r="D241" s="34"/>
      <c r="E241" s="101"/>
      <c r="F241" s="100"/>
      <c r="G241" s="34"/>
      <c r="H241" s="102"/>
      <c r="I241" s="102"/>
      <c r="J241" s="34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98"/>
      <c r="B242" s="99"/>
      <c r="C242" s="100"/>
      <c r="D242" s="34"/>
      <c r="E242" s="101"/>
      <c r="F242" s="100"/>
      <c r="G242" s="34"/>
      <c r="H242" s="102"/>
      <c r="I242" s="102"/>
      <c r="J242" s="34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98"/>
      <c r="B243" s="99"/>
      <c r="C243" s="100"/>
      <c r="D243" s="34"/>
      <c r="E243" s="101"/>
      <c r="F243" s="100"/>
      <c r="G243" s="34"/>
      <c r="H243" s="102"/>
      <c r="I243" s="102"/>
      <c r="J243" s="34"/>
      <c r="K243" s="138"/>
      <c r="L243" s="138"/>
      <c r="M243" s="138"/>
      <c r="N243" s="138"/>
      <c r="O243" s="138"/>
      <c r="P243" s="138"/>
      <c r="Q243" s="138"/>
      <c r="R243" s="138"/>
    </row>
    <row r="244" spans="1:18" x14ac:dyDescent="0.25">
      <c r="A244" s="236"/>
      <c r="B244" s="235"/>
      <c r="C244" s="241"/>
      <c r="D244" s="237"/>
      <c r="E244" s="238"/>
      <c r="F244" s="241"/>
      <c r="G244" s="237"/>
      <c r="H244" s="240"/>
      <c r="I244" s="240"/>
      <c r="J244" s="237"/>
    </row>
    <row r="245" spans="1:18" s="218" customFormat="1" x14ac:dyDescent="0.25">
      <c r="A245" s="227"/>
      <c r="B245" s="224" t="s">
        <v>11</v>
      </c>
      <c r="C245" s="233">
        <f>SUM(C8:C244)</f>
        <v>2483</v>
      </c>
      <c r="D245" s="225">
        <f>SUM(D8:D244)</f>
        <v>273122210</v>
      </c>
      <c r="E245" s="224" t="s">
        <v>11</v>
      </c>
      <c r="F245" s="233">
        <f>SUM(F8:F244)</f>
        <v>209</v>
      </c>
      <c r="G245" s="225">
        <f>SUM(G8:G244)</f>
        <v>23096070</v>
      </c>
      <c r="H245" s="233">
        <f>SUM(H8:H244)</f>
        <v>0</v>
      </c>
      <c r="I245" s="233">
        <f>SUM(I8:I244)</f>
        <v>244009551</v>
      </c>
      <c r="J245" s="225"/>
      <c r="K245" s="220"/>
      <c r="L245" s="220"/>
      <c r="M245" s="220"/>
      <c r="N245" s="220"/>
      <c r="O245" s="220"/>
      <c r="P245" s="220"/>
      <c r="Q245" s="220"/>
      <c r="R245" s="220"/>
    </row>
    <row r="246" spans="1:18" s="218" customFormat="1" x14ac:dyDescent="0.25">
      <c r="A246" s="227"/>
      <c r="B246" s="224"/>
      <c r="C246" s="233"/>
      <c r="D246" s="225"/>
      <c r="E246" s="224"/>
      <c r="F246" s="233"/>
      <c r="G246" s="225"/>
      <c r="H246" s="233"/>
      <c r="I246" s="233"/>
      <c r="J246" s="225"/>
      <c r="K246" s="220"/>
      <c r="M246" s="220"/>
      <c r="N246" s="220"/>
      <c r="O246" s="220"/>
      <c r="P246" s="220"/>
      <c r="Q246" s="220"/>
      <c r="R246" s="220"/>
    </row>
    <row r="247" spans="1:18" x14ac:dyDescent="0.25">
      <c r="A247" s="226"/>
      <c r="B247" s="227"/>
      <c r="C247" s="241"/>
      <c r="D247" s="237"/>
      <c r="E247" s="224"/>
      <c r="F247" s="241"/>
      <c r="G247" s="327" t="s">
        <v>12</v>
      </c>
      <c r="H247" s="328"/>
      <c r="I247" s="237"/>
      <c r="J247" s="228">
        <f>SUM(D8:D244)</f>
        <v>273122210</v>
      </c>
      <c r="P247" s="220"/>
      <c r="Q247" s="220"/>
      <c r="R247" s="234"/>
    </row>
    <row r="248" spans="1:18" x14ac:dyDescent="0.25">
      <c r="A248" s="236"/>
      <c r="B248" s="235"/>
      <c r="C248" s="241"/>
      <c r="D248" s="237"/>
      <c r="E248" s="238"/>
      <c r="F248" s="241"/>
      <c r="G248" s="327" t="s">
        <v>13</v>
      </c>
      <c r="H248" s="328"/>
      <c r="I248" s="238"/>
      <c r="J248" s="228">
        <f>SUM(G8:G244)</f>
        <v>23096070</v>
      </c>
      <c r="R248" s="234"/>
    </row>
    <row r="249" spans="1:18" x14ac:dyDescent="0.25">
      <c r="A249" s="229"/>
      <c r="B249" s="238"/>
      <c r="C249" s="241"/>
      <c r="D249" s="237"/>
      <c r="E249" s="238"/>
      <c r="F249" s="241"/>
      <c r="G249" s="327" t="s">
        <v>14</v>
      </c>
      <c r="H249" s="328"/>
      <c r="I249" s="230"/>
      <c r="J249" s="230">
        <f>J247-J248</f>
        <v>250026140</v>
      </c>
      <c r="L249" s="220"/>
      <c r="R249" s="234"/>
    </row>
    <row r="250" spans="1:18" x14ac:dyDescent="0.25">
      <c r="A250" s="236"/>
      <c r="B250" s="231"/>
      <c r="C250" s="241"/>
      <c r="D250" s="232"/>
      <c r="E250" s="238"/>
      <c r="F250" s="241"/>
      <c r="G250" s="327" t="s">
        <v>15</v>
      </c>
      <c r="H250" s="328"/>
      <c r="I250" s="238"/>
      <c r="J250" s="228">
        <f>SUM(H8:H244)</f>
        <v>0</v>
      </c>
      <c r="R250" s="234"/>
    </row>
    <row r="251" spans="1:18" x14ac:dyDescent="0.25">
      <c r="A251" s="236"/>
      <c r="B251" s="231"/>
      <c r="C251" s="241"/>
      <c r="D251" s="232"/>
      <c r="E251" s="238"/>
      <c r="F251" s="241"/>
      <c r="G251" s="327" t="s">
        <v>16</v>
      </c>
      <c r="H251" s="328"/>
      <c r="I251" s="238"/>
      <c r="J251" s="228">
        <f>J249+J250</f>
        <v>250026140</v>
      </c>
      <c r="R251" s="234"/>
    </row>
    <row r="252" spans="1:18" x14ac:dyDescent="0.25">
      <c r="A252" s="236"/>
      <c r="B252" s="231"/>
      <c r="C252" s="241"/>
      <c r="D252" s="232"/>
      <c r="E252" s="238"/>
      <c r="F252" s="241"/>
      <c r="G252" s="327" t="s">
        <v>5</v>
      </c>
      <c r="H252" s="328"/>
      <c r="I252" s="238"/>
      <c r="J252" s="228">
        <f>SUM(I8:I244)</f>
        <v>244009551</v>
      </c>
      <c r="R252" s="234"/>
    </row>
    <row r="253" spans="1:18" x14ac:dyDescent="0.25">
      <c r="A253" s="236"/>
      <c r="B253" s="231"/>
      <c r="C253" s="241"/>
      <c r="D253" s="232"/>
      <c r="E253" s="238"/>
      <c r="F253" s="241"/>
      <c r="G253" s="327" t="s">
        <v>32</v>
      </c>
      <c r="H253" s="328"/>
      <c r="I253" s="235" t="str">
        <f>IF(J253&gt;0,"SALDO",IF(J253&lt;0,"PIUTANG",IF(J253=0,"LUNAS")))</f>
        <v>PIUTANG</v>
      </c>
      <c r="J253" s="228">
        <f>J252-J251</f>
        <v>-6016589</v>
      </c>
      <c r="R253" s="234"/>
    </row>
  </sheetData>
  <mergeCells count="13">
    <mergeCell ref="A5:J5"/>
    <mergeCell ref="A6:A7"/>
    <mergeCell ref="B6:G6"/>
    <mergeCell ref="H6:H7"/>
    <mergeCell ref="I6:I7"/>
    <mergeCell ref="J6:J7"/>
    <mergeCell ref="G253:H253"/>
    <mergeCell ref="G247:H247"/>
    <mergeCell ref="G248:H248"/>
    <mergeCell ref="G249:H249"/>
    <mergeCell ref="G250:H250"/>
    <mergeCell ref="G251:H251"/>
    <mergeCell ref="G252:H252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09"/>
  <sheetViews>
    <sheetView workbookViewId="0">
      <pane ySplit="6" topLeftCell="A181" activePane="bottomLeft" state="frozen"/>
      <selection pane="bottomLeft" activeCell="G193" sqref="G193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J208*-1</f>
        <v>4295201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36">
        <v>43173</v>
      </c>
      <c r="B192" s="235">
        <v>180156786</v>
      </c>
      <c r="C192" s="241">
        <v>12</v>
      </c>
      <c r="D192" s="34">
        <v>1014300</v>
      </c>
      <c r="E192" s="238">
        <v>180041065</v>
      </c>
      <c r="F192" s="241">
        <v>5</v>
      </c>
      <c r="G192" s="237">
        <v>553788</v>
      </c>
      <c r="H192" s="238"/>
      <c r="I192" s="240"/>
      <c r="J192" s="237"/>
      <c r="K192" s="234"/>
      <c r="L192" s="234"/>
      <c r="M192" s="234"/>
      <c r="N192" s="234"/>
      <c r="O192" s="234"/>
      <c r="P192" s="234"/>
    </row>
    <row r="193" spans="1:16" x14ac:dyDescent="0.25">
      <c r="A193" s="236">
        <v>43173</v>
      </c>
      <c r="B193" s="235">
        <v>180156813</v>
      </c>
      <c r="C193" s="241">
        <v>16</v>
      </c>
      <c r="D193" s="34">
        <v>1646138</v>
      </c>
      <c r="E193" s="238"/>
      <c r="F193" s="241"/>
      <c r="G193" s="237"/>
      <c r="H193" s="238"/>
      <c r="I193" s="240"/>
      <c r="J193" s="237"/>
      <c r="K193" s="234"/>
      <c r="L193" s="234"/>
      <c r="M193" s="234"/>
      <c r="N193" s="234"/>
      <c r="O193" s="234"/>
      <c r="P193" s="234"/>
    </row>
    <row r="194" spans="1:16" x14ac:dyDescent="0.25">
      <c r="A194" s="236">
        <v>43173</v>
      </c>
      <c r="B194" s="235">
        <v>180156820</v>
      </c>
      <c r="C194" s="241">
        <v>3</v>
      </c>
      <c r="D194" s="34">
        <v>373013</v>
      </c>
      <c r="E194" s="238"/>
      <c r="F194" s="241"/>
      <c r="G194" s="237"/>
      <c r="H194" s="238"/>
      <c r="I194" s="240"/>
      <c r="J194" s="237"/>
      <c r="K194" s="234"/>
      <c r="L194" s="234"/>
      <c r="M194" s="234"/>
      <c r="N194" s="234"/>
      <c r="O194" s="234"/>
      <c r="P194" s="234"/>
    </row>
    <row r="195" spans="1:16" x14ac:dyDescent="0.25">
      <c r="A195" s="236">
        <v>43173</v>
      </c>
      <c r="B195" s="235">
        <v>180156868</v>
      </c>
      <c r="C195" s="241">
        <v>1</v>
      </c>
      <c r="D195" s="34">
        <v>67900</v>
      </c>
      <c r="E195" s="238"/>
      <c r="F195" s="241"/>
      <c r="G195" s="237"/>
      <c r="H195" s="238"/>
      <c r="I195" s="240"/>
      <c r="J195" s="237"/>
      <c r="K195" s="234"/>
      <c r="L195" s="234"/>
      <c r="M195" s="234"/>
      <c r="N195" s="234"/>
      <c r="O195" s="234"/>
      <c r="P195" s="234"/>
    </row>
    <row r="196" spans="1:16" x14ac:dyDescent="0.25">
      <c r="A196" s="236">
        <v>43173</v>
      </c>
      <c r="B196" s="235">
        <v>180156870</v>
      </c>
      <c r="C196" s="241">
        <v>14</v>
      </c>
      <c r="D196" s="34">
        <v>1747638</v>
      </c>
      <c r="E196" s="238"/>
      <c r="F196" s="241"/>
      <c r="G196" s="237"/>
      <c r="H196" s="238"/>
      <c r="I196" s="240"/>
      <c r="J196" s="237"/>
      <c r="K196" s="234"/>
      <c r="L196" s="234"/>
      <c r="M196" s="234"/>
      <c r="N196" s="234"/>
      <c r="O196" s="234"/>
      <c r="P196" s="234"/>
    </row>
    <row r="197" spans="1:16" x14ac:dyDescent="0.25">
      <c r="A197" s="236"/>
      <c r="B197" s="235"/>
      <c r="C197" s="241"/>
      <c r="D197" s="34"/>
      <c r="E197" s="238"/>
      <c r="F197" s="241"/>
      <c r="G197" s="237"/>
      <c r="H197" s="238"/>
      <c r="I197" s="240"/>
      <c r="J197" s="237"/>
      <c r="K197" s="234"/>
      <c r="L197" s="234"/>
      <c r="M197" s="234"/>
      <c r="N197" s="234"/>
      <c r="O197" s="234"/>
      <c r="P197" s="234"/>
    </row>
    <row r="198" spans="1:16" x14ac:dyDescent="0.25">
      <c r="A198" s="236"/>
      <c r="B198" s="235"/>
      <c r="C198" s="241"/>
      <c r="D198" s="34"/>
      <c r="E198" s="238"/>
      <c r="F198" s="241"/>
      <c r="G198" s="237"/>
      <c r="H198" s="238"/>
      <c r="I198" s="240"/>
      <c r="J198" s="237"/>
      <c r="K198" s="234"/>
      <c r="L198" s="234"/>
      <c r="M198" s="234"/>
      <c r="N198" s="234"/>
      <c r="O198" s="234"/>
      <c r="P198" s="234"/>
    </row>
    <row r="199" spans="1:16" x14ac:dyDescent="0.25">
      <c r="A199" s="236"/>
      <c r="B199" s="235"/>
      <c r="C199" s="241"/>
      <c r="D199" s="34"/>
      <c r="E199" s="238"/>
      <c r="F199" s="241"/>
      <c r="G199" s="237"/>
      <c r="H199" s="238"/>
      <c r="I199" s="240"/>
      <c r="J199" s="237"/>
      <c r="K199" s="234"/>
      <c r="L199" s="234"/>
      <c r="M199" s="234"/>
      <c r="N199" s="234"/>
      <c r="O199" s="234"/>
      <c r="P199" s="234"/>
    </row>
    <row r="200" spans="1:16" x14ac:dyDescent="0.25">
      <c r="A200" s="236"/>
      <c r="B200" s="224" t="s">
        <v>11</v>
      </c>
      <c r="C200" s="233">
        <f>SUM(C7:C199)</f>
        <v>1311</v>
      </c>
      <c r="D200" s="225">
        <f>SUM(D7:D199)</f>
        <v>125567884</v>
      </c>
      <c r="E200" s="224" t="s">
        <v>11</v>
      </c>
      <c r="F200" s="233">
        <f>SUM(F7:F199)</f>
        <v>252</v>
      </c>
      <c r="G200" s="225">
        <f>SUM(G7:G199)</f>
        <v>26366384</v>
      </c>
      <c r="H200" s="225">
        <f>SUM(H7:H199)</f>
        <v>0</v>
      </c>
      <c r="I200" s="233">
        <f>SUM(I7:I199)</f>
        <v>94906299</v>
      </c>
      <c r="J200" s="5"/>
      <c r="K200" s="234"/>
      <c r="L200" s="234"/>
      <c r="M200" s="234"/>
      <c r="N200" s="234"/>
      <c r="O200" s="234"/>
      <c r="P200" s="234"/>
    </row>
    <row r="201" spans="1:16" x14ac:dyDescent="0.25">
      <c r="A201" s="236"/>
      <c r="B201" s="224"/>
      <c r="C201" s="233"/>
      <c r="D201" s="225"/>
      <c r="E201" s="224"/>
      <c r="F201" s="233"/>
      <c r="G201" s="5"/>
      <c r="H201" s="235"/>
      <c r="I201" s="241"/>
      <c r="J201" s="5"/>
      <c r="K201" s="234"/>
      <c r="L201" s="234"/>
      <c r="M201" s="234"/>
      <c r="N201" s="234"/>
      <c r="O201" s="234"/>
      <c r="P201" s="234"/>
    </row>
    <row r="202" spans="1:16" x14ac:dyDescent="0.25">
      <c r="A202" s="236"/>
      <c r="B202" s="227"/>
      <c r="C202" s="241"/>
      <c r="D202" s="237"/>
      <c r="E202" s="224"/>
      <c r="F202" s="241"/>
      <c r="G202" s="324" t="s">
        <v>12</v>
      </c>
      <c r="H202" s="324"/>
      <c r="I202" s="240"/>
      <c r="J202" s="228">
        <f>SUM(D7:D199)</f>
        <v>125567884</v>
      </c>
      <c r="K202" s="234"/>
      <c r="L202" s="234"/>
      <c r="M202" s="234"/>
      <c r="N202" s="234"/>
      <c r="O202" s="234"/>
      <c r="P202" s="234"/>
    </row>
    <row r="203" spans="1:16" x14ac:dyDescent="0.25">
      <c r="A203" s="226"/>
      <c r="B203" s="235"/>
      <c r="C203" s="241"/>
      <c r="D203" s="237"/>
      <c r="E203" s="238"/>
      <c r="F203" s="241"/>
      <c r="G203" s="324" t="s">
        <v>13</v>
      </c>
      <c r="H203" s="324"/>
      <c r="I203" s="240"/>
      <c r="J203" s="228">
        <f>SUM(G7:G199)</f>
        <v>26366384</v>
      </c>
      <c r="K203" s="234"/>
      <c r="L203" s="234"/>
      <c r="M203" s="234"/>
      <c r="N203" s="234"/>
      <c r="O203" s="234"/>
      <c r="P203" s="234"/>
    </row>
    <row r="204" spans="1:16" x14ac:dyDescent="0.25">
      <c r="A204" s="236"/>
      <c r="B204" s="238"/>
      <c r="C204" s="241"/>
      <c r="D204" s="237"/>
      <c r="E204" s="238"/>
      <c r="F204" s="241"/>
      <c r="G204" s="324" t="s">
        <v>14</v>
      </c>
      <c r="H204" s="324"/>
      <c r="I204" s="41"/>
      <c r="J204" s="230">
        <f>J202-J203</f>
        <v>99201500</v>
      </c>
      <c r="K204" s="234"/>
      <c r="L204" s="234"/>
      <c r="M204" s="234"/>
      <c r="N204" s="234"/>
      <c r="O204" s="234"/>
      <c r="P204" s="234"/>
    </row>
    <row r="205" spans="1:16" x14ac:dyDescent="0.25">
      <c r="A205" s="229"/>
      <c r="B205" s="231"/>
      <c r="C205" s="241"/>
      <c r="D205" s="232"/>
      <c r="E205" s="238"/>
      <c r="F205" s="241"/>
      <c r="G205" s="324" t="s">
        <v>15</v>
      </c>
      <c r="H205" s="324"/>
      <c r="I205" s="240"/>
      <c r="J205" s="228">
        <f>SUM(H7:H199)</f>
        <v>0</v>
      </c>
      <c r="K205" s="234"/>
      <c r="L205" s="234"/>
      <c r="M205" s="234"/>
      <c r="N205" s="234"/>
      <c r="O205" s="234"/>
      <c r="P205" s="234"/>
    </row>
    <row r="206" spans="1:16" x14ac:dyDescent="0.25">
      <c r="A206" s="236"/>
      <c r="B206" s="231"/>
      <c r="C206" s="241"/>
      <c r="D206" s="232"/>
      <c r="E206" s="238"/>
      <c r="F206" s="241"/>
      <c r="G206" s="324" t="s">
        <v>16</v>
      </c>
      <c r="H206" s="324"/>
      <c r="I206" s="240"/>
      <c r="J206" s="228">
        <f>J204+J205</f>
        <v>99201500</v>
      </c>
      <c r="K206" s="234"/>
      <c r="L206" s="234"/>
      <c r="M206" s="234"/>
      <c r="N206" s="234"/>
      <c r="O206" s="234"/>
      <c r="P206" s="234"/>
    </row>
    <row r="207" spans="1:16" x14ac:dyDescent="0.25">
      <c r="A207" s="236"/>
      <c r="B207" s="231"/>
      <c r="C207" s="241"/>
      <c r="D207" s="232"/>
      <c r="E207" s="238"/>
      <c r="F207" s="241"/>
      <c r="G207" s="324" t="s">
        <v>5</v>
      </c>
      <c r="H207" s="324"/>
      <c r="I207" s="240"/>
      <c r="J207" s="228">
        <f>SUM(I7:I199)</f>
        <v>94906299</v>
      </c>
      <c r="K207" s="234"/>
      <c r="L207" s="234"/>
      <c r="M207" s="234"/>
      <c r="N207" s="234"/>
      <c r="O207" s="234"/>
      <c r="P207" s="234"/>
    </row>
    <row r="208" spans="1:16" x14ac:dyDescent="0.25">
      <c r="A208" s="236"/>
      <c r="B208" s="231"/>
      <c r="C208" s="241"/>
      <c r="D208" s="232"/>
      <c r="E208" s="238"/>
      <c r="F208" s="241"/>
      <c r="G208" s="324" t="s">
        <v>32</v>
      </c>
      <c r="H208" s="324"/>
      <c r="I208" s="241" t="str">
        <f>IF(J208&gt;0,"SALDO",IF(J208&lt;0,"PIUTANG",IF(J208=0,"LUNAS")))</f>
        <v>PIUTANG</v>
      </c>
      <c r="J208" s="228">
        <f>J207-J206</f>
        <v>-4295201</v>
      </c>
      <c r="K208" s="234"/>
      <c r="L208" s="234"/>
      <c r="M208" s="234"/>
      <c r="N208" s="234"/>
      <c r="O208" s="234"/>
      <c r="P208" s="234"/>
    </row>
    <row r="209" spans="1:16" x14ac:dyDescent="0.25">
      <c r="A209" s="236"/>
      <c r="K209" s="234"/>
      <c r="L209" s="234"/>
      <c r="M209" s="234"/>
      <c r="N209" s="234"/>
      <c r="O209" s="234"/>
      <c r="P209" s="234"/>
    </row>
  </sheetData>
  <mergeCells count="15">
    <mergeCell ref="G208:H208"/>
    <mergeCell ref="G202:H202"/>
    <mergeCell ref="G203:H203"/>
    <mergeCell ref="G204:H204"/>
    <mergeCell ref="G205:H205"/>
    <mergeCell ref="G206:H206"/>
    <mergeCell ref="G207:H20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7" activePane="bottomLeft" state="frozen"/>
      <selection pane="bottomLeft" activeCell="H23" sqref="H2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1"/>
  <sheetViews>
    <sheetView workbookViewId="0">
      <pane ySplit="7" topLeftCell="A8" activePane="bottomLeft" state="frozen"/>
      <selection pane="bottomLeft" activeCell="J17" sqref="J1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J31*-1</f>
        <v>-759938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x14ac:dyDescent="0.25">
      <c r="A22" s="4"/>
      <c r="B22" s="3"/>
      <c r="C22" s="40"/>
      <c r="D22" s="6"/>
      <c r="E22" s="7"/>
      <c r="F22" s="3"/>
      <c r="G22" s="6"/>
      <c r="H22" s="39"/>
      <c r="I22" s="39"/>
      <c r="J22" s="6"/>
      <c r="M22" s="37"/>
    </row>
    <row r="23" spans="1:17" x14ac:dyDescent="0.25">
      <c r="A23" s="4"/>
      <c r="B23" s="8" t="s">
        <v>11</v>
      </c>
      <c r="C23" s="77">
        <f>SUM(C8:C22)</f>
        <v>61</v>
      </c>
      <c r="D23" s="9"/>
      <c r="E23" s="8" t="s">
        <v>11</v>
      </c>
      <c r="F23" s="8">
        <f>SUM(F8:F22)</f>
        <v>14</v>
      </c>
      <c r="G23" s="5"/>
      <c r="H23" s="40"/>
      <c r="I23" s="40"/>
      <c r="J23" s="5"/>
      <c r="M23" s="37"/>
    </row>
    <row r="24" spans="1:17" x14ac:dyDescent="0.25">
      <c r="A24" s="4"/>
      <c r="B24" s="8"/>
      <c r="C24" s="77"/>
      <c r="D24" s="9"/>
      <c r="E24" s="8"/>
      <c r="F24" s="8"/>
      <c r="G24" s="32"/>
      <c r="H24" s="52"/>
      <c r="I24" s="40"/>
      <c r="J24" s="5"/>
      <c r="M24" s="37"/>
    </row>
    <row r="25" spans="1:17" x14ac:dyDescent="0.25">
      <c r="A25" s="10"/>
      <c r="B25" s="11"/>
      <c r="C25" s="40"/>
      <c r="D25" s="6"/>
      <c r="E25" s="8"/>
      <c r="F25" s="3"/>
      <c r="G25" s="324" t="s">
        <v>12</v>
      </c>
      <c r="H25" s="324"/>
      <c r="I25" s="39"/>
      <c r="J25" s="13">
        <f>SUM(D8:D22)</f>
        <v>6640465</v>
      </c>
      <c r="M25" s="37"/>
    </row>
    <row r="26" spans="1:17" x14ac:dyDescent="0.25">
      <c r="A26" s="4"/>
      <c r="B26" s="3"/>
      <c r="C26" s="40"/>
      <c r="D26" s="6"/>
      <c r="E26" s="7"/>
      <c r="F26" s="3"/>
      <c r="G26" s="324" t="s">
        <v>13</v>
      </c>
      <c r="H26" s="324"/>
      <c r="I26" s="39"/>
      <c r="J26" s="13">
        <f>SUM(G8:G22)</f>
        <v>1412600</v>
      </c>
      <c r="M26" s="37"/>
    </row>
    <row r="27" spans="1:17" x14ac:dyDescent="0.25">
      <c r="A27" s="14"/>
      <c r="B27" s="7"/>
      <c r="C27" s="40"/>
      <c r="D27" s="6"/>
      <c r="E27" s="7"/>
      <c r="F27" s="3"/>
      <c r="G27" s="324" t="s">
        <v>14</v>
      </c>
      <c r="H27" s="324"/>
      <c r="I27" s="41"/>
      <c r="J27" s="15">
        <f>J25-J26</f>
        <v>5227865</v>
      </c>
      <c r="M27" s="37"/>
    </row>
    <row r="28" spans="1:17" x14ac:dyDescent="0.25">
      <c r="A28" s="4"/>
      <c r="B28" s="16"/>
      <c r="C28" s="40"/>
      <c r="D28" s="17"/>
      <c r="E28" s="7"/>
      <c r="F28" s="3"/>
      <c r="G28" s="324" t="s">
        <v>15</v>
      </c>
      <c r="H28" s="324"/>
      <c r="I28" s="39"/>
      <c r="J28" s="13">
        <f>SUM(H8:H23)</f>
        <v>0</v>
      </c>
      <c r="M28" s="37"/>
    </row>
    <row r="29" spans="1:17" x14ac:dyDescent="0.25">
      <c r="A29" s="4"/>
      <c r="B29" s="16"/>
      <c r="C29" s="40"/>
      <c r="D29" s="17"/>
      <c r="E29" s="7"/>
      <c r="F29" s="3"/>
      <c r="G29" s="324" t="s">
        <v>16</v>
      </c>
      <c r="H29" s="324"/>
      <c r="I29" s="39"/>
      <c r="J29" s="13">
        <f>J27+J28</f>
        <v>5227865</v>
      </c>
      <c r="M29" s="37"/>
    </row>
    <row r="30" spans="1:17" x14ac:dyDescent="0.25">
      <c r="A30" s="4"/>
      <c r="B30" s="16"/>
      <c r="C30" s="40"/>
      <c r="D30" s="17"/>
      <c r="E30" s="7"/>
      <c r="F30" s="3"/>
      <c r="G30" s="324" t="s">
        <v>5</v>
      </c>
      <c r="H30" s="324"/>
      <c r="I30" s="39"/>
      <c r="J30" s="13">
        <f>SUM(I8:I23)</f>
        <v>5987803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24" t="s">
        <v>32</v>
      </c>
      <c r="H31" s="324"/>
      <c r="I31" s="40" t="str">
        <f>IF(J31&gt;0,"SALDO",IF(J31&lt;0,"PIUTANG",IF(J31=0,"LUNAS")))</f>
        <v>SALDO</v>
      </c>
      <c r="J31" s="13">
        <f>J30-J29</f>
        <v>759938</v>
      </c>
      <c r="M31" s="37"/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H16" sqref="H16:H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J24*-1</f>
        <v>3901025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148</v>
      </c>
      <c r="D16" s="9"/>
      <c r="E16" s="8" t="s">
        <v>11</v>
      </c>
      <c r="F16" s="8">
        <f>SUM(F8:F15)</f>
        <v>21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24" t="s">
        <v>12</v>
      </c>
      <c r="H18" s="324"/>
      <c r="I18" s="39"/>
      <c r="J18" s="13">
        <f>SUM(D8:D15)</f>
        <v>16712676</v>
      </c>
    </row>
    <row r="19" spans="1:10" x14ac:dyDescent="0.25">
      <c r="A19" s="4"/>
      <c r="B19" s="3"/>
      <c r="C19" s="26"/>
      <c r="D19" s="6"/>
      <c r="E19" s="7"/>
      <c r="F19" s="3"/>
      <c r="G19" s="324" t="s">
        <v>13</v>
      </c>
      <c r="H19" s="324"/>
      <c r="I19" s="39"/>
      <c r="J19" s="13">
        <f>SUM(G8:G15)</f>
        <v>2584651</v>
      </c>
    </row>
    <row r="20" spans="1:10" x14ac:dyDescent="0.25">
      <c r="A20" s="14"/>
      <c r="B20" s="7"/>
      <c r="C20" s="26"/>
      <c r="D20" s="6"/>
      <c r="E20" s="7"/>
      <c r="F20" s="3"/>
      <c r="G20" s="324" t="s">
        <v>14</v>
      </c>
      <c r="H20" s="324"/>
      <c r="I20" s="41"/>
      <c r="J20" s="15">
        <f>J18-J19</f>
        <v>14128025</v>
      </c>
    </row>
    <row r="21" spans="1:10" x14ac:dyDescent="0.25">
      <c r="A21" s="4"/>
      <c r="B21" s="16"/>
      <c r="C21" s="26"/>
      <c r="D21" s="17"/>
      <c r="E21" s="7"/>
      <c r="F21" s="3"/>
      <c r="G21" s="324" t="s">
        <v>15</v>
      </c>
      <c r="H21" s="324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24" t="s">
        <v>16</v>
      </c>
      <c r="H22" s="324"/>
      <c r="I22" s="39"/>
      <c r="J22" s="13">
        <f>J20+J21</f>
        <v>14128025</v>
      </c>
    </row>
    <row r="23" spans="1:10" x14ac:dyDescent="0.25">
      <c r="A23" s="4"/>
      <c r="B23" s="16"/>
      <c r="C23" s="26"/>
      <c r="D23" s="17"/>
      <c r="E23" s="7"/>
      <c r="F23" s="3"/>
      <c r="G23" s="324" t="s">
        <v>5</v>
      </c>
      <c r="H23" s="324"/>
      <c r="I23" s="39"/>
      <c r="J23" s="13">
        <f>SUM(I8:I16)</f>
        <v>10227000</v>
      </c>
    </row>
    <row r="24" spans="1:10" x14ac:dyDescent="0.25">
      <c r="A24" s="4"/>
      <c r="B24" s="16"/>
      <c r="C24" s="26"/>
      <c r="D24" s="17"/>
      <c r="E24" s="7"/>
      <c r="F24" s="3"/>
      <c r="G24" s="324" t="s">
        <v>32</v>
      </c>
      <c r="H24" s="324"/>
      <c r="I24" s="40" t="str">
        <f>IF(J24&gt;0,"SALDO",IF(J24&lt;0,"PIUTANG",IF(J24=0,"LUNAS")))</f>
        <v>PIUTANG</v>
      </c>
      <c r="J24" s="13">
        <f>J23-J22</f>
        <v>-3901025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:H24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2018-03-14T10:12:29Z</dcterms:modified>
</cp:coreProperties>
</file>