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8505" windowWidth="4095" windowHeight="1170" tabRatio="874" activeTab="14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Imas" sheetId="18" r:id="rId8"/>
    <sheet name="Sofya" sheetId="16" r:id="rId9"/>
    <sheet name="Jarkasih" sheetId="19" r:id="rId10"/>
    <sheet name="Bambang" sheetId="30" r:id="rId11"/>
    <sheet name="Ghaisan" sheetId="20" r:id="rId12"/>
    <sheet name="PM" sheetId="4" r:id="rId13"/>
    <sheet name="LATIF" sheetId="29" r:id="rId14"/>
    <sheet name="Laporan" sheetId="15" r:id="rId15"/>
    <sheet name="Sheet3" sheetId="5" r:id="rId16"/>
    <sheet name="PYK" sheetId="21" r:id="rId17"/>
    <sheet name="Anang" sheetId="34" r:id="rId18"/>
    <sheet name="BOJES" sheetId="50" r:id="rId19"/>
    <sheet name="Aneka" sheetId="6" r:id="rId20"/>
    <sheet name="Okris" sheetId="33" r:id="rId21"/>
    <sheet name="Widya" sheetId="25" r:id="rId22"/>
    <sheet name="Aspuri" sheetId="11" r:id="rId23"/>
    <sheet name="Sambas" sheetId="40" r:id="rId24"/>
    <sheet name="Gafur" sheetId="46" r:id="rId25"/>
    <sheet name="Dudung" sheetId="41" r:id="rId26"/>
    <sheet name="Dadang S" sheetId="38" r:id="rId27"/>
    <sheet name="Heni" sheetId="42" r:id="rId28"/>
    <sheet name="Kusno" sheetId="39" r:id="rId29"/>
    <sheet name="ANDI" sheetId="47" r:id="rId30"/>
    <sheet name="Nina" sheetId="17" r:id="rId31"/>
    <sheet name="Arif Rah" sheetId="13" r:id="rId32"/>
    <sheet name="ARVAN" sheetId="48" r:id="rId33"/>
    <sheet name="Sheet5" sheetId="27" r:id="rId34"/>
    <sheet name="Dadang" sheetId="14" r:id="rId35"/>
    <sheet name="Sheet2" sheetId="9" r:id="rId36"/>
    <sheet name="Sheet1" sheetId="28" r:id="rId37"/>
    <sheet name="Sheet4" sheetId="45" r:id="rId38"/>
  </sheets>
  <definedNames>
    <definedName name="_xlnm.Print_Area" localSheetId="29">ANDI!$A$1:$J$38</definedName>
    <definedName name="_xlnm.Print_Area" localSheetId="32">ARVAN!$A$1:$J$38</definedName>
    <definedName name="_xlnm.Print_Area" localSheetId="3">Atlantis!$L$52:$M$67</definedName>
    <definedName name="_xlnm.Print_Area" localSheetId="10">Bambang!$M$41:$P$53</definedName>
    <definedName name="_xlnm.Print_Area" localSheetId="2">Bandros!$A$8:$J$263</definedName>
    <definedName name="_xlnm.Print_Area" localSheetId="18">BOJES!$A$1:$J$38</definedName>
    <definedName name="_xlnm.Print_Area" localSheetId="11">Ghaisan!$A$1:$J$126</definedName>
    <definedName name="_xlnm.Print_Area" localSheetId="1">'Indra Fashion'!$A$1:$J$7</definedName>
    <definedName name="_xlnm.Print_Area" localSheetId="9">Jarkasih!$A$1:$J$50</definedName>
    <definedName name="_xlnm.Print_Area" localSheetId="14">Laporan!$A$1:$C$21</definedName>
    <definedName name="_xlnm.Print_Area" localSheetId="12">PM!$A$1:$J$95</definedName>
    <definedName name="_xlnm.Print_Area" localSheetId="35">Sheet2!$A$4:$J$71</definedName>
    <definedName name="_xlnm.Print_Area" localSheetId="15">Sheet3!$A$1:$J$37</definedName>
    <definedName name="_xlnm.Print_Area" localSheetId="33">Sheet5!$A$4:$J$72</definedName>
    <definedName name="_xlnm.Print_Area" localSheetId="0">'Taufik ST'!$A$5:$J$104</definedName>
    <definedName name="_xlnm.Print_Area" localSheetId="21">Widya!$A$1:$J$25</definedName>
  </definedNames>
  <calcPr calcId="144525"/>
</workbook>
</file>

<file path=xl/calcChain.xml><?xml version="1.0" encoding="utf-8"?>
<calcChain xmlns="http://schemas.openxmlformats.org/spreadsheetml/2006/main">
  <c r="L2" i="49" l="1"/>
  <c r="L1" i="49"/>
  <c r="L2" i="2" l="1"/>
  <c r="L1" i="2"/>
  <c r="L2" i="54" l="1"/>
  <c r="L1" i="54"/>
  <c r="M3" i="49" l="1"/>
  <c r="I210" i="53" l="1"/>
  <c r="G210" i="53"/>
  <c r="H210" i="53"/>
  <c r="F210" i="53"/>
  <c r="L16" i="2" l="1"/>
  <c r="L15" i="2"/>
  <c r="L17" i="2" s="1"/>
  <c r="I42" i="30" l="1"/>
  <c r="I44" i="30"/>
  <c r="L1" i="12" l="1"/>
  <c r="I37" i="18" l="1"/>
  <c r="I39" i="18"/>
  <c r="L2" i="35" l="1"/>
  <c r="L1" i="35"/>
  <c r="L2" i="53" l="1"/>
  <c r="L1" i="53"/>
  <c r="L3" i="12" l="1"/>
  <c r="B15" i="15" l="1"/>
  <c r="B11" i="15"/>
  <c r="J103" i="54" l="1"/>
  <c r="J101" i="54"/>
  <c r="J99" i="54"/>
  <c r="J98" i="54"/>
  <c r="I96" i="54"/>
  <c r="H96" i="54"/>
  <c r="G96" i="54"/>
  <c r="F96" i="54"/>
  <c r="D96" i="54"/>
  <c r="C96" i="54"/>
  <c r="J100" i="54" l="1"/>
  <c r="J102" i="54" s="1"/>
  <c r="J104" i="54" s="1"/>
  <c r="I2" i="54" s="1"/>
  <c r="C5" i="15" s="1"/>
  <c r="L3" i="54"/>
  <c r="I104" i="54" l="1"/>
  <c r="J25" i="35" l="1"/>
  <c r="J29" i="35"/>
  <c r="J27" i="35"/>
  <c r="J24" i="35"/>
  <c r="G22" i="35"/>
  <c r="F22" i="35"/>
  <c r="J26" i="35" l="1"/>
  <c r="J28" i="35" s="1"/>
  <c r="J30" i="35" s="1"/>
  <c r="J217" i="53" l="1"/>
  <c r="J213" i="53"/>
  <c r="J212" i="53"/>
  <c r="J214" i="53" l="1"/>
  <c r="L3" i="49"/>
  <c r="L3" i="53" l="1"/>
  <c r="C210" i="53"/>
  <c r="D210" i="53"/>
  <c r="J215" i="53"/>
  <c r="J216" i="53" s="1"/>
  <c r="J218" i="53" l="1"/>
  <c r="I2" i="53" l="1"/>
  <c r="C7" i="15" s="1"/>
  <c r="I218" i="53"/>
  <c r="L3" i="2" l="1"/>
  <c r="C255" i="49" l="1"/>
  <c r="D255" i="49"/>
  <c r="L2" i="20" l="1"/>
  <c r="L4" i="20" s="1"/>
  <c r="L112" i="20" s="1"/>
  <c r="B12" i="15" l="1"/>
  <c r="L1" i="4" l="1"/>
  <c r="L2" i="33" l="1"/>
  <c r="J126" i="29" l="1"/>
  <c r="J124" i="29"/>
  <c r="J122" i="29"/>
  <c r="I2" i="35" l="1"/>
  <c r="C22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262" i="49"/>
  <c r="J260" i="49"/>
  <c r="J258" i="49"/>
  <c r="J257" i="49"/>
  <c r="I255" i="49"/>
  <c r="H255" i="49"/>
  <c r="G255" i="49"/>
  <c r="F255" i="49"/>
  <c r="J259" i="49" l="1"/>
  <c r="J261" i="49" s="1"/>
  <c r="J263" i="49" s="1"/>
  <c r="I2" i="49" s="1"/>
  <c r="I263" i="49" l="1"/>
  <c r="C8" i="15"/>
  <c r="J64" i="2" l="1"/>
  <c r="I59" i="2"/>
  <c r="H59" i="2"/>
  <c r="G59" i="2"/>
  <c r="F59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18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23" i="32"/>
  <c r="J21" i="32"/>
  <c r="J19" i="32"/>
  <c r="F16" i="32"/>
  <c r="C16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30" i="12"/>
  <c r="J28" i="12"/>
  <c r="J26" i="12"/>
  <c r="J25" i="12"/>
  <c r="F23" i="12"/>
  <c r="C23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66" i="2"/>
  <c r="J62" i="2"/>
  <c r="J61" i="2"/>
  <c r="D59" i="2"/>
  <c r="C59" i="2"/>
  <c r="J52" i="18" l="1"/>
  <c r="I2" i="18" s="1"/>
  <c r="C11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63" i="2"/>
  <c r="J65" i="2" s="1"/>
  <c r="J67" i="2" s="1"/>
  <c r="I67" i="2" s="1"/>
  <c r="J55" i="11"/>
  <c r="J57" i="11" s="1"/>
  <c r="J59" i="11" s="1"/>
  <c r="J59" i="34"/>
  <c r="I2" i="21"/>
  <c r="I59" i="21"/>
  <c r="J122" i="20"/>
  <c r="J124" i="20" s="1"/>
  <c r="J126" i="20" s="1"/>
  <c r="I2" i="20" s="1"/>
  <c r="J27" i="12"/>
  <c r="J29" i="12" s="1"/>
  <c r="J31" i="12" s="1"/>
  <c r="J25" i="25"/>
  <c r="I2" i="25" s="1"/>
  <c r="J77" i="33"/>
  <c r="J79" i="33" s="1"/>
  <c r="I2" i="33" s="1"/>
  <c r="J91" i="4"/>
  <c r="J93" i="4" s="1"/>
  <c r="J95" i="4" s="1"/>
  <c r="I2" i="4" s="1"/>
  <c r="J20" i="32"/>
  <c r="J22" i="32" s="1"/>
  <c r="J24" i="32" s="1"/>
  <c r="J38" i="6"/>
  <c r="I38" i="6" s="1"/>
  <c r="I2" i="30"/>
  <c r="C15" i="15" s="1"/>
  <c r="J46" i="19"/>
  <c r="J59" i="17"/>
  <c r="J61" i="17" s="1"/>
  <c r="J63" i="17" s="1"/>
  <c r="I63" i="17" s="1"/>
  <c r="C17" i="15"/>
  <c r="L3" i="39"/>
  <c r="J160" i="39"/>
  <c r="J162" i="39" s="1"/>
  <c r="J164" i="39" s="1"/>
  <c r="I2" i="12" l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C6" i="15" s="1"/>
  <c r="I79" i="33"/>
  <c r="I31" i="12"/>
  <c r="I126" i="20"/>
  <c r="I52" i="18"/>
  <c r="I95" i="4"/>
  <c r="I24" i="32"/>
  <c r="I2" i="32"/>
  <c r="C16" i="15" s="1"/>
  <c r="I2" i="6"/>
  <c r="I2" i="17"/>
  <c r="I2" i="16"/>
  <c r="C12" i="15" s="1"/>
  <c r="I25" i="25"/>
  <c r="I30" i="35"/>
  <c r="I2" i="39"/>
  <c r="I164" i="39"/>
  <c r="J3" i="19" l="1"/>
  <c r="C13" i="15" s="1"/>
  <c r="C20" i="15" s="1"/>
  <c r="I50" i="19"/>
  <c r="J121" i="29" l="1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charset val="1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charset val="1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charset val="1"/>
          </rPr>
          <t xml:space="preserve"> PEND
TRSF E-BANKING CR
03/13 95031
ANIP
ANIP SANATA
0000
101,575.00
CR
328,304,324.72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charset val="1"/>
          </rPr>
          <t xml:space="preserve"> PEND
TRSF E-BANKING CR
12/03 WSID:Z95B1
AGUS ANDRIANTO
0000
4,651,000.00
CR
316,915,308.72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<sst xmlns="http://schemas.openxmlformats.org/spreadsheetml/2006/main" count="1620" uniqueCount="194">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</sst>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74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" fontId="0" fillId="0" borderId="1" xfId="0" applyNumberFormat="1" applyFill="1" applyBorder="1" applyAlignment="1">
      <alignment horizontal="center"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104"/>
  <sheetViews>
    <sheetView zoomScale="85" zoomScaleNormal="85" workbookViewId="0">
      <pane ySplit="7" topLeftCell="A80" activePane="bottomLeft" state="frozen"/>
      <selection pane="bottomLeft" activeCell="J89" sqref="J89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19" t="s">
        <v>22</v>
      </c>
      <c r="G1" s="319"/>
      <c r="H1" s="319"/>
      <c r="I1" s="220" t="s">
        <v>20</v>
      </c>
      <c r="J1" s="218"/>
      <c r="L1" s="277">
        <f>SUM(D73:D85)</f>
        <v>14171853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19" t="s">
        <v>21</v>
      </c>
      <c r="G2" s="319"/>
      <c r="H2" s="319"/>
      <c r="I2" s="220">
        <f>J104*-1</f>
        <v>9703228</v>
      </c>
      <c r="J2" s="218"/>
      <c r="L2" s="278">
        <f>SUM(G73:G85)</f>
        <v>1529590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3"/>
      <c r="G3" s="313"/>
      <c r="H3" s="313"/>
      <c r="I3" s="220"/>
      <c r="J3" s="218"/>
      <c r="L3" s="278">
        <f>L1-L2</f>
        <v>12642263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20" t="s">
        <v>61</v>
      </c>
      <c r="B5" s="320"/>
      <c r="C5" s="320"/>
      <c r="D5" s="320"/>
      <c r="E5" s="320"/>
      <c r="F5" s="320"/>
      <c r="G5" s="320"/>
      <c r="H5" s="320"/>
      <c r="I5" s="320"/>
      <c r="J5" s="320"/>
      <c r="L5" s="276"/>
      <c r="M5" s="239"/>
      <c r="N5" s="239"/>
      <c r="O5" s="239"/>
    </row>
    <row r="6" spans="1:15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23" t="s">
        <v>5</v>
      </c>
      <c r="J6" s="324" t="s">
        <v>6</v>
      </c>
    </row>
    <row r="7" spans="1:15" x14ac:dyDescent="0.25">
      <c r="A7" s="321"/>
      <c r="B7" s="314" t="s">
        <v>7</v>
      </c>
      <c r="C7" s="315" t="s">
        <v>8</v>
      </c>
      <c r="D7" s="315" t="s">
        <v>9</v>
      </c>
      <c r="E7" s="314" t="s">
        <v>10</v>
      </c>
      <c r="F7" s="316" t="s">
        <v>8</v>
      </c>
      <c r="G7" s="315" t="s">
        <v>9</v>
      </c>
      <c r="H7" s="322"/>
      <c r="I7" s="323"/>
      <c r="J7" s="324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10">
        <v>43171</v>
      </c>
      <c r="B86" s="115">
        <v>180156602</v>
      </c>
      <c r="C86" s="309">
        <v>18</v>
      </c>
      <c r="D86" s="117">
        <v>1865413</v>
      </c>
      <c r="E86" s="118"/>
      <c r="F86" s="120"/>
      <c r="G86" s="117"/>
      <c r="H86" s="118"/>
      <c r="I86" s="213"/>
      <c r="J86" s="117"/>
    </row>
    <row r="87" spans="1:10" ht="15.75" customHeight="1" x14ac:dyDescent="0.25">
      <c r="A87" s="210">
        <v>43171</v>
      </c>
      <c r="B87" s="115">
        <v>180156667</v>
      </c>
      <c r="C87" s="309">
        <v>6</v>
      </c>
      <c r="D87" s="117">
        <v>676725</v>
      </c>
      <c r="E87" s="118"/>
      <c r="F87" s="120"/>
      <c r="G87" s="117"/>
      <c r="H87" s="118"/>
      <c r="I87" s="213"/>
      <c r="J87" s="117"/>
    </row>
    <row r="88" spans="1:10" ht="15.75" customHeight="1" x14ac:dyDescent="0.25">
      <c r="A88" s="210">
        <v>43172</v>
      </c>
      <c r="B88" s="115">
        <v>180156718</v>
      </c>
      <c r="C88" s="309">
        <v>31</v>
      </c>
      <c r="D88" s="117">
        <v>3317738</v>
      </c>
      <c r="E88" s="118"/>
      <c r="F88" s="120"/>
      <c r="G88" s="117"/>
      <c r="H88" s="118"/>
      <c r="I88" s="213"/>
      <c r="J88" s="117"/>
    </row>
    <row r="89" spans="1:10" ht="15.75" customHeight="1" x14ac:dyDescent="0.25">
      <c r="A89" s="210">
        <v>43172</v>
      </c>
      <c r="B89" s="115">
        <v>180156766</v>
      </c>
      <c r="C89" s="309">
        <v>8</v>
      </c>
      <c r="D89" s="117">
        <v>1022613</v>
      </c>
      <c r="E89" s="118"/>
      <c r="F89" s="120"/>
      <c r="G89" s="117"/>
      <c r="H89" s="118"/>
      <c r="I89" s="213"/>
      <c r="J89" s="117"/>
    </row>
    <row r="90" spans="1:10" ht="15.75" customHeight="1" x14ac:dyDescent="0.25">
      <c r="A90" s="210">
        <v>43173</v>
      </c>
      <c r="B90" s="115">
        <v>180156811</v>
      </c>
      <c r="C90" s="309">
        <v>18</v>
      </c>
      <c r="D90" s="117">
        <v>1827613</v>
      </c>
      <c r="E90" s="118">
        <v>180041074</v>
      </c>
      <c r="F90" s="120">
        <v>10</v>
      </c>
      <c r="G90" s="117">
        <v>1063300</v>
      </c>
      <c r="H90" s="118"/>
      <c r="I90" s="213"/>
      <c r="J90" s="117"/>
    </row>
    <row r="91" spans="1:10" ht="15.75" customHeight="1" x14ac:dyDescent="0.25">
      <c r="A91" s="210">
        <v>43173</v>
      </c>
      <c r="B91" s="115">
        <v>180156883</v>
      </c>
      <c r="C91" s="309">
        <v>4</v>
      </c>
      <c r="D91" s="117">
        <v>421488</v>
      </c>
      <c r="E91" s="118"/>
      <c r="F91" s="120"/>
      <c r="G91" s="117"/>
      <c r="H91" s="118"/>
      <c r="I91" s="213"/>
      <c r="J91" s="117"/>
    </row>
    <row r="92" spans="1:10" ht="15.75" customHeight="1" x14ac:dyDescent="0.25">
      <c r="A92" s="210">
        <v>43174</v>
      </c>
      <c r="B92" s="115">
        <v>180156941</v>
      </c>
      <c r="C92" s="309">
        <v>16</v>
      </c>
      <c r="D92" s="117">
        <v>1388013</v>
      </c>
      <c r="E92" s="118">
        <v>180041100</v>
      </c>
      <c r="F92" s="120">
        <v>1</v>
      </c>
      <c r="G92" s="117">
        <v>101500</v>
      </c>
      <c r="H92" s="118"/>
      <c r="I92" s="213"/>
      <c r="J92" s="117"/>
    </row>
    <row r="93" spans="1:10" ht="15.75" customHeight="1" x14ac:dyDescent="0.25">
      <c r="A93" s="210">
        <v>43174</v>
      </c>
      <c r="B93" s="115">
        <v>180157008</v>
      </c>
      <c r="C93" s="309">
        <v>4</v>
      </c>
      <c r="D93" s="117">
        <v>348425</v>
      </c>
      <c r="E93" s="118"/>
      <c r="F93" s="120"/>
      <c r="G93" s="117"/>
      <c r="H93" s="118"/>
      <c r="I93" s="213"/>
      <c r="J93" s="117"/>
    </row>
    <row r="94" spans="1:10" ht="15.75" customHeight="1" x14ac:dyDescent="0.25">
      <c r="A94" s="210"/>
      <c r="B94" s="115"/>
      <c r="C94" s="309"/>
      <c r="D94" s="117"/>
      <c r="E94" s="118"/>
      <c r="F94" s="120"/>
      <c r="G94" s="117"/>
      <c r="H94" s="118"/>
      <c r="I94" s="213"/>
      <c r="J94" s="117"/>
    </row>
    <row r="95" spans="1:10" x14ac:dyDescent="0.25">
      <c r="A95" s="236"/>
      <c r="B95" s="235"/>
      <c r="C95" s="12"/>
      <c r="D95" s="237"/>
      <c r="E95" s="238"/>
      <c r="F95" s="241"/>
      <c r="G95" s="237"/>
      <c r="H95" s="238"/>
      <c r="I95" s="240"/>
      <c r="J95" s="237"/>
    </row>
    <row r="96" spans="1:10" x14ac:dyDescent="0.25">
      <c r="A96" s="236"/>
      <c r="B96" s="224" t="s">
        <v>11</v>
      </c>
      <c r="C96" s="230">
        <f>SUM(C8:C95)</f>
        <v>964</v>
      </c>
      <c r="D96" s="225">
        <f>SUM(D8:D95)</f>
        <v>98373819</v>
      </c>
      <c r="E96" s="224" t="s">
        <v>11</v>
      </c>
      <c r="F96" s="233">
        <f>SUM(F8:F95)</f>
        <v>99</v>
      </c>
      <c r="G96" s="225">
        <f>SUM(G8:G95)</f>
        <v>10076859</v>
      </c>
      <c r="H96" s="233">
        <f>SUM(H8:H95)</f>
        <v>0</v>
      </c>
      <c r="I96" s="233">
        <f>SUM(I8:I95)</f>
        <v>78593732</v>
      </c>
      <c r="J96" s="5"/>
    </row>
    <row r="97" spans="1:10" x14ac:dyDescent="0.25">
      <c r="A97" s="236"/>
      <c r="B97" s="224"/>
      <c r="C97" s="230"/>
      <c r="D97" s="225"/>
      <c r="E97" s="224"/>
      <c r="F97" s="233"/>
      <c r="G97" s="225"/>
      <c r="H97" s="233"/>
      <c r="I97" s="233"/>
      <c r="J97" s="5"/>
    </row>
    <row r="98" spans="1:10" x14ac:dyDescent="0.25">
      <c r="A98" s="226"/>
      <c r="B98" s="227"/>
      <c r="C98" s="12"/>
      <c r="D98" s="237"/>
      <c r="E98" s="224"/>
      <c r="F98" s="241"/>
      <c r="G98" s="318" t="s">
        <v>12</v>
      </c>
      <c r="H98" s="318"/>
      <c r="I98" s="240"/>
      <c r="J98" s="228">
        <f>SUM(D8:D95)</f>
        <v>98373819</v>
      </c>
    </row>
    <row r="99" spans="1:10" x14ac:dyDescent="0.25">
      <c r="A99" s="236"/>
      <c r="B99" s="235"/>
      <c r="C99" s="12"/>
      <c r="D99" s="237"/>
      <c r="E99" s="238"/>
      <c r="F99" s="241"/>
      <c r="G99" s="318" t="s">
        <v>13</v>
      </c>
      <c r="H99" s="318"/>
      <c r="I99" s="240"/>
      <c r="J99" s="228">
        <f>SUM(G8:G95)</f>
        <v>10076859</v>
      </c>
    </row>
    <row r="100" spans="1:10" x14ac:dyDescent="0.25">
      <c r="A100" s="229"/>
      <c r="B100" s="238"/>
      <c r="C100" s="12"/>
      <c r="D100" s="237"/>
      <c r="E100" s="238"/>
      <c r="F100" s="241"/>
      <c r="G100" s="318" t="s">
        <v>14</v>
      </c>
      <c r="H100" s="318"/>
      <c r="I100" s="41"/>
      <c r="J100" s="230">
        <f>J98-J99</f>
        <v>88296960</v>
      </c>
    </row>
    <row r="101" spans="1:10" x14ac:dyDescent="0.25">
      <c r="A101" s="236"/>
      <c r="B101" s="231"/>
      <c r="C101" s="12"/>
      <c r="D101" s="232"/>
      <c r="E101" s="238"/>
      <c r="F101" s="241"/>
      <c r="G101" s="318" t="s">
        <v>15</v>
      </c>
      <c r="H101" s="318"/>
      <c r="I101" s="240"/>
      <c r="J101" s="228">
        <f>SUM(H8:H95)</f>
        <v>0</v>
      </c>
    </row>
    <row r="102" spans="1:10" x14ac:dyDescent="0.25">
      <c r="A102" s="236"/>
      <c r="B102" s="231"/>
      <c r="C102" s="12"/>
      <c r="D102" s="232"/>
      <c r="E102" s="238"/>
      <c r="F102" s="241"/>
      <c r="G102" s="318" t="s">
        <v>16</v>
      </c>
      <c r="H102" s="318"/>
      <c r="I102" s="240"/>
      <c r="J102" s="228">
        <f>J100+J101</f>
        <v>88296960</v>
      </c>
    </row>
    <row r="103" spans="1:10" x14ac:dyDescent="0.25">
      <c r="A103" s="236"/>
      <c r="B103" s="231"/>
      <c r="C103" s="12"/>
      <c r="D103" s="232"/>
      <c r="E103" s="238"/>
      <c r="F103" s="241"/>
      <c r="G103" s="318" t="s">
        <v>5</v>
      </c>
      <c r="H103" s="318"/>
      <c r="I103" s="240"/>
      <c r="J103" s="228">
        <f>SUM(I8:I95)</f>
        <v>78593732</v>
      </c>
    </row>
    <row r="104" spans="1:10" x14ac:dyDescent="0.25">
      <c r="A104" s="236"/>
      <c r="B104" s="231"/>
      <c r="C104" s="12"/>
      <c r="D104" s="232"/>
      <c r="E104" s="238"/>
      <c r="F104" s="241"/>
      <c r="G104" s="318" t="s">
        <v>32</v>
      </c>
      <c r="H104" s="318"/>
      <c r="I104" s="241" t="str">
        <f>IF(J104&gt;0,"SALDO",IF(J104&lt;0,"PIUTANG",IF(J104=0,"LUNAS")))</f>
        <v>PIUTANG</v>
      </c>
      <c r="J104" s="228">
        <f>J103-J102</f>
        <v>-9703228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04:H104"/>
    <mergeCell ref="G98:H98"/>
    <mergeCell ref="G99:H99"/>
    <mergeCell ref="G100:H100"/>
    <mergeCell ref="G101:H101"/>
    <mergeCell ref="G102:H102"/>
    <mergeCell ref="G103:H103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J3" sqref="J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47" t="s">
        <v>21</v>
      </c>
      <c r="H1" s="347"/>
      <c r="I1" s="347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47" t="s">
        <v>111</v>
      </c>
      <c r="H2" s="347"/>
      <c r="I2" s="347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47" t="s">
        <v>112</v>
      </c>
      <c r="H3" s="347"/>
      <c r="I3" s="347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3" x14ac:dyDescent="0.25">
      <c r="A7" s="339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28"/>
      <c r="I7" s="344"/>
      <c r="J7" s="332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18" t="s">
        <v>12</v>
      </c>
      <c r="H44" s="318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18" t="s">
        <v>13</v>
      </c>
      <c r="H45" s="318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18" t="s">
        <v>14</v>
      </c>
      <c r="H46" s="318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18" t="s">
        <v>15</v>
      </c>
      <c r="H47" s="318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18" t="s">
        <v>16</v>
      </c>
      <c r="H48" s="318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18" t="s">
        <v>5</v>
      </c>
      <c r="H49" s="318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18" t="s">
        <v>32</v>
      </c>
      <c r="H50" s="318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J45" sqref="J4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19" t="s">
        <v>21</v>
      </c>
      <c r="G2" s="319"/>
      <c r="H2" s="319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28"/>
      <c r="I7" s="344"/>
      <c r="J7" s="332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8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8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18" t="s">
        <v>12</v>
      </c>
      <c r="H49" s="318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18" t="s">
        <v>13</v>
      </c>
      <c r="H50" s="318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18" t="s">
        <v>14</v>
      </c>
      <c r="H51" s="318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18" t="s">
        <v>15</v>
      </c>
      <c r="H52" s="318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18" t="s">
        <v>16</v>
      </c>
      <c r="H53" s="318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18" t="s">
        <v>5</v>
      </c>
      <c r="H54" s="318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18" t="s">
        <v>32</v>
      </c>
      <c r="H55" s="318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C3" sqref="C3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19" t="s">
        <v>22</v>
      </c>
      <c r="G1" s="319"/>
      <c r="H1" s="319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2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28"/>
      <c r="I7" s="344"/>
      <c r="J7" s="332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9">
        <v>42796</v>
      </c>
      <c r="B76" s="300">
        <v>170114592</v>
      </c>
      <c r="C76" s="301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9"/>
      <c r="B77" s="300"/>
      <c r="C77" s="301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18" t="s">
        <v>12</v>
      </c>
      <c r="H120" s="318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18" t="s">
        <v>13</v>
      </c>
      <c r="H121" s="318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18" t="s">
        <v>14</v>
      </c>
      <c r="H122" s="318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18" t="s">
        <v>15</v>
      </c>
      <c r="H123" s="318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18" t="s">
        <v>16</v>
      </c>
      <c r="H124" s="318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18" t="s">
        <v>5</v>
      </c>
      <c r="H125" s="318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18" t="s">
        <v>32</v>
      </c>
      <c r="H126" s="318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M92" sqref="M92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49" t="s">
        <v>22</v>
      </c>
      <c r="G1" s="349"/>
      <c r="H1" s="349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49" t="s">
        <v>21</v>
      </c>
      <c r="G2" s="349"/>
      <c r="H2" s="349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7"/>
      <c r="G3" s="297"/>
      <c r="H3" s="297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50"/>
      <c r="B5" s="350"/>
      <c r="C5" s="350"/>
      <c r="D5" s="350"/>
      <c r="E5" s="350"/>
      <c r="F5" s="350"/>
      <c r="G5" s="350"/>
      <c r="H5" s="350"/>
      <c r="I5" s="350"/>
      <c r="J5" s="350"/>
    </row>
    <row r="6" spans="1:13" x14ac:dyDescent="0.25">
      <c r="A6" s="351" t="s">
        <v>2</v>
      </c>
      <c r="B6" s="352" t="s">
        <v>3</v>
      </c>
      <c r="C6" s="352"/>
      <c r="D6" s="352"/>
      <c r="E6" s="352"/>
      <c r="F6" s="352"/>
      <c r="G6" s="352"/>
      <c r="H6" s="353" t="s">
        <v>4</v>
      </c>
      <c r="I6" s="355" t="s">
        <v>5</v>
      </c>
      <c r="J6" s="356" t="s">
        <v>6</v>
      </c>
    </row>
    <row r="7" spans="1:13" x14ac:dyDescent="0.25">
      <c r="A7" s="351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54"/>
      <c r="I7" s="355"/>
      <c r="J7" s="356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7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8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8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48" t="s">
        <v>12</v>
      </c>
      <c r="H89" s="348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48" t="s">
        <v>13</v>
      </c>
      <c r="H90" s="348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48" t="s">
        <v>14</v>
      </c>
      <c r="H91" s="348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48" t="s">
        <v>15</v>
      </c>
      <c r="H92" s="348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48" t="s">
        <v>16</v>
      </c>
      <c r="H93" s="348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48" t="s">
        <v>5</v>
      </c>
      <c r="H94" s="348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48" t="s">
        <v>32</v>
      </c>
      <c r="H95" s="348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10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19" t="s">
        <v>22</v>
      </c>
      <c r="G1" s="319"/>
      <c r="H1" s="319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19" t="s">
        <v>21</v>
      </c>
      <c r="G2" s="319"/>
      <c r="H2" s="319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1" t="s">
        <v>6</v>
      </c>
    </row>
    <row r="6" spans="1:15" x14ac:dyDescent="0.25">
      <c r="A6" s="339"/>
      <c r="B6" s="165" t="s">
        <v>7</v>
      </c>
      <c r="C6" s="306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46"/>
      <c r="I6" s="344"/>
      <c r="J6" s="332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18" t="s">
        <v>12</v>
      </c>
      <c r="H121" s="318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18" t="s">
        <v>13</v>
      </c>
      <c r="H122" s="318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18" t="s">
        <v>14</v>
      </c>
      <c r="H123" s="318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18" t="s">
        <v>15</v>
      </c>
      <c r="H124" s="318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18" t="s">
        <v>16</v>
      </c>
      <c r="H125" s="318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18" t="s">
        <v>5</v>
      </c>
      <c r="H126" s="318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18" t="s">
        <v>32</v>
      </c>
      <c r="H127" s="318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1"/>
  <sheetViews>
    <sheetView tabSelected="1" zoomScale="90" zoomScaleNormal="90" workbookViewId="0">
      <pane ySplit="4" topLeftCell="A5" activePane="bottomLeft" state="frozen"/>
      <selection pane="bottomLeft" activeCell="E14" sqref="E14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7" t="s">
        <v>49</v>
      </c>
      <c r="B1" s="357"/>
      <c r="C1" s="357"/>
    </row>
    <row r="2" spans="1:5" ht="15" customHeight="1" x14ac:dyDescent="0.25">
      <c r="A2" s="357"/>
      <c r="B2" s="357"/>
      <c r="C2" s="357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90" t="s">
        <v>6</v>
      </c>
    </row>
    <row r="5" spans="1:5" s="269" customFormat="1" ht="18.75" customHeight="1" x14ac:dyDescent="0.25">
      <c r="A5" s="185" t="s">
        <v>50</v>
      </c>
      <c r="B5" s="283">
        <v>43171</v>
      </c>
      <c r="C5" s="284">
        <f>'Taufik ST'!I2</f>
        <v>9703228</v>
      </c>
      <c r="E5" s="292" t="s">
        <v>160</v>
      </c>
    </row>
    <row r="6" spans="1:5" s="269" customFormat="1" ht="18.75" customHeight="1" x14ac:dyDescent="0.25">
      <c r="A6" s="185" t="s">
        <v>66</v>
      </c>
      <c r="B6" s="283">
        <v>43171</v>
      </c>
      <c r="C6" s="284">
        <f>'Indra Fashion'!I2</f>
        <v>4220800</v>
      </c>
      <c r="E6" s="292" t="s">
        <v>161</v>
      </c>
    </row>
    <row r="7" spans="1:5" s="269" customFormat="1" ht="18.75" customHeight="1" x14ac:dyDescent="0.25">
      <c r="A7" s="185" t="s">
        <v>67</v>
      </c>
      <c r="B7" s="283">
        <v>43174</v>
      </c>
      <c r="C7" s="284">
        <f>Atlantis!I2</f>
        <v>2332488</v>
      </c>
      <c r="E7" s="292" t="s">
        <v>159</v>
      </c>
    </row>
    <row r="8" spans="1:5" s="269" customFormat="1" ht="18.75" customHeight="1" x14ac:dyDescent="0.25">
      <c r="A8" s="185" t="s">
        <v>51</v>
      </c>
      <c r="B8" s="283">
        <v>43174</v>
      </c>
      <c r="C8" s="284">
        <f>Bandros!I2</f>
        <v>5717690</v>
      </c>
      <c r="E8" s="292" t="s">
        <v>162</v>
      </c>
    </row>
    <row r="9" spans="1:5" s="269" customFormat="1" ht="18.75" customHeight="1" x14ac:dyDescent="0.25">
      <c r="A9" s="185" t="s">
        <v>52</v>
      </c>
      <c r="B9" s="283" t="s">
        <v>40</v>
      </c>
      <c r="C9" s="284">
        <v>0</v>
      </c>
      <c r="E9" s="292" t="s">
        <v>163</v>
      </c>
    </row>
    <row r="10" spans="1:5" s="269" customFormat="1" ht="18.75" customHeight="1" x14ac:dyDescent="0.25">
      <c r="A10" s="185" t="s">
        <v>53</v>
      </c>
      <c r="B10" s="283" t="s">
        <v>40</v>
      </c>
      <c r="C10" s="284">
        <v>0</v>
      </c>
      <c r="E10" s="292" t="s">
        <v>165</v>
      </c>
    </row>
    <row r="11" spans="1:5" s="269" customFormat="1" ht="18.75" customHeight="1" x14ac:dyDescent="0.25">
      <c r="A11" s="185" t="s">
        <v>152</v>
      </c>
      <c r="B11" s="283">
        <f>Imas!A29</f>
        <v>42667</v>
      </c>
      <c r="C11" s="284">
        <f>Imas!I2</f>
        <v>3266276</v>
      </c>
      <c r="E11" s="292" t="s">
        <v>166</v>
      </c>
    </row>
    <row r="12" spans="1:5" s="269" customFormat="1" ht="18.75" customHeight="1" x14ac:dyDescent="0.25">
      <c r="A12" s="185" t="s">
        <v>153</v>
      </c>
      <c r="B12" s="283">
        <f>Sofya!A60</f>
        <v>42891</v>
      </c>
      <c r="C12" s="284">
        <f>Sofya!I2</f>
        <v>419663</v>
      </c>
      <c r="E12" s="292" t="s">
        <v>166</v>
      </c>
    </row>
    <row r="13" spans="1:5" s="269" customFormat="1" ht="18.75" customHeight="1" x14ac:dyDescent="0.25">
      <c r="A13" s="185" t="s">
        <v>70</v>
      </c>
      <c r="B13" s="283">
        <v>42767</v>
      </c>
      <c r="C13" s="284">
        <f>Jarkasih!J3</f>
        <v>5929850</v>
      </c>
      <c r="E13" s="292" t="s">
        <v>164</v>
      </c>
    </row>
    <row r="14" spans="1:5" s="269" customFormat="1" ht="18.75" customHeight="1" x14ac:dyDescent="0.25">
      <c r="A14" s="185" t="s">
        <v>154</v>
      </c>
      <c r="B14" s="283" t="s">
        <v>40</v>
      </c>
      <c r="C14" s="284">
        <v>0</v>
      </c>
      <c r="E14" s="292" t="s">
        <v>167</v>
      </c>
    </row>
    <row r="15" spans="1:5" s="269" customFormat="1" ht="18.75" customHeight="1" x14ac:dyDescent="0.25">
      <c r="A15" s="185" t="s">
        <v>76</v>
      </c>
      <c r="B15" s="283">
        <f>Bambang!A43</f>
        <v>42876</v>
      </c>
      <c r="C15" s="284">
        <f>Bambang!I2</f>
        <v>258363.5</v>
      </c>
      <c r="E15" s="292" t="s">
        <v>168</v>
      </c>
    </row>
    <row r="16" spans="1:5" s="269" customFormat="1" ht="18.75" customHeight="1" x14ac:dyDescent="0.25">
      <c r="A16" s="185" t="s">
        <v>77</v>
      </c>
      <c r="B16" s="283">
        <v>43172</v>
      </c>
      <c r="C16" s="284">
        <f>'Agus A'!I2</f>
        <v>3901025</v>
      </c>
      <c r="E16" s="292" t="s">
        <v>166</v>
      </c>
    </row>
    <row r="17" spans="1:5" s="269" customFormat="1" ht="18.75" customHeight="1" x14ac:dyDescent="0.25">
      <c r="A17" s="185" t="s">
        <v>89</v>
      </c>
      <c r="B17" s="283" t="s">
        <v>40</v>
      </c>
      <c r="C17" s="284">
        <f>AnipAssunah!I2</f>
        <v>0</v>
      </c>
      <c r="E17" s="292" t="s">
        <v>169</v>
      </c>
    </row>
    <row r="18" spans="1:5" s="269" customFormat="1" ht="18.75" customHeight="1" x14ac:dyDescent="0.25">
      <c r="A18" s="185" t="s">
        <v>175</v>
      </c>
      <c r="B18" s="283" t="s">
        <v>40</v>
      </c>
      <c r="C18" s="284">
        <v>0</v>
      </c>
      <c r="E18" s="291"/>
    </row>
    <row r="19" spans="1:5" s="269" customFormat="1" ht="18.75" customHeight="1" x14ac:dyDescent="0.25">
      <c r="A19" s="29"/>
      <c r="B19" s="29"/>
      <c r="C19" s="232"/>
      <c r="E19" s="291"/>
    </row>
    <row r="20" spans="1:5" s="269" customFormat="1" ht="15" customHeight="1" x14ac:dyDescent="0.25">
      <c r="A20" s="360" t="s">
        <v>11</v>
      </c>
      <c r="B20" s="361"/>
      <c r="C20" s="358">
        <f>SUM(C5:C19)</f>
        <v>35749383.5</v>
      </c>
    </row>
    <row r="21" spans="1:5" s="269" customFormat="1" ht="15" customHeight="1" x14ac:dyDescent="0.25">
      <c r="A21" s="362"/>
      <c r="B21" s="363"/>
      <c r="C21" s="359"/>
    </row>
  </sheetData>
  <mergeCells count="3">
    <mergeCell ref="A1:C2"/>
    <mergeCell ref="C20:C21"/>
    <mergeCell ref="A20:B21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19" t="s">
        <v>22</v>
      </c>
      <c r="G1" s="319"/>
      <c r="H1" s="319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19" t="s">
        <v>21</v>
      </c>
      <c r="G2" s="319"/>
      <c r="H2" s="319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1" t="s">
        <v>2</v>
      </c>
      <c r="B5" s="322" t="s">
        <v>3</v>
      </c>
      <c r="C5" s="322"/>
      <c r="D5" s="322"/>
      <c r="E5" s="322"/>
      <c r="F5" s="322"/>
      <c r="G5" s="322"/>
      <c r="H5" s="322" t="s">
        <v>4</v>
      </c>
      <c r="I5" s="364" t="s">
        <v>5</v>
      </c>
      <c r="J5" s="324" t="s">
        <v>6</v>
      </c>
      <c r="L5" s="37"/>
      <c r="M5" s="37"/>
      <c r="N5" s="37"/>
      <c r="O5" s="37"/>
      <c r="P5" s="37"/>
      <c r="Q5" s="37"/>
    </row>
    <row r="6" spans="1:17" x14ac:dyDescent="0.25">
      <c r="A6" s="321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2"/>
      <c r="I6" s="364"/>
      <c r="J6" s="324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18" t="s">
        <v>12</v>
      </c>
      <c r="H31" s="318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18" t="s">
        <v>13</v>
      </c>
      <c r="H32" s="318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18" t="s">
        <v>14</v>
      </c>
      <c r="H33" s="318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18" t="s">
        <v>15</v>
      </c>
      <c r="H34" s="318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18" t="s">
        <v>16</v>
      </c>
      <c r="H35" s="318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18" t="s">
        <v>5</v>
      </c>
      <c r="H36" s="318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18" t="s">
        <v>32</v>
      </c>
      <c r="H37" s="318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19" t="s">
        <v>22</v>
      </c>
      <c r="G1" s="319"/>
      <c r="H1" s="319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J59*-1</f>
        <v>-34807202</v>
      </c>
      <c r="J2" s="20"/>
    </row>
    <row r="4" spans="1:10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0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1" t="s">
        <v>6</v>
      </c>
    </row>
    <row r="6" spans="1:10" x14ac:dyDescent="0.25">
      <c r="A6" s="339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46"/>
      <c r="I6" s="344"/>
      <c r="J6" s="332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65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66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65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66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65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66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65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66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65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66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65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66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65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66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65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66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65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66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65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66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18" t="s">
        <v>12</v>
      </c>
      <c r="H53" s="318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18" t="s">
        <v>13</v>
      </c>
      <c r="H54" s="318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18" t="s">
        <v>14</v>
      </c>
      <c r="H55" s="318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18" t="s">
        <v>15</v>
      </c>
      <c r="H56" s="318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18" t="s">
        <v>16</v>
      </c>
      <c r="H57" s="318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18" t="s">
        <v>5</v>
      </c>
      <c r="H58" s="318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18" t="s">
        <v>32</v>
      </c>
      <c r="H59" s="318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19" t="s">
        <v>21</v>
      </c>
      <c r="G2" s="319"/>
      <c r="H2" s="319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239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  <c r="L6" s="239"/>
    </row>
    <row r="7" spans="1:12" x14ac:dyDescent="0.25">
      <c r="A7" s="339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46"/>
      <c r="I7" s="344"/>
      <c r="J7" s="332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18" t="s">
        <v>12</v>
      </c>
      <c r="H53" s="318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18" t="s">
        <v>13</v>
      </c>
      <c r="H54" s="318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18" t="s">
        <v>14</v>
      </c>
      <c r="H55" s="318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18" t="s">
        <v>15</v>
      </c>
      <c r="H56" s="318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18" t="s">
        <v>16</v>
      </c>
      <c r="H57" s="318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18" t="s">
        <v>5</v>
      </c>
      <c r="H58" s="318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18" t="s">
        <v>32</v>
      </c>
      <c r="H59" s="318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19" t="s">
        <v>22</v>
      </c>
      <c r="G1" s="319"/>
      <c r="H1" s="319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9" t="s">
        <v>21</v>
      </c>
      <c r="G2" s="319"/>
      <c r="H2" s="319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6"/>
      <c r="G3" s="286"/>
      <c r="H3" s="28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64" t="s">
        <v>5</v>
      </c>
      <c r="J6" s="324" t="s">
        <v>6</v>
      </c>
      <c r="L6" s="219"/>
      <c r="M6" s="219"/>
      <c r="N6" s="219"/>
      <c r="O6" s="219"/>
      <c r="P6" s="219"/>
      <c r="Q6" s="219"/>
    </row>
    <row r="7" spans="1:17" x14ac:dyDescent="0.25">
      <c r="A7" s="321"/>
      <c r="B7" s="287" t="s">
        <v>7</v>
      </c>
      <c r="C7" s="289" t="s">
        <v>8</v>
      </c>
      <c r="D7" s="288" t="s">
        <v>9</v>
      </c>
      <c r="E7" s="287" t="s">
        <v>10</v>
      </c>
      <c r="F7" s="289" t="s">
        <v>8</v>
      </c>
      <c r="G7" s="288" t="s">
        <v>9</v>
      </c>
      <c r="H7" s="322"/>
      <c r="I7" s="364"/>
      <c r="J7" s="324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9">
        <v>42811</v>
      </c>
      <c r="B18" s="300">
        <v>170116921</v>
      </c>
      <c r="C18" s="302">
        <v>6</v>
      </c>
      <c r="D18" s="108">
        <v>568225</v>
      </c>
      <c r="E18" s="303"/>
      <c r="F18" s="302"/>
      <c r="G18" s="108"/>
      <c r="H18" s="304"/>
      <c r="I18" s="304">
        <v>500300</v>
      </c>
      <c r="J18" s="108" t="s">
        <v>171</v>
      </c>
    </row>
    <row r="19" spans="1:17" x14ac:dyDescent="0.25">
      <c r="A19" s="299">
        <v>42816</v>
      </c>
      <c r="B19" s="300">
        <v>170117541</v>
      </c>
      <c r="C19" s="302">
        <v>50</v>
      </c>
      <c r="D19" s="108">
        <v>5275113</v>
      </c>
      <c r="E19" s="303"/>
      <c r="F19" s="302"/>
      <c r="G19" s="108"/>
      <c r="H19" s="304"/>
      <c r="I19" s="304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18" t="s">
        <v>12</v>
      </c>
      <c r="H32" s="318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18" t="s">
        <v>13</v>
      </c>
      <c r="H33" s="318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18" t="s">
        <v>14</v>
      </c>
      <c r="H34" s="318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18" t="s">
        <v>15</v>
      </c>
      <c r="H35" s="318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18" t="s">
        <v>16</v>
      </c>
      <c r="H36" s="318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18" t="s">
        <v>5</v>
      </c>
      <c r="H37" s="318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18" t="s">
        <v>32</v>
      </c>
      <c r="H38" s="318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67"/>
  <sheetViews>
    <sheetView workbookViewId="0">
      <pane ySplit="7" topLeftCell="A44" activePane="bottomLeft" state="frozen"/>
      <selection pane="bottomLeft" activeCell="E54" sqref="E54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0.5703125" style="219" bestFit="1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19" t="s">
        <v>22</v>
      </c>
      <c r="G1" s="319"/>
      <c r="H1" s="319"/>
      <c r="I1" s="42" t="s">
        <v>20</v>
      </c>
      <c r="J1" s="20"/>
      <c r="L1" s="279">
        <f>SUM(D43:D50)</f>
        <v>4735328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J67*-1</f>
        <v>4220800</v>
      </c>
      <c r="J2" s="20"/>
      <c r="L2" s="279">
        <f>SUM(G43:G50)</f>
        <v>193376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4541952</v>
      </c>
      <c r="M3" s="219"/>
      <c r="N3" s="219"/>
      <c r="O3" s="219"/>
      <c r="P3" s="219"/>
      <c r="Q3" s="219"/>
      <c r="R3" s="219"/>
    </row>
    <row r="5" spans="1:18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</row>
    <row r="6" spans="1:18" x14ac:dyDescent="0.25">
      <c r="A6" s="325" t="s">
        <v>2</v>
      </c>
      <c r="B6" s="322" t="s">
        <v>3</v>
      </c>
      <c r="C6" s="322"/>
      <c r="D6" s="322"/>
      <c r="E6" s="322"/>
      <c r="F6" s="322"/>
      <c r="G6" s="322"/>
      <c r="H6" s="326" t="s">
        <v>4</v>
      </c>
      <c r="I6" s="323" t="s">
        <v>5</v>
      </c>
      <c r="J6" s="324" t="s">
        <v>6</v>
      </c>
    </row>
    <row r="7" spans="1:18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6"/>
      <c r="I7" s="323"/>
      <c r="J7" s="324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2">
        <v>43171</v>
      </c>
      <c r="B51" s="235">
        <v>180156637</v>
      </c>
      <c r="C51" s="241">
        <v>25</v>
      </c>
      <c r="D51" s="237">
        <v>3391150</v>
      </c>
      <c r="E51" s="238">
        <v>180041030</v>
      </c>
      <c r="F51" s="241">
        <v>4</v>
      </c>
      <c r="G51" s="237">
        <v>550200</v>
      </c>
      <c r="H51" s="240"/>
      <c r="I51" s="240"/>
      <c r="J51" s="23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2">
        <v>43172</v>
      </c>
      <c r="B52" s="235">
        <v>180156729</v>
      </c>
      <c r="C52" s="241">
        <v>7</v>
      </c>
      <c r="D52" s="237">
        <v>683638</v>
      </c>
      <c r="E52" s="238">
        <v>180041055</v>
      </c>
      <c r="F52" s="241">
        <v>2</v>
      </c>
      <c r="G52" s="237">
        <v>381150</v>
      </c>
      <c r="H52" s="240"/>
      <c r="I52" s="240"/>
      <c r="J52" s="23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2">
        <v>43173</v>
      </c>
      <c r="B53" s="235">
        <v>180156860</v>
      </c>
      <c r="C53" s="241">
        <v>1</v>
      </c>
      <c r="D53" s="237">
        <v>104563</v>
      </c>
      <c r="E53" s="238">
        <v>180041084</v>
      </c>
      <c r="F53" s="241">
        <v>2</v>
      </c>
      <c r="G53" s="237">
        <v>150325</v>
      </c>
      <c r="H53" s="240"/>
      <c r="I53" s="240"/>
      <c r="J53" s="23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2">
        <v>43174</v>
      </c>
      <c r="B54" s="235">
        <v>180156972</v>
      </c>
      <c r="C54" s="241">
        <v>9</v>
      </c>
      <c r="D54" s="237">
        <v>1126125</v>
      </c>
      <c r="E54" s="238"/>
      <c r="F54" s="241"/>
      <c r="G54" s="237"/>
      <c r="H54" s="240"/>
      <c r="I54" s="240"/>
      <c r="J54" s="23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2"/>
      <c r="B55" s="235"/>
      <c r="C55" s="241"/>
      <c r="D55" s="237"/>
      <c r="E55" s="238"/>
      <c r="F55" s="241"/>
      <c r="G55" s="237"/>
      <c r="H55" s="240"/>
      <c r="I55" s="240"/>
      <c r="J55" s="23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2"/>
      <c r="B56" s="235"/>
      <c r="C56" s="241"/>
      <c r="D56" s="237"/>
      <c r="E56" s="238"/>
      <c r="F56" s="241"/>
      <c r="G56" s="237"/>
      <c r="H56" s="240"/>
      <c r="I56" s="240"/>
      <c r="J56" s="237"/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2"/>
      <c r="B57" s="235"/>
      <c r="C57" s="241"/>
      <c r="D57" s="237"/>
      <c r="E57" s="238"/>
      <c r="F57" s="241"/>
      <c r="G57" s="237"/>
      <c r="H57" s="240"/>
      <c r="I57" s="240"/>
      <c r="J57" s="237"/>
      <c r="K57" s="219"/>
      <c r="L57" s="219"/>
      <c r="M57" s="219"/>
      <c r="N57" s="219"/>
      <c r="O57" s="219"/>
      <c r="P57" s="219"/>
      <c r="Q57" s="219"/>
      <c r="R57" s="219"/>
    </row>
    <row r="58" spans="1:18" x14ac:dyDescent="0.25">
      <c r="A58" s="162"/>
      <c r="B58" s="3"/>
      <c r="C58" s="40"/>
      <c r="D58" s="6"/>
      <c r="E58" s="7"/>
      <c r="F58" s="40"/>
      <c r="G58" s="6"/>
      <c r="H58" s="39"/>
      <c r="I58" s="39"/>
      <c r="J58" s="6"/>
    </row>
    <row r="59" spans="1:18" x14ac:dyDescent="0.25">
      <c r="A59" s="162"/>
      <c r="B59" s="8" t="s">
        <v>11</v>
      </c>
      <c r="C59" s="77">
        <f>SUM(C8:C58)</f>
        <v>340</v>
      </c>
      <c r="D59" s="9">
        <f>SUM(D8:D58)</f>
        <v>36718599</v>
      </c>
      <c r="E59" s="8" t="s">
        <v>11</v>
      </c>
      <c r="F59" s="77">
        <f>SUM(F8:F58)</f>
        <v>36</v>
      </c>
      <c r="G59" s="5">
        <f>SUM(G8:G58)</f>
        <v>13094152</v>
      </c>
      <c r="H59" s="40">
        <f>SUM(H8:H58)</f>
        <v>0</v>
      </c>
      <c r="I59" s="40">
        <f>SUM(I8:I58)</f>
        <v>19403647</v>
      </c>
      <c r="J59" s="5"/>
    </row>
    <row r="60" spans="1:18" x14ac:dyDescent="0.25">
      <c r="A60" s="162"/>
      <c r="B60" s="8"/>
      <c r="C60" s="77"/>
      <c r="D60" s="9"/>
      <c r="E60" s="8"/>
      <c r="F60" s="77"/>
      <c r="G60" s="5"/>
      <c r="H60" s="40"/>
      <c r="I60" s="40"/>
      <c r="J60" s="5"/>
    </row>
    <row r="61" spans="1:18" x14ac:dyDescent="0.25">
      <c r="A61" s="163"/>
      <c r="B61" s="11"/>
      <c r="C61" s="40"/>
      <c r="D61" s="6"/>
      <c r="E61" s="8"/>
      <c r="F61" s="40"/>
      <c r="G61" s="318" t="s">
        <v>12</v>
      </c>
      <c r="H61" s="318"/>
      <c r="I61" s="39"/>
      <c r="J61" s="13">
        <f>SUM(D8:D58)</f>
        <v>36718599</v>
      </c>
    </row>
    <row r="62" spans="1:18" x14ac:dyDescent="0.25">
      <c r="A62" s="162"/>
      <c r="B62" s="3"/>
      <c r="C62" s="40"/>
      <c r="D62" s="6"/>
      <c r="E62" s="7"/>
      <c r="F62" s="40"/>
      <c r="G62" s="318" t="s">
        <v>13</v>
      </c>
      <c r="H62" s="318"/>
      <c r="I62" s="39"/>
      <c r="J62" s="13">
        <f>SUM(G8:G58)</f>
        <v>13094152</v>
      </c>
    </row>
    <row r="63" spans="1:18" x14ac:dyDescent="0.25">
      <c r="A63" s="164"/>
      <c r="B63" s="7"/>
      <c r="C63" s="40"/>
      <c r="D63" s="6"/>
      <c r="E63" s="7"/>
      <c r="F63" s="40"/>
      <c r="G63" s="318" t="s">
        <v>14</v>
      </c>
      <c r="H63" s="318"/>
      <c r="I63" s="41"/>
      <c r="J63" s="15">
        <f>J61-J62</f>
        <v>23624447</v>
      </c>
    </row>
    <row r="64" spans="1:18" x14ac:dyDescent="0.25">
      <c r="A64" s="162"/>
      <c r="B64" s="16"/>
      <c r="C64" s="40"/>
      <c r="D64" s="17"/>
      <c r="E64" s="7"/>
      <c r="F64" s="40"/>
      <c r="G64" s="318" t="s">
        <v>15</v>
      </c>
      <c r="H64" s="318"/>
      <c r="I64" s="39"/>
      <c r="J64" s="13">
        <f>SUM(H8:H58)</f>
        <v>0</v>
      </c>
    </row>
    <row r="65" spans="1:10" x14ac:dyDescent="0.25">
      <c r="A65" s="162"/>
      <c r="B65" s="16"/>
      <c r="C65" s="40"/>
      <c r="D65" s="17"/>
      <c r="E65" s="7"/>
      <c r="F65" s="40"/>
      <c r="G65" s="318" t="s">
        <v>16</v>
      </c>
      <c r="H65" s="318"/>
      <c r="I65" s="39"/>
      <c r="J65" s="13">
        <f>J63+J64</f>
        <v>23624447</v>
      </c>
    </row>
    <row r="66" spans="1:10" x14ac:dyDescent="0.25">
      <c r="A66" s="162"/>
      <c r="B66" s="16"/>
      <c r="C66" s="40"/>
      <c r="D66" s="17"/>
      <c r="E66" s="7"/>
      <c r="F66" s="40"/>
      <c r="G66" s="318" t="s">
        <v>5</v>
      </c>
      <c r="H66" s="318"/>
      <c r="I66" s="39"/>
      <c r="J66" s="13">
        <f>SUM(I8:I58)</f>
        <v>19403647</v>
      </c>
    </row>
    <row r="67" spans="1:10" x14ac:dyDescent="0.25">
      <c r="A67" s="162"/>
      <c r="B67" s="16"/>
      <c r="C67" s="40"/>
      <c r="D67" s="17"/>
      <c r="E67" s="7"/>
      <c r="F67" s="40"/>
      <c r="G67" s="318" t="s">
        <v>32</v>
      </c>
      <c r="H67" s="318"/>
      <c r="I67" s="40" t="str">
        <f>IF(J67&gt;0,"SALDO",IF(J67&lt;0,"PIUTANG",IF(J67=0,"LUNAS")))</f>
        <v>PIUTANG</v>
      </c>
      <c r="J67" s="13">
        <f>J66-J65</f>
        <v>-4220800</v>
      </c>
    </row>
  </sheetData>
  <mergeCells count="15">
    <mergeCell ref="G66:H66"/>
    <mergeCell ref="G67:H67"/>
    <mergeCell ref="G61:H61"/>
    <mergeCell ref="G62:H62"/>
    <mergeCell ref="G63:H63"/>
    <mergeCell ref="G64:H64"/>
    <mergeCell ref="G65:H65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19" t="s">
        <v>22</v>
      </c>
      <c r="G1" s="319"/>
      <c r="H1" s="319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0" t="s">
        <v>63</v>
      </c>
      <c r="B5" s="320"/>
      <c r="C5" s="320"/>
      <c r="D5" s="320"/>
      <c r="E5" s="320"/>
      <c r="F5" s="320"/>
      <c r="G5" s="320"/>
      <c r="H5" s="320"/>
      <c r="I5" s="320"/>
      <c r="J5" s="320"/>
    </row>
    <row r="6" spans="1:19" x14ac:dyDescent="0.25">
      <c r="A6" s="325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23" t="s">
        <v>5</v>
      </c>
      <c r="J6" s="324" t="s">
        <v>6</v>
      </c>
    </row>
    <row r="7" spans="1:19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2"/>
      <c r="I7" s="323"/>
      <c r="J7" s="324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5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5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18" t="s">
        <v>12</v>
      </c>
      <c r="H32" s="318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18" t="s">
        <v>13</v>
      </c>
      <c r="H33" s="318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18" t="s">
        <v>14</v>
      </c>
      <c r="H34" s="318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18" t="s">
        <v>15</v>
      </c>
      <c r="H35" s="318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18" t="s">
        <v>16</v>
      </c>
      <c r="H36" s="318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18" t="s">
        <v>5</v>
      </c>
      <c r="H37" s="318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18" t="s">
        <v>32</v>
      </c>
      <c r="H38" s="318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19" t="s">
        <v>21</v>
      </c>
      <c r="G2" s="319"/>
      <c r="H2" s="319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3" x14ac:dyDescent="0.25">
      <c r="A7" s="339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28"/>
      <c r="I7" s="344"/>
      <c r="J7" s="332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18" t="s">
        <v>12</v>
      </c>
      <c r="H73" s="318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18" t="s">
        <v>13</v>
      </c>
      <c r="H74" s="318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18" t="s">
        <v>14</v>
      </c>
      <c r="H75" s="318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18" t="s">
        <v>15</v>
      </c>
      <c r="H76" s="318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18" t="s">
        <v>16</v>
      </c>
      <c r="H77" s="318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18" t="s">
        <v>5</v>
      </c>
      <c r="H78" s="318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18" t="s">
        <v>32</v>
      </c>
      <c r="H79" s="318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19" t="s">
        <v>127</v>
      </c>
      <c r="G2" s="319"/>
      <c r="H2" s="319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18"/>
      <c r="N5" s="18"/>
      <c r="O5" s="37"/>
    </row>
    <row r="6" spans="1:15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68" t="s">
        <v>4</v>
      </c>
      <c r="I6" s="370" t="s">
        <v>5</v>
      </c>
      <c r="J6" s="371" t="s">
        <v>6</v>
      </c>
      <c r="L6" s="18"/>
      <c r="N6" s="18"/>
      <c r="O6" s="37"/>
    </row>
    <row r="7" spans="1:15" x14ac:dyDescent="0.25">
      <c r="A7" s="321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69"/>
      <c r="I7" s="370"/>
      <c r="J7" s="371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67" t="s">
        <v>12</v>
      </c>
      <c r="H19" s="367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67" t="s">
        <v>13</v>
      </c>
      <c r="H20" s="367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67" t="s">
        <v>14</v>
      </c>
      <c r="H21" s="367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67" t="s">
        <v>15</v>
      </c>
      <c r="H22" s="367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67" t="s">
        <v>16</v>
      </c>
      <c r="H23" s="367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67" t="s">
        <v>5</v>
      </c>
      <c r="H24" s="367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67" t="s">
        <v>32</v>
      </c>
      <c r="H25" s="367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19" t="s">
        <v>22</v>
      </c>
      <c r="G1" s="319"/>
      <c r="H1" s="319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18" t="s">
        <v>12</v>
      </c>
      <c r="H53" s="318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18" t="s">
        <v>13</v>
      </c>
      <c r="H54" s="318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18" t="s">
        <v>14</v>
      </c>
      <c r="H55" s="318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18" t="s">
        <v>15</v>
      </c>
      <c r="H56" s="318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18" t="s">
        <v>16</v>
      </c>
      <c r="H57" s="318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18" t="s">
        <v>5</v>
      </c>
      <c r="H58" s="318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18" t="s">
        <v>32</v>
      </c>
      <c r="H59" s="318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19" t="s">
        <v>22</v>
      </c>
      <c r="G1" s="319"/>
      <c r="H1" s="319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28"/>
      <c r="I7" s="344"/>
      <c r="J7" s="332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18" t="s">
        <v>12</v>
      </c>
      <c r="H35" s="318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18" t="s">
        <v>13</v>
      </c>
      <c r="H36" s="318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18" t="s">
        <v>14</v>
      </c>
      <c r="H37" s="318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18" t="s">
        <v>15</v>
      </c>
      <c r="H38" s="318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18" t="s">
        <v>16</v>
      </c>
      <c r="H39" s="318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18" t="s">
        <v>5</v>
      </c>
      <c r="H40" s="318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18" t="s">
        <v>32</v>
      </c>
      <c r="H41" s="318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19" t="s">
        <v>22</v>
      </c>
      <c r="G1" s="319"/>
      <c r="H1" s="319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19" t="s">
        <v>21</v>
      </c>
      <c r="G2" s="319"/>
      <c r="H2" s="319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28"/>
      <c r="I7" s="344"/>
      <c r="J7" s="332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18" t="s">
        <v>12</v>
      </c>
      <c r="H35" s="318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18" t="s">
        <v>13</v>
      </c>
      <c r="H36" s="318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18" t="s">
        <v>14</v>
      </c>
      <c r="H37" s="318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18" t="s">
        <v>15</v>
      </c>
      <c r="H38" s="318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18" t="s">
        <v>16</v>
      </c>
      <c r="H39" s="318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18" t="s">
        <v>5</v>
      </c>
      <c r="H40" s="318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18" t="s">
        <v>32</v>
      </c>
      <c r="H41" s="318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19" t="s">
        <v>22</v>
      </c>
      <c r="G1" s="319"/>
      <c r="H1" s="319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19" t="s">
        <v>21</v>
      </c>
      <c r="G2" s="319"/>
      <c r="H2" s="319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7" x14ac:dyDescent="0.25">
      <c r="A7" s="339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28"/>
      <c r="I7" s="344"/>
      <c r="J7" s="332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18" t="s">
        <v>12</v>
      </c>
      <c r="H35" s="318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18" t="s">
        <v>13</v>
      </c>
      <c r="H36" s="318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18" t="s">
        <v>14</v>
      </c>
      <c r="H37" s="318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18" t="s">
        <v>15</v>
      </c>
      <c r="H38" s="318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18" t="s">
        <v>16</v>
      </c>
      <c r="H39" s="318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18" t="s">
        <v>5</v>
      </c>
      <c r="H40" s="318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18" t="s">
        <v>32</v>
      </c>
      <c r="H41" s="318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19" t="s">
        <v>21</v>
      </c>
      <c r="G2" s="319"/>
      <c r="H2" s="319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28"/>
      <c r="I7" s="344"/>
      <c r="J7" s="332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18" t="s">
        <v>12</v>
      </c>
      <c r="H35" s="318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18" t="s">
        <v>13</v>
      </c>
      <c r="H36" s="318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18" t="s">
        <v>14</v>
      </c>
      <c r="H37" s="318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18" t="s">
        <v>15</v>
      </c>
      <c r="H38" s="318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18" t="s">
        <v>16</v>
      </c>
      <c r="H39" s="318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18" t="s">
        <v>5</v>
      </c>
      <c r="H40" s="318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18" t="s">
        <v>32</v>
      </c>
      <c r="H41" s="318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19" t="s">
        <v>22</v>
      </c>
      <c r="G1" s="319"/>
      <c r="H1" s="319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19" t="s">
        <v>21</v>
      </c>
      <c r="G2" s="319"/>
      <c r="H2" s="319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28"/>
      <c r="I7" s="344"/>
      <c r="J7" s="332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18" t="s">
        <v>12</v>
      </c>
      <c r="H35" s="318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18" t="s">
        <v>13</v>
      </c>
      <c r="H36" s="318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18" t="s">
        <v>14</v>
      </c>
      <c r="H37" s="318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18" t="s">
        <v>15</v>
      </c>
      <c r="H38" s="318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18" t="s">
        <v>16</v>
      </c>
      <c r="H39" s="318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18" t="s">
        <v>5</v>
      </c>
      <c r="H40" s="318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18" t="s">
        <v>32</v>
      </c>
      <c r="H41" s="318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19" t="s">
        <v>22</v>
      </c>
      <c r="G1" s="319"/>
      <c r="H1" s="319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6" x14ac:dyDescent="0.25">
      <c r="A7" s="339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28"/>
      <c r="I7" s="344"/>
      <c r="J7" s="332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18" t="s">
        <v>12</v>
      </c>
      <c r="H158" s="318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18" t="s">
        <v>13</v>
      </c>
      <c r="H159" s="318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18" t="s">
        <v>14</v>
      </c>
      <c r="H160" s="318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18" t="s">
        <v>15</v>
      </c>
      <c r="H161" s="318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18" t="s">
        <v>16</v>
      </c>
      <c r="H162" s="318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18" t="s">
        <v>5</v>
      </c>
      <c r="H163" s="318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18" t="s">
        <v>32</v>
      </c>
      <c r="H164" s="318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263"/>
  <sheetViews>
    <sheetView workbookViewId="0">
      <pane ySplit="7" topLeftCell="A237" activePane="bottomLeft" state="frozen"/>
      <selection pane="bottomLeft" activeCell="I243" sqref="I243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8" style="223" customWidth="1"/>
    <col min="4" max="4" width="15.140625" style="234" customWidth="1"/>
    <col min="5" max="5" width="10.28515625" style="234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18"/>
      <c r="F1" s="72" t="s">
        <v>123</v>
      </c>
      <c r="G1" s="72"/>
      <c r="H1" s="72" t="s">
        <v>122</v>
      </c>
      <c r="I1" s="221" t="s">
        <v>27</v>
      </c>
      <c r="J1" s="218"/>
      <c r="L1" s="219">
        <f>SUM(D234:D240)</f>
        <v>6715627</v>
      </c>
      <c r="M1" s="219">
        <v>0</v>
      </c>
    </row>
    <row r="2" spans="1:18" x14ac:dyDescent="0.25">
      <c r="A2" s="218" t="s">
        <v>1</v>
      </c>
      <c r="B2" s="218"/>
      <c r="C2" s="222" t="s">
        <v>19</v>
      </c>
      <c r="D2" s="218"/>
      <c r="E2" s="218"/>
      <c r="F2" s="72" t="s">
        <v>124</v>
      </c>
      <c r="G2" s="72"/>
      <c r="H2" s="72" t="s">
        <v>122</v>
      </c>
      <c r="I2" s="220">
        <f>J263*-1</f>
        <v>5717690</v>
      </c>
      <c r="J2" s="218"/>
      <c r="L2" s="219">
        <f>SUM(G234:G240)</f>
        <v>699038</v>
      </c>
      <c r="M2" s="219">
        <v>0</v>
      </c>
    </row>
    <row r="3" spans="1:18" x14ac:dyDescent="0.25">
      <c r="A3" s="218" t="s">
        <v>118</v>
      </c>
      <c r="B3" s="218"/>
      <c r="C3" s="222" t="s">
        <v>120</v>
      </c>
      <c r="D3" s="218"/>
      <c r="E3" s="218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6016589</v>
      </c>
      <c r="M3" s="219">
        <f>M1-M2</f>
        <v>0</v>
      </c>
    </row>
    <row r="4" spans="1:18" x14ac:dyDescent="0.25">
      <c r="L4" s="234"/>
    </row>
    <row r="5" spans="1:18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</row>
    <row r="6" spans="1:18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7" t="s">
        <v>4</v>
      </c>
      <c r="I6" s="329" t="s">
        <v>5</v>
      </c>
      <c r="J6" s="331" t="s">
        <v>6</v>
      </c>
    </row>
    <row r="7" spans="1:18" x14ac:dyDescent="0.25">
      <c r="A7" s="321"/>
      <c r="B7" s="267" t="s">
        <v>7</v>
      </c>
      <c r="C7" s="270" t="s">
        <v>8</v>
      </c>
      <c r="D7" s="268" t="s">
        <v>9</v>
      </c>
      <c r="E7" s="267" t="s">
        <v>10</v>
      </c>
      <c r="F7" s="270" t="s">
        <v>8</v>
      </c>
      <c r="G7" s="268" t="s">
        <v>9</v>
      </c>
      <c r="H7" s="328"/>
      <c r="I7" s="330"/>
      <c r="J7" s="332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5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5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5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5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5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5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5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5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5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5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5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5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5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5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5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5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5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5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5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5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5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5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5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5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5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5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5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5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5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5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5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5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5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5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5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5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5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5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5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5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5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5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5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5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5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5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5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5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5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5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5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5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5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5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5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5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5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5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5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5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5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5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5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5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5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5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5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5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5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5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5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5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5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5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5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5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5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5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5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5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5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5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5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5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5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5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5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5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5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5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5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5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5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5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5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5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5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5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5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5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5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5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5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5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5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5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5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5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5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5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5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5"/>
      <c r="F121" s="248"/>
      <c r="G121" s="247"/>
      <c r="H121" s="246"/>
      <c r="I121" s="246">
        <v>3473751</v>
      </c>
      <c r="J121" s="247" t="s">
        <v>17</v>
      </c>
      <c r="K121" s="138"/>
      <c r="L121" s="317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5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5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5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5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5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5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5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5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5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5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5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5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5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5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5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5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5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5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5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5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5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5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5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5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5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5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5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5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5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5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5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5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5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5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5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5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5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5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5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5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5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5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5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5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5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5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5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5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5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5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5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5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5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5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5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5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5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5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5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5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5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5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5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5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5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5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5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5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5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5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5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5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5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5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5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5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5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5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5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5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5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5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5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5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5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5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5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5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5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5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5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5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5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5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5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5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5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5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5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5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5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5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5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5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5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5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5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5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5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5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5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5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5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5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5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5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5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5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5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98">
        <v>43174</v>
      </c>
      <c r="B241" s="99">
        <v>180156918</v>
      </c>
      <c r="C241" s="100">
        <v>24</v>
      </c>
      <c r="D241" s="34">
        <v>2540825</v>
      </c>
      <c r="E241" s="101">
        <v>180041096</v>
      </c>
      <c r="F241" s="100">
        <v>1</v>
      </c>
      <c r="G241" s="34">
        <v>75075</v>
      </c>
      <c r="H241" s="102"/>
      <c r="I241" s="102"/>
      <c r="J241" s="34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98">
        <v>43174</v>
      </c>
      <c r="B242" s="99">
        <v>180156829</v>
      </c>
      <c r="C242" s="100">
        <v>2</v>
      </c>
      <c r="D242" s="34">
        <v>217963</v>
      </c>
      <c r="E242" s="101">
        <v>180041119</v>
      </c>
      <c r="F242" s="100">
        <v>5</v>
      </c>
      <c r="G242" s="34">
        <v>504263</v>
      </c>
      <c r="H242" s="102"/>
      <c r="I242" s="102"/>
      <c r="J242" s="34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98">
        <v>43174</v>
      </c>
      <c r="B243" s="99">
        <v>180156940</v>
      </c>
      <c r="C243" s="100">
        <v>4</v>
      </c>
      <c r="D243" s="34">
        <v>404513</v>
      </c>
      <c r="E243" s="101"/>
      <c r="F243" s="100"/>
      <c r="G243" s="34"/>
      <c r="H243" s="102"/>
      <c r="I243" s="102"/>
      <c r="J243" s="34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98">
        <v>43174</v>
      </c>
      <c r="B244" s="99">
        <v>180156957</v>
      </c>
      <c r="C244" s="100">
        <v>10</v>
      </c>
      <c r="D244" s="34">
        <v>936163</v>
      </c>
      <c r="E244" s="101"/>
      <c r="F244" s="100"/>
      <c r="G244" s="34"/>
      <c r="H244" s="102"/>
      <c r="I244" s="102"/>
      <c r="J244" s="34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98">
        <v>43174</v>
      </c>
      <c r="B245" s="99">
        <v>180156061</v>
      </c>
      <c r="C245" s="100">
        <v>4</v>
      </c>
      <c r="D245" s="34">
        <v>436450</v>
      </c>
      <c r="E245" s="101"/>
      <c r="F245" s="100"/>
      <c r="G245" s="34"/>
      <c r="H245" s="102"/>
      <c r="I245" s="102"/>
      <c r="J245" s="34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98">
        <v>43174</v>
      </c>
      <c r="B246" s="99">
        <v>180156973</v>
      </c>
      <c r="C246" s="100">
        <v>4</v>
      </c>
      <c r="D246" s="34">
        <v>405738</v>
      </c>
      <c r="E246" s="101"/>
      <c r="F246" s="100"/>
      <c r="G246" s="34"/>
      <c r="H246" s="102"/>
      <c r="I246" s="102"/>
      <c r="J246" s="34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98">
        <v>43174</v>
      </c>
      <c r="B247" s="99">
        <v>180157014</v>
      </c>
      <c r="C247" s="100">
        <v>7</v>
      </c>
      <c r="D247" s="34">
        <v>867213</v>
      </c>
      <c r="E247" s="101"/>
      <c r="F247" s="100"/>
      <c r="G247" s="34"/>
      <c r="H247" s="102"/>
      <c r="I247" s="102"/>
      <c r="J247" s="34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98">
        <v>43174</v>
      </c>
      <c r="B248" s="99">
        <v>180157018</v>
      </c>
      <c r="C248" s="100">
        <v>4</v>
      </c>
      <c r="D248" s="34">
        <v>488163</v>
      </c>
      <c r="E248" s="101"/>
      <c r="F248" s="100"/>
      <c r="G248" s="34"/>
      <c r="H248" s="102"/>
      <c r="I248" s="102"/>
      <c r="J248" s="34"/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98"/>
      <c r="B249" s="99"/>
      <c r="C249" s="100"/>
      <c r="D249" s="34"/>
      <c r="E249" s="101"/>
      <c r="F249" s="100"/>
      <c r="G249" s="34"/>
      <c r="H249" s="102"/>
      <c r="I249" s="102"/>
      <c r="J249" s="34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98"/>
      <c r="B250" s="99"/>
      <c r="C250" s="100"/>
      <c r="D250" s="34"/>
      <c r="E250" s="101"/>
      <c r="F250" s="100"/>
      <c r="G250" s="34"/>
      <c r="H250" s="102"/>
      <c r="I250" s="102"/>
      <c r="J250" s="34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98"/>
      <c r="B251" s="99"/>
      <c r="C251" s="100"/>
      <c r="D251" s="34"/>
      <c r="E251" s="101"/>
      <c r="F251" s="100"/>
      <c r="G251" s="34"/>
      <c r="H251" s="102"/>
      <c r="I251" s="102"/>
      <c r="J251" s="34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98"/>
      <c r="B252" s="99"/>
      <c r="C252" s="100"/>
      <c r="D252" s="34"/>
      <c r="E252" s="101"/>
      <c r="F252" s="100"/>
      <c r="G252" s="34"/>
      <c r="H252" s="102"/>
      <c r="I252" s="102"/>
      <c r="J252" s="34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98"/>
      <c r="B253" s="99"/>
      <c r="C253" s="100"/>
      <c r="D253" s="34"/>
      <c r="E253" s="101"/>
      <c r="F253" s="100"/>
      <c r="G253" s="34"/>
      <c r="H253" s="102"/>
      <c r="I253" s="102"/>
      <c r="J253" s="34"/>
      <c r="K253" s="138"/>
      <c r="L253" s="138"/>
      <c r="M253" s="138"/>
      <c r="N253" s="138"/>
      <c r="O253" s="138"/>
      <c r="P253" s="138"/>
      <c r="Q253" s="138"/>
      <c r="R253" s="138"/>
    </row>
    <row r="254" spans="1:18" x14ac:dyDescent="0.25">
      <c r="A254" s="236"/>
      <c r="B254" s="235"/>
      <c r="C254" s="241"/>
      <c r="D254" s="237"/>
      <c r="E254" s="238"/>
      <c r="F254" s="241"/>
      <c r="G254" s="237"/>
      <c r="H254" s="240"/>
      <c r="I254" s="240"/>
      <c r="J254" s="237"/>
    </row>
    <row r="255" spans="1:18" s="218" customFormat="1" x14ac:dyDescent="0.25">
      <c r="A255" s="227"/>
      <c r="B255" s="224" t="s">
        <v>11</v>
      </c>
      <c r="C255" s="233">
        <f>SUM(C8:C254)</f>
        <v>2542</v>
      </c>
      <c r="D255" s="225">
        <f>SUM(D8:D254)</f>
        <v>279419238</v>
      </c>
      <c r="E255" s="224" t="s">
        <v>11</v>
      </c>
      <c r="F255" s="233">
        <f>SUM(F8:F254)</f>
        <v>215</v>
      </c>
      <c r="G255" s="225">
        <f>SUM(G8:G254)</f>
        <v>23675408</v>
      </c>
      <c r="H255" s="233">
        <f>SUM(H8:H254)</f>
        <v>0</v>
      </c>
      <c r="I255" s="233">
        <f>SUM(I8:I254)</f>
        <v>250026140</v>
      </c>
      <c r="J255" s="225"/>
      <c r="K255" s="220"/>
      <c r="L255" s="220"/>
      <c r="M255" s="220"/>
      <c r="N255" s="220"/>
      <c r="O255" s="220"/>
      <c r="P255" s="220"/>
      <c r="Q255" s="220"/>
      <c r="R255" s="220"/>
    </row>
    <row r="256" spans="1:18" s="218" customFormat="1" x14ac:dyDescent="0.25">
      <c r="A256" s="227"/>
      <c r="B256" s="224"/>
      <c r="C256" s="233"/>
      <c r="D256" s="225"/>
      <c r="E256" s="224"/>
      <c r="F256" s="233"/>
      <c r="G256" s="225"/>
      <c r="H256" s="233"/>
      <c r="I256" s="233"/>
      <c r="J256" s="225"/>
      <c r="K256" s="220"/>
      <c r="M256" s="220"/>
      <c r="N256" s="220"/>
      <c r="O256" s="220"/>
      <c r="P256" s="220"/>
      <c r="Q256" s="220"/>
      <c r="R256" s="220"/>
    </row>
    <row r="257" spans="1:18" x14ac:dyDescent="0.25">
      <c r="A257" s="226"/>
      <c r="B257" s="227"/>
      <c r="C257" s="241"/>
      <c r="D257" s="237"/>
      <c r="E257" s="224"/>
      <c r="F257" s="241"/>
      <c r="G257" s="333" t="s">
        <v>12</v>
      </c>
      <c r="H257" s="334"/>
      <c r="I257" s="237"/>
      <c r="J257" s="228">
        <f>SUM(D8:D254)</f>
        <v>279419238</v>
      </c>
      <c r="P257" s="220"/>
      <c r="Q257" s="220"/>
      <c r="R257" s="234"/>
    </row>
    <row r="258" spans="1:18" x14ac:dyDescent="0.25">
      <c r="A258" s="236"/>
      <c r="B258" s="235"/>
      <c r="C258" s="241"/>
      <c r="D258" s="237"/>
      <c r="E258" s="238"/>
      <c r="F258" s="241"/>
      <c r="G258" s="333" t="s">
        <v>13</v>
      </c>
      <c r="H258" s="334"/>
      <c r="I258" s="238"/>
      <c r="J258" s="228">
        <f>SUM(G8:G254)</f>
        <v>23675408</v>
      </c>
      <c r="R258" s="234"/>
    </row>
    <row r="259" spans="1:18" x14ac:dyDescent="0.25">
      <c r="A259" s="229"/>
      <c r="B259" s="238"/>
      <c r="C259" s="241"/>
      <c r="D259" s="237"/>
      <c r="E259" s="238"/>
      <c r="F259" s="241"/>
      <c r="G259" s="333" t="s">
        <v>14</v>
      </c>
      <c r="H259" s="334"/>
      <c r="I259" s="230"/>
      <c r="J259" s="230">
        <f>J257-J258</f>
        <v>255743830</v>
      </c>
      <c r="L259" s="220"/>
      <c r="R259" s="234"/>
    </row>
    <row r="260" spans="1:18" x14ac:dyDescent="0.25">
      <c r="A260" s="236"/>
      <c r="B260" s="231"/>
      <c r="C260" s="241"/>
      <c r="D260" s="232"/>
      <c r="E260" s="238"/>
      <c r="F260" s="241"/>
      <c r="G260" s="333" t="s">
        <v>15</v>
      </c>
      <c r="H260" s="334"/>
      <c r="I260" s="238"/>
      <c r="J260" s="228">
        <f>SUM(H8:H254)</f>
        <v>0</v>
      </c>
      <c r="R260" s="234"/>
    </row>
    <row r="261" spans="1:18" x14ac:dyDescent="0.25">
      <c r="A261" s="236"/>
      <c r="B261" s="231"/>
      <c r="C261" s="241"/>
      <c r="D261" s="232"/>
      <c r="E261" s="238"/>
      <c r="F261" s="241"/>
      <c r="G261" s="333" t="s">
        <v>16</v>
      </c>
      <c r="H261" s="334"/>
      <c r="I261" s="238"/>
      <c r="J261" s="228">
        <f>J259+J260</f>
        <v>255743830</v>
      </c>
      <c r="R261" s="234"/>
    </row>
    <row r="262" spans="1:18" x14ac:dyDescent="0.25">
      <c r="A262" s="236"/>
      <c r="B262" s="231"/>
      <c r="C262" s="241"/>
      <c r="D262" s="232"/>
      <c r="E262" s="238"/>
      <c r="F262" s="241"/>
      <c r="G262" s="333" t="s">
        <v>5</v>
      </c>
      <c r="H262" s="334"/>
      <c r="I262" s="238"/>
      <c r="J262" s="228">
        <f>SUM(I8:I254)</f>
        <v>250026140</v>
      </c>
      <c r="R262" s="234"/>
    </row>
    <row r="263" spans="1:18" x14ac:dyDescent="0.25">
      <c r="A263" s="236"/>
      <c r="B263" s="231"/>
      <c r="C263" s="241"/>
      <c r="D263" s="232"/>
      <c r="E263" s="238"/>
      <c r="F263" s="241"/>
      <c r="G263" s="333" t="s">
        <v>32</v>
      </c>
      <c r="H263" s="334"/>
      <c r="I263" s="235" t="str">
        <f>IF(J263&gt;0,"SALDO",IF(J263&lt;0,"PIUTANG",IF(J263=0,"LUNAS")))</f>
        <v>PIUTANG</v>
      </c>
      <c r="J263" s="228">
        <f>J262-J261</f>
        <v>-5717690</v>
      </c>
      <c r="R263" s="234"/>
    </row>
  </sheetData>
  <mergeCells count="13">
    <mergeCell ref="G263:H263"/>
    <mergeCell ref="G257:H257"/>
    <mergeCell ref="G258:H258"/>
    <mergeCell ref="G259:H259"/>
    <mergeCell ref="G260:H260"/>
    <mergeCell ref="G261:H261"/>
    <mergeCell ref="G262:H26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scale="90"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19" t="s">
        <v>22</v>
      </c>
      <c r="G1" s="319"/>
      <c r="H1" s="319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19" t="s">
        <v>21</v>
      </c>
      <c r="G2" s="319"/>
      <c r="H2" s="319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64" t="s">
        <v>5</v>
      </c>
      <c r="J6" s="324" t="s">
        <v>6</v>
      </c>
      <c r="L6" s="219"/>
      <c r="M6" s="219"/>
      <c r="N6" s="219"/>
      <c r="O6" s="219"/>
      <c r="P6" s="219"/>
      <c r="Q6" s="219"/>
    </row>
    <row r="7" spans="1:17" x14ac:dyDescent="0.25">
      <c r="A7" s="321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2"/>
      <c r="I7" s="364"/>
      <c r="J7" s="324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3">
        <v>170112843</v>
      </c>
      <c r="C16" s="294">
        <v>2</v>
      </c>
      <c r="D16" s="295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3">
        <v>170112848</v>
      </c>
      <c r="C17" s="294">
        <v>1</v>
      </c>
      <c r="D17" s="295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18" t="s">
        <v>12</v>
      </c>
      <c r="H32" s="318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18" t="s">
        <v>13</v>
      </c>
      <c r="H33" s="318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18" t="s">
        <v>14</v>
      </c>
      <c r="H34" s="318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18" t="s">
        <v>15</v>
      </c>
      <c r="H35" s="318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18" t="s">
        <v>16</v>
      </c>
      <c r="H36" s="318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18" t="s">
        <v>5</v>
      </c>
      <c r="H37" s="318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18" t="s">
        <v>32</v>
      </c>
      <c r="H38" s="318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19" t="s">
        <v>22</v>
      </c>
      <c r="G1" s="319"/>
      <c r="H1" s="319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74"/>
      <c r="M5" s="18"/>
      <c r="O5" s="18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  <c r="L6" s="174"/>
    </row>
    <row r="7" spans="1:15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8"/>
      <c r="I7" s="344"/>
      <c r="J7" s="332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18" t="s">
        <v>12</v>
      </c>
      <c r="H57" s="318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18" t="s">
        <v>13</v>
      </c>
      <c r="H58" s="318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18" t="s">
        <v>14</v>
      </c>
      <c r="H59" s="318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18" t="s">
        <v>15</v>
      </c>
      <c r="H60" s="318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18" t="s">
        <v>16</v>
      </c>
      <c r="H61" s="318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18" t="s">
        <v>5</v>
      </c>
      <c r="H62" s="318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18" t="s">
        <v>32</v>
      </c>
      <c r="H63" s="318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19" t="s">
        <v>22</v>
      </c>
      <c r="G1" s="319"/>
      <c r="H1" s="319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19" t="s">
        <v>21</v>
      </c>
      <c r="G2" s="319"/>
      <c r="H2" s="319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1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1" x14ac:dyDescent="0.25">
      <c r="A7" s="339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5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5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5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18" t="s">
        <v>12</v>
      </c>
      <c r="H116" s="318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18" t="s">
        <v>13</v>
      </c>
      <c r="H117" s="318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18" t="s">
        <v>14</v>
      </c>
      <c r="H118" s="318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18" t="s">
        <v>15</v>
      </c>
      <c r="H119" s="318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18" t="s">
        <v>16</v>
      </c>
      <c r="H120" s="318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18" t="s">
        <v>5</v>
      </c>
      <c r="H121" s="318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18" t="s">
        <v>32</v>
      </c>
      <c r="H122" s="318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19" t="s">
        <v>22</v>
      </c>
      <c r="G1" s="319"/>
      <c r="H1" s="319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9" t="s">
        <v>21</v>
      </c>
      <c r="G2" s="319"/>
      <c r="H2" s="319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64" t="s">
        <v>5</v>
      </c>
      <c r="J6" s="324" t="s">
        <v>6</v>
      </c>
      <c r="L6" s="219"/>
      <c r="M6" s="219"/>
      <c r="N6" s="219"/>
      <c r="O6" s="219"/>
      <c r="P6" s="219"/>
      <c r="Q6" s="219"/>
    </row>
    <row r="7" spans="1:17" x14ac:dyDescent="0.25">
      <c r="A7" s="321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2"/>
      <c r="I7" s="364"/>
      <c r="J7" s="324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18" t="s">
        <v>12</v>
      </c>
      <c r="H32" s="318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18" t="s">
        <v>13</v>
      </c>
      <c r="H33" s="318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18" t="s">
        <v>14</v>
      </c>
      <c r="H34" s="318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18" t="s">
        <v>15</v>
      </c>
      <c r="H35" s="318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18" t="s">
        <v>16</v>
      </c>
      <c r="H36" s="318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18" t="s">
        <v>5</v>
      </c>
      <c r="H37" s="318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18" t="s">
        <v>32</v>
      </c>
      <c r="H38" s="318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19" t="s">
        <v>22</v>
      </c>
      <c r="G1" s="319"/>
      <c r="H1" s="319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19" t="s">
        <v>21</v>
      </c>
      <c r="G2" s="319"/>
      <c r="H2" s="319"/>
      <c r="I2" s="21">
        <f>J72*-1</f>
        <v>0</v>
      </c>
    </row>
    <row r="4" spans="1:10" ht="19.5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</row>
    <row r="5" spans="1:10" x14ac:dyDescent="0.25">
      <c r="A5" s="321" t="s">
        <v>2</v>
      </c>
      <c r="B5" s="322" t="s">
        <v>3</v>
      </c>
      <c r="C5" s="322"/>
      <c r="D5" s="322"/>
      <c r="E5" s="322"/>
      <c r="F5" s="322"/>
      <c r="G5" s="322"/>
      <c r="H5" s="372" t="s">
        <v>4</v>
      </c>
      <c r="I5" s="370" t="s">
        <v>5</v>
      </c>
      <c r="J5" s="371" t="s">
        <v>6</v>
      </c>
    </row>
    <row r="6" spans="1:10" x14ac:dyDescent="0.25">
      <c r="A6" s="321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70"/>
      <c r="J6" s="371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67" t="s">
        <v>12</v>
      </c>
      <c r="H66" s="367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67" t="s">
        <v>13</v>
      </c>
      <c r="H67" s="367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67" t="s">
        <v>14</v>
      </c>
      <c r="H68" s="367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67" t="s">
        <v>15</v>
      </c>
      <c r="H69" s="367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67" t="s">
        <v>16</v>
      </c>
      <c r="H70" s="367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67" t="s">
        <v>5</v>
      </c>
      <c r="H71" s="367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67" t="s">
        <v>32</v>
      </c>
      <c r="H72" s="367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19" t="s">
        <v>22</v>
      </c>
      <c r="G1" s="319"/>
      <c r="H1" s="319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J40*-1</f>
        <v>0</v>
      </c>
      <c r="J2" s="20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1" t="s">
        <v>6</v>
      </c>
    </row>
    <row r="6" spans="1:15" x14ac:dyDescent="0.25">
      <c r="A6" s="339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46"/>
      <c r="I6" s="344"/>
      <c r="J6" s="332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18" t="s">
        <v>12</v>
      </c>
      <c r="H34" s="318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18" t="s">
        <v>13</v>
      </c>
      <c r="H35" s="318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18" t="s">
        <v>14</v>
      </c>
      <c r="H36" s="318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18" t="s">
        <v>15</v>
      </c>
      <c r="H37" s="318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18" t="s">
        <v>16</v>
      </c>
      <c r="H38" s="318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18" t="s">
        <v>5</v>
      </c>
      <c r="H39" s="318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18" t="s">
        <v>32</v>
      </c>
      <c r="H40" s="318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19" t="s">
        <v>22</v>
      </c>
      <c r="G1" s="319"/>
      <c r="H1" s="319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19" t="s">
        <v>21</v>
      </c>
      <c r="G2" s="319"/>
      <c r="H2" s="319"/>
      <c r="I2" s="21">
        <f>J71*-1</f>
        <v>12110891</v>
      </c>
    </row>
    <row r="4" spans="1:10" ht="19.5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</row>
    <row r="5" spans="1:10" x14ac:dyDescent="0.25">
      <c r="A5" s="321" t="s">
        <v>2</v>
      </c>
      <c r="B5" s="322" t="s">
        <v>3</v>
      </c>
      <c r="C5" s="322"/>
      <c r="D5" s="322"/>
      <c r="E5" s="322"/>
      <c r="F5" s="322"/>
      <c r="G5" s="322"/>
      <c r="H5" s="372" t="s">
        <v>4</v>
      </c>
      <c r="I5" s="370" t="s">
        <v>5</v>
      </c>
      <c r="J5" s="371" t="s">
        <v>6</v>
      </c>
    </row>
    <row r="6" spans="1:10" x14ac:dyDescent="0.25">
      <c r="A6" s="321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70"/>
      <c r="J6" s="371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67" t="s">
        <v>12</v>
      </c>
      <c r="H65" s="367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67" t="s">
        <v>13</v>
      </c>
      <c r="H66" s="367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67" t="s">
        <v>14</v>
      </c>
      <c r="H67" s="367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67" t="s">
        <v>15</v>
      </c>
      <c r="H68" s="367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67" t="s">
        <v>16</v>
      </c>
      <c r="H69" s="367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67" t="s">
        <v>5</v>
      </c>
      <c r="H70" s="367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67" t="s">
        <v>32</v>
      </c>
      <c r="H71" s="367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219"/>
  <sheetViews>
    <sheetView workbookViewId="0">
      <pane ySplit="6" topLeftCell="A193" activePane="bottomLeft" state="frozen"/>
      <selection pane="bottomLeft" activeCell="E197" sqref="E197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19" t="s">
        <v>22</v>
      </c>
      <c r="G1" s="319"/>
      <c r="H1" s="319"/>
      <c r="I1" s="220" t="s">
        <v>27</v>
      </c>
      <c r="J1" s="218"/>
      <c r="L1" s="219">
        <f>SUM(D30:D35)</f>
        <v>3437088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19" t="s">
        <v>21</v>
      </c>
      <c r="G2" s="319"/>
      <c r="H2" s="319"/>
      <c r="I2" s="220">
        <f>J218*-1</f>
        <v>2332488</v>
      </c>
      <c r="J2" s="218"/>
      <c r="L2" s="219">
        <f>SUM(G30:G35)</f>
        <v>414838</v>
      </c>
    </row>
    <row r="3" spans="1:16" x14ac:dyDescent="0.25">
      <c r="L3" s="219">
        <f>L1-L2</f>
        <v>3022250</v>
      </c>
    </row>
    <row r="4" spans="1:16" ht="19.5" x14ac:dyDescent="0.25">
      <c r="A4" s="335"/>
      <c r="B4" s="336"/>
      <c r="C4" s="336"/>
      <c r="D4" s="336"/>
      <c r="E4" s="336"/>
      <c r="F4" s="336"/>
      <c r="G4" s="336"/>
      <c r="H4" s="336"/>
      <c r="I4" s="336"/>
      <c r="J4" s="337"/>
    </row>
    <row r="5" spans="1:16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27" t="s">
        <v>4</v>
      </c>
      <c r="I5" s="343" t="s">
        <v>5</v>
      </c>
      <c r="J5" s="331" t="s">
        <v>6</v>
      </c>
    </row>
    <row r="6" spans="1:16" x14ac:dyDescent="0.25">
      <c r="A6" s="339"/>
      <c r="B6" s="310" t="s">
        <v>7</v>
      </c>
      <c r="C6" s="312" t="s">
        <v>8</v>
      </c>
      <c r="D6" s="311" t="s">
        <v>9</v>
      </c>
      <c r="E6" s="310" t="s">
        <v>10</v>
      </c>
      <c r="F6" s="312" t="s">
        <v>8</v>
      </c>
      <c r="G6" s="311" t="s">
        <v>9</v>
      </c>
      <c r="H6" s="328"/>
      <c r="I6" s="344"/>
      <c r="J6" s="332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36">
        <v>43174</v>
      </c>
      <c r="B197" s="235">
        <v>180156914</v>
      </c>
      <c r="C197" s="241">
        <v>9</v>
      </c>
      <c r="D197" s="34">
        <v>708488</v>
      </c>
      <c r="E197" s="238">
        <v>180041089</v>
      </c>
      <c r="F197" s="241">
        <v>8</v>
      </c>
      <c r="G197" s="237">
        <v>883138</v>
      </c>
      <c r="H197" s="238"/>
      <c r="I197" s="240"/>
      <c r="J197" s="237"/>
      <c r="K197" s="234"/>
      <c r="L197" s="234"/>
      <c r="M197" s="234"/>
      <c r="N197" s="234"/>
      <c r="O197" s="234"/>
      <c r="P197" s="234"/>
    </row>
    <row r="198" spans="1:16" x14ac:dyDescent="0.25">
      <c r="A198" s="236">
        <v>43174</v>
      </c>
      <c r="B198" s="235">
        <v>180156938</v>
      </c>
      <c r="C198" s="241">
        <v>16</v>
      </c>
      <c r="D198" s="34">
        <v>1445850</v>
      </c>
      <c r="E198" s="238"/>
      <c r="F198" s="241"/>
      <c r="G198" s="237"/>
      <c r="H198" s="238"/>
      <c r="I198" s="240"/>
      <c r="J198" s="237"/>
      <c r="K198" s="234"/>
      <c r="L198" s="234"/>
      <c r="M198" s="234"/>
      <c r="N198" s="234"/>
      <c r="O198" s="234"/>
      <c r="P198" s="234"/>
    </row>
    <row r="199" spans="1:16" x14ac:dyDescent="0.25">
      <c r="A199" s="236">
        <v>43174</v>
      </c>
      <c r="B199" s="235">
        <v>180156986</v>
      </c>
      <c r="C199" s="241">
        <v>7</v>
      </c>
      <c r="D199" s="34">
        <v>718375</v>
      </c>
      <c r="E199" s="238"/>
      <c r="F199" s="241"/>
      <c r="G199" s="237"/>
      <c r="H199" s="238"/>
      <c r="I199" s="240"/>
      <c r="J199" s="237"/>
      <c r="K199" s="234"/>
      <c r="L199" s="234"/>
      <c r="M199" s="234"/>
      <c r="N199" s="234"/>
      <c r="O199" s="234"/>
      <c r="P199" s="234"/>
    </row>
    <row r="200" spans="1:16" x14ac:dyDescent="0.25">
      <c r="A200" s="236">
        <v>43174</v>
      </c>
      <c r="B200" s="235">
        <v>180156703</v>
      </c>
      <c r="C200" s="241">
        <v>3</v>
      </c>
      <c r="D200" s="34">
        <v>198625</v>
      </c>
      <c r="E200" s="238"/>
      <c r="F200" s="241"/>
      <c r="G200" s="237"/>
      <c r="H200" s="238"/>
      <c r="I200" s="240"/>
      <c r="J200" s="237"/>
      <c r="K200" s="234"/>
      <c r="L200" s="234"/>
      <c r="M200" s="234"/>
      <c r="N200" s="234"/>
      <c r="O200" s="234"/>
      <c r="P200" s="234"/>
    </row>
    <row r="201" spans="1:16" x14ac:dyDescent="0.25">
      <c r="A201" s="236">
        <v>43174</v>
      </c>
      <c r="B201" s="235">
        <v>180157004</v>
      </c>
      <c r="C201" s="241">
        <v>1</v>
      </c>
      <c r="D201" s="34">
        <v>47163</v>
      </c>
      <c r="E201" s="238"/>
      <c r="F201" s="241"/>
      <c r="G201" s="237"/>
      <c r="H201" s="238"/>
      <c r="I201" s="240"/>
      <c r="J201" s="237"/>
      <c r="K201" s="234"/>
      <c r="L201" s="234"/>
      <c r="M201" s="234"/>
      <c r="N201" s="234"/>
      <c r="O201" s="234"/>
      <c r="P201" s="234"/>
    </row>
    <row r="202" spans="1:16" x14ac:dyDescent="0.25">
      <c r="A202" s="236">
        <v>43174</v>
      </c>
      <c r="B202" s="235">
        <v>180157016</v>
      </c>
      <c r="C202" s="241">
        <v>1</v>
      </c>
      <c r="D202" s="34">
        <v>97125</v>
      </c>
      <c r="E202" s="238"/>
      <c r="F202" s="241"/>
      <c r="G202" s="237"/>
      <c r="H202" s="238"/>
      <c r="I202" s="240"/>
      <c r="J202" s="237"/>
      <c r="K202" s="234"/>
      <c r="L202" s="234"/>
      <c r="M202" s="234"/>
      <c r="N202" s="234"/>
      <c r="O202" s="234"/>
      <c r="P202" s="234"/>
    </row>
    <row r="203" spans="1:16" x14ac:dyDescent="0.25">
      <c r="A203" s="236"/>
      <c r="B203" s="235"/>
      <c r="C203" s="241"/>
      <c r="D203" s="34"/>
      <c r="E203" s="238"/>
      <c r="F203" s="241"/>
      <c r="G203" s="237"/>
      <c r="H203" s="238"/>
      <c r="I203" s="240"/>
      <c r="J203" s="237"/>
      <c r="K203" s="234"/>
      <c r="L203" s="234"/>
      <c r="M203" s="234"/>
      <c r="N203" s="234"/>
      <c r="O203" s="234"/>
      <c r="P203" s="234"/>
    </row>
    <row r="204" spans="1:16" x14ac:dyDescent="0.25">
      <c r="A204" s="236"/>
      <c r="B204" s="235"/>
      <c r="C204" s="241"/>
      <c r="D204" s="34"/>
      <c r="E204" s="238"/>
      <c r="F204" s="241"/>
      <c r="G204" s="237"/>
      <c r="H204" s="238"/>
      <c r="I204" s="240"/>
      <c r="J204" s="237"/>
      <c r="K204" s="234"/>
      <c r="L204" s="234"/>
      <c r="M204" s="234"/>
      <c r="N204" s="234"/>
      <c r="O204" s="234"/>
      <c r="P204" s="234"/>
    </row>
    <row r="205" spans="1:16" x14ac:dyDescent="0.25">
      <c r="A205" s="236"/>
      <c r="B205" s="235"/>
      <c r="C205" s="241"/>
      <c r="D205" s="34"/>
      <c r="E205" s="238"/>
      <c r="F205" s="241"/>
      <c r="G205" s="237"/>
      <c r="H205" s="238"/>
      <c r="I205" s="240"/>
      <c r="J205" s="237"/>
      <c r="K205" s="234"/>
      <c r="L205" s="234"/>
      <c r="M205" s="234"/>
      <c r="N205" s="234"/>
      <c r="O205" s="234"/>
      <c r="P205" s="234"/>
    </row>
    <row r="206" spans="1:16" x14ac:dyDescent="0.25">
      <c r="A206" s="236"/>
      <c r="B206" s="235"/>
      <c r="C206" s="241"/>
      <c r="D206" s="34"/>
      <c r="E206" s="238"/>
      <c r="F206" s="241"/>
      <c r="G206" s="237"/>
      <c r="H206" s="238"/>
      <c r="I206" s="240"/>
      <c r="J206" s="237"/>
      <c r="K206" s="234"/>
      <c r="L206" s="234"/>
      <c r="M206" s="234"/>
      <c r="N206" s="234"/>
      <c r="O206" s="234"/>
      <c r="P206" s="234"/>
    </row>
    <row r="207" spans="1:16" x14ac:dyDescent="0.25">
      <c r="A207" s="236"/>
      <c r="B207" s="235"/>
      <c r="C207" s="241"/>
      <c r="D207" s="34"/>
      <c r="E207" s="238"/>
      <c r="F207" s="241"/>
      <c r="G207" s="237"/>
      <c r="H207" s="238"/>
      <c r="I207" s="240"/>
      <c r="J207" s="237"/>
      <c r="K207" s="234"/>
      <c r="L207" s="234"/>
      <c r="M207" s="234"/>
      <c r="N207" s="234"/>
      <c r="O207" s="234"/>
      <c r="P207" s="234"/>
    </row>
    <row r="208" spans="1:16" x14ac:dyDescent="0.25">
      <c r="A208" s="236"/>
      <c r="B208" s="235"/>
      <c r="C208" s="241"/>
      <c r="D208" s="34"/>
      <c r="E208" s="238"/>
      <c r="F208" s="241"/>
      <c r="G208" s="237"/>
      <c r="H208" s="238"/>
      <c r="I208" s="240"/>
      <c r="J208" s="237"/>
      <c r="K208" s="234"/>
      <c r="L208" s="234"/>
      <c r="M208" s="234"/>
      <c r="N208" s="234"/>
      <c r="O208" s="234"/>
      <c r="P208" s="234"/>
    </row>
    <row r="209" spans="1:16" x14ac:dyDescent="0.25">
      <c r="A209" s="236"/>
      <c r="B209" s="235"/>
      <c r="C209" s="241"/>
      <c r="D209" s="34"/>
      <c r="E209" s="238"/>
      <c r="F209" s="241"/>
      <c r="G209" s="237"/>
      <c r="H209" s="238"/>
      <c r="I209" s="240"/>
      <c r="J209" s="237"/>
      <c r="K209" s="234"/>
      <c r="L209" s="234"/>
      <c r="M209" s="234"/>
      <c r="N209" s="234"/>
      <c r="O209" s="234"/>
      <c r="P209" s="234"/>
    </row>
    <row r="210" spans="1:16" x14ac:dyDescent="0.25">
      <c r="A210" s="236"/>
      <c r="B210" s="224" t="s">
        <v>11</v>
      </c>
      <c r="C210" s="233">
        <f>SUM(C7:C209)</f>
        <v>1348</v>
      </c>
      <c r="D210" s="225">
        <f>SUM(D7:D209)</f>
        <v>128783510</v>
      </c>
      <c r="E210" s="224" t="s">
        <v>11</v>
      </c>
      <c r="F210" s="233">
        <f>SUM(F7:F209)</f>
        <v>260</v>
      </c>
      <c r="G210" s="225">
        <f>SUM(G7:G209)</f>
        <v>27249522</v>
      </c>
      <c r="H210" s="225">
        <f>SUM(H7:H209)</f>
        <v>0</v>
      </c>
      <c r="I210" s="233">
        <f>SUM(I7:I209)</f>
        <v>99201500</v>
      </c>
      <c r="J210" s="5"/>
      <c r="K210" s="234"/>
      <c r="L210" s="234"/>
      <c r="M210" s="234"/>
      <c r="N210" s="234"/>
      <c r="O210" s="234"/>
      <c r="P210" s="234"/>
    </row>
    <row r="211" spans="1:16" x14ac:dyDescent="0.25">
      <c r="A211" s="236"/>
      <c r="B211" s="224"/>
      <c r="C211" s="233"/>
      <c r="D211" s="225"/>
      <c r="E211" s="224"/>
      <c r="F211" s="233"/>
      <c r="G211" s="5"/>
      <c r="H211" s="235"/>
      <c r="I211" s="241"/>
      <c r="J211" s="5"/>
      <c r="K211" s="234"/>
      <c r="L211" s="234"/>
      <c r="M211" s="234"/>
      <c r="N211" s="234"/>
      <c r="O211" s="234"/>
      <c r="P211" s="234"/>
    </row>
    <row r="212" spans="1:16" x14ac:dyDescent="0.25">
      <c r="A212" s="236"/>
      <c r="B212" s="227"/>
      <c r="C212" s="241"/>
      <c r="D212" s="237"/>
      <c r="E212" s="224"/>
      <c r="F212" s="241"/>
      <c r="G212" s="318" t="s">
        <v>12</v>
      </c>
      <c r="H212" s="318"/>
      <c r="I212" s="240"/>
      <c r="J212" s="228">
        <f>SUM(D7:D209)</f>
        <v>128783510</v>
      </c>
      <c r="K212" s="234"/>
      <c r="L212" s="234"/>
      <c r="M212" s="234"/>
      <c r="N212" s="234"/>
      <c r="O212" s="234"/>
      <c r="P212" s="234"/>
    </row>
    <row r="213" spans="1:16" x14ac:dyDescent="0.25">
      <c r="A213" s="226"/>
      <c r="B213" s="235"/>
      <c r="C213" s="241"/>
      <c r="D213" s="237"/>
      <c r="E213" s="238"/>
      <c r="F213" s="241"/>
      <c r="G213" s="318" t="s">
        <v>13</v>
      </c>
      <c r="H213" s="318"/>
      <c r="I213" s="240"/>
      <c r="J213" s="228">
        <f>SUM(G7:G209)</f>
        <v>27249522</v>
      </c>
      <c r="K213" s="234"/>
      <c r="L213" s="234"/>
      <c r="M213" s="234"/>
      <c r="N213" s="234"/>
      <c r="O213" s="234"/>
      <c r="P213" s="234"/>
    </row>
    <row r="214" spans="1:16" x14ac:dyDescent="0.25">
      <c r="A214" s="236"/>
      <c r="B214" s="238"/>
      <c r="C214" s="241"/>
      <c r="D214" s="237"/>
      <c r="E214" s="238"/>
      <c r="F214" s="241"/>
      <c r="G214" s="318" t="s">
        <v>14</v>
      </c>
      <c r="H214" s="318"/>
      <c r="I214" s="41"/>
      <c r="J214" s="230">
        <f>J212-J213</f>
        <v>101533988</v>
      </c>
      <c r="K214" s="234"/>
      <c r="L214" s="234"/>
      <c r="M214" s="234"/>
      <c r="N214" s="234"/>
      <c r="O214" s="234"/>
      <c r="P214" s="234"/>
    </row>
    <row r="215" spans="1:16" x14ac:dyDescent="0.25">
      <c r="A215" s="229"/>
      <c r="B215" s="231"/>
      <c r="C215" s="241"/>
      <c r="D215" s="232"/>
      <c r="E215" s="238"/>
      <c r="F215" s="241"/>
      <c r="G215" s="318" t="s">
        <v>15</v>
      </c>
      <c r="H215" s="318"/>
      <c r="I215" s="240"/>
      <c r="J215" s="228">
        <f>SUM(H7:H209)</f>
        <v>0</v>
      </c>
      <c r="K215" s="234"/>
      <c r="L215" s="234"/>
      <c r="M215" s="234"/>
      <c r="N215" s="234"/>
      <c r="O215" s="234"/>
      <c r="P215" s="234"/>
    </row>
    <row r="216" spans="1:16" x14ac:dyDescent="0.25">
      <c r="A216" s="236"/>
      <c r="B216" s="231"/>
      <c r="C216" s="241"/>
      <c r="D216" s="232"/>
      <c r="E216" s="238"/>
      <c r="F216" s="241"/>
      <c r="G216" s="318" t="s">
        <v>16</v>
      </c>
      <c r="H216" s="318"/>
      <c r="I216" s="240"/>
      <c r="J216" s="228">
        <f>J214+J215</f>
        <v>101533988</v>
      </c>
      <c r="K216" s="234"/>
      <c r="L216" s="234"/>
      <c r="M216" s="234"/>
      <c r="N216" s="234"/>
      <c r="O216" s="234"/>
      <c r="P216" s="234"/>
    </row>
    <row r="217" spans="1:16" x14ac:dyDescent="0.25">
      <c r="A217" s="236"/>
      <c r="B217" s="231"/>
      <c r="C217" s="241"/>
      <c r="D217" s="232"/>
      <c r="E217" s="238"/>
      <c r="F217" s="241"/>
      <c r="G217" s="318" t="s">
        <v>5</v>
      </c>
      <c r="H217" s="318"/>
      <c r="I217" s="240"/>
      <c r="J217" s="228">
        <f>SUM(I7:I209)</f>
        <v>99201500</v>
      </c>
      <c r="K217" s="234"/>
      <c r="L217" s="234"/>
      <c r="M217" s="234"/>
      <c r="N217" s="234"/>
      <c r="O217" s="234"/>
      <c r="P217" s="234"/>
    </row>
    <row r="218" spans="1:16" x14ac:dyDescent="0.25">
      <c r="A218" s="236"/>
      <c r="B218" s="231"/>
      <c r="C218" s="241"/>
      <c r="D218" s="232"/>
      <c r="E218" s="238"/>
      <c r="F218" s="241"/>
      <c r="G218" s="318" t="s">
        <v>32</v>
      </c>
      <c r="H218" s="318"/>
      <c r="I218" s="241" t="str">
        <f>IF(J218&gt;0,"SALDO",IF(J218&lt;0,"PIUTANG",IF(J218=0,"LUNAS")))</f>
        <v>PIUTANG</v>
      </c>
      <c r="J218" s="228">
        <f>J217-J216</f>
        <v>-2332488</v>
      </c>
      <c r="K218" s="234"/>
      <c r="L218" s="234"/>
      <c r="M218" s="234"/>
      <c r="N218" s="234"/>
      <c r="O218" s="234"/>
      <c r="P218" s="234"/>
    </row>
    <row r="219" spans="1:16" x14ac:dyDescent="0.25">
      <c r="A219" s="236"/>
      <c r="K219" s="234"/>
      <c r="L219" s="234"/>
      <c r="M219" s="234"/>
      <c r="N219" s="234"/>
      <c r="O219" s="234"/>
      <c r="P219" s="23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218:H218"/>
    <mergeCell ref="G212:H212"/>
    <mergeCell ref="G213:H213"/>
    <mergeCell ref="G214:H214"/>
    <mergeCell ref="G215:H215"/>
    <mergeCell ref="G216:H216"/>
    <mergeCell ref="G217:H217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36"/>
  <sheetViews>
    <sheetView workbookViewId="0">
      <pane ySplit="7" topLeftCell="A17" activePane="bottomLeft" state="frozen"/>
      <selection pane="bottomLeft" activeCell="H23" sqref="H23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19" t="s">
        <v>22</v>
      </c>
      <c r="G1" s="319"/>
      <c r="H1" s="319"/>
      <c r="I1" s="38" t="s">
        <v>90</v>
      </c>
      <c r="J1" s="20"/>
      <c r="L1" s="37">
        <f>SUM(D16:D17)</f>
        <v>305200</v>
      </c>
      <c r="M1" s="37">
        <v>305200</v>
      </c>
      <c r="N1" s="37">
        <f>L1-M1</f>
        <v>0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220">
        <f>J30*-1</f>
        <v>0</v>
      </c>
      <c r="J2" s="20"/>
      <c r="L2" s="219">
        <f>SUM(H16:H17)</f>
        <v>93000</v>
      </c>
      <c r="M2" s="219">
        <v>93000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398200</v>
      </c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6" x14ac:dyDescent="0.25">
      <c r="A7" s="339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46"/>
      <c r="I7" s="344"/>
      <c r="J7" s="332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  <c r="K20" s="219"/>
      <c r="L20" s="219"/>
      <c r="M20" s="219"/>
      <c r="N20" s="219"/>
      <c r="O20" s="219"/>
      <c r="P20" s="219"/>
    </row>
    <row r="21" spans="1:16" s="234" customFormat="1" x14ac:dyDescent="0.25">
      <c r="A21" s="236"/>
      <c r="B21" s="235"/>
      <c r="C21" s="241"/>
      <c r="D21" s="237"/>
      <c r="E21" s="238"/>
      <c r="F21" s="235"/>
      <c r="G21" s="237"/>
      <c r="H21" s="240"/>
      <c r="I21" s="240"/>
      <c r="J21" s="237"/>
      <c r="K21" s="219"/>
      <c r="L21" s="219"/>
      <c r="M21" s="219"/>
      <c r="N21" s="219"/>
      <c r="O21" s="219"/>
      <c r="P21" s="219"/>
    </row>
    <row r="22" spans="1:16" s="234" customFormat="1" x14ac:dyDescent="0.25">
      <c r="A22" s="4"/>
      <c r="B22" s="8" t="s">
        <v>11</v>
      </c>
      <c r="C22" s="77">
        <f>SUM(C8:C21)</f>
        <v>50</v>
      </c>
      <c r="D22" s="9"/>
      <c r="E22" s="224" t="s">
        <v>11</v>
      </c>
      <c r="F22" s="224">
        <f>SUM(F8:F21)</f>
        <v>1</v>
      </c>
      <c r="G22" s="225">
        <f>SUM(G8:G21)</f>
        <v>98525</v>
      </c>
      <c r="H22" s="240"/>
      <c r="I22" s="240"/>
      <c r="J22" s="237"/>
      <c r="K22" s="219"/>
      <c r="L22" s="219"/>
      <c r="M22" s="219"/>
      <c r="N22" s="219"/>
      <c r="O22" s="219"/>
      <c r="P22" s="219"/>
    </row>
    <row r="23" spans="1:16" s="234" customFormat="1" x14ac:dyDescent="0.25">
      <c r="A23" s="4"/>
      <c r="B23" s="8"/>
      <c r="C23" s="77"/>
      <c r="D23" s="9"/>
      <c r="E23" s="238"/>
      <c r="F23" s="235"/>
      <c r="G23" s="237"/>
      <c r="H23" s="240"/>
      <c r="I23" s="240"/>
      <c r="J23" s="237"/>
      <c r="K23" s="219"/>
      <c r="L23" s="219"/>
      <c r="M23" s="219"/>
      <c r="N23" s="219"/>
      <c r="O23" s="219"/>
      <c r="P23" s="219"/>
    </row>
    <row r="24" spans="1:16" s="234" customFormat="1" x14ac:dyDescent="0.25">
      <c r="A24" s="10"/>
      <c r="B24" s="11"/>
      <c r="C24" s="40"/>
      <c r="D24" s="6"/>
      <c r="E24" s="8"/>
      <c r="F24" s="235"/>
      <c r="G24" s="318" t="s">
        <v>12</v>
      </c>
      <c r="H24" s="318"/>
      <c r="I24" s="39"/>
      <c r="J24" s="13">
        <f>SUM(D8:D21)</f>
        <v>6807851</v>
      </c>
      <c r="K24" s="219"/>
      <c r="L24" s="219"/>
      <c r="M24" s="219"/>
      <c r="N24" s="219"/>
      <c r="O24" s="219"/>
      <c r="P24" s="219"/>
    </row>
    <row r="25" spans="1:16" s="234" customFormat="1" x14ac:dyDescent="0.25">
      <c r="A25" s="4"/>
      <c r="B25" s="3"/>
      <c r="C25" s="40"/>
      <c r="D25" s="6"/>
      <c r="E25" s="8"/>
      <c r="F25" s="235"/>
      <c r="G25" s="318" t="s">
        <v>13</v>
      </c>
      <c r="H25" s="318"/>
      <c r="I25" s="39"/>
      <c r="J25" s="13">
        <f>SUM(G8:G21)</f>
        <v>98525</v>
      </c>
      <c r="K25" s="219"/>
      <c r="L25" s="219"/>
      <c r="M25" s="219"/>
      <c r="N25" s="219"/>
      <c r="O25" s="219"/>
      <c r="P25" s="219"/>
    </row>
    <row r="26" spans="1:16" s="234" customFormat="1" x14ac:dyDescent="0.25">
      <c r="A26" s="14"/>
      <c r="B26" s="7"/>
      <c r="C26" s="40"/>
      <c r="D26" s="6"/>
      <c r="E26" s="7"/>
      <c r="F26" s="235"/>
      <c r="G26" s="318" t="s">
        <v>14</v>
      </c>
      <c r="H26" s="318"/>
      <c r="I26" s="41"/>
      <c r="J26" s="15">
        <f>J24-J25</f>
        <v>6709326</v>
      </c>
      <c r="K26" s="219"/>
      <c r="L26" s="219"/>
      <c r="M26" s="219"/>
      <c r="N26" s="219"/>
      <c r="O26" s="219"/>
      <c r="P26" s="219"/>
    </row>
    <row r="27" spans="1:16" s="234" customFormat="1" x14ac:dyDescent="0.25">
      <c r="A27" s="4"/>
      <c r="B27" s="16"/>
      <c r="C27" s="40"/>
      <c r="D27" s="17"/>
      <c r="E27" s="7"/>
      <c r="F27" s="8"/>
      <c r="G27" s="318" t="s">
        <v>15</v>
      </c>
      <c r="H27" s="318"/>
      <c r="I27" s="39"/>
      <c r="J27" s="13">
        <f>SUM(H8:H23)</f>
        <v>303000</v>
      </c>
      <c r="K27" s="219"/>
      <c r="L27" s="219"/>
      <c r="M27" s="219"/>
      <c r="N27" s="219"/>
      <c r="O27" s="219"/>
      <c r="P27" s="219"/>
    </row>
    <row r="28" spans="1:16" x14ac:dyDescent="0.25">
      <c r="A28" s="4"/>
      <c r="B28" s="16"/>
      <c r="C28" s="40"/>
      <c r="D28" s="17"/>
      <c r="E28" s="7"/>
      <c r="F28" s="8"/>
      <c r="G28" s="318" t="s">
        <v>16</v>
      </c>
      <c r="H28" s="318"/>
      <c r="I28" s="39"/>
      <c r="J28" s="13">
        <f>J26+J27</f>
        <v>7012326</v>
      </c>
    </row>
    <row r="29" spans="1:16" x14ac:dyDescent="0.25">
      <c r="A29" s="4"/>
      <c r="B29" s="16"/>
      <c r="C29" s="40"/>
      <c r="D29" s="17"/>
      <c r="E29" s="7"/>
      <c r="F29" s="3"/>
      <c r="G29" s="318" t="s">
        <v>5</v>
      </c>
      <c r="H29" s="318"/>
      <c r="I29" s="39"/>
      <c r="J29" s="13">
        <f>SUM(I8:I23)</f>
        <v>7012326</v>
      </c>
    </row>
    <row r="30" spans="1:16" x14ac:dyDescent="0.25">
      <c r="A30" s="4"/>
      <c r="B30" s="16"/>
      <c r="C30" s="40"/>
      <c r="D30" s="17"/>
      <c r="E30" s="7"/>
      <c r="F30" s="3"/>
      <c r="G30" s="318" t="s">
        <v>32</v>
      </c>
      <c r="H30" s="318"/>
      <c r="I30" s="40" t="str">
        <f>IF(J30&gt;0,"SALDO",IF(J30&lt;0,"PIUTANG",IF(J30=0,"LUNAS")))</f>
        <v>LUNAS</v>
      </c>
      <c r="J30" s="13">
        <f>J29-J28</f>
        <v>0</v>
      </c>
    </row>
    <row r="31" spans="1:16" x14ac:dyDescent="0.25">
      <c r="F31" s="37"/>
      <c r="G31" s="37"/>
      <c r="J31" s="37"/>
    </row>
    <row r="32" spans="1:16" x14ac:dyDescent="0.25">
      <c r="C32" s="37"/>
      <c r="D32" s="37"/>
      <c r="F32" s="37"/>
      <c r="G32" s="37"/>
      <c r="J32" s="37"/>
      <c r="L32"/>
      <c r="M32"/>
      <c r="N32"/>
      <c r="O32"/>
      <c r="P32"/>
    </row>
    <row r="33" spans="3:16" x14ac:dyDescent="0.25">
      <c r="C33" s="37"/>
      <c r="D33" s="37"/>
      <c r="F33" s="37"/>
      <c r="G33" s="37"/>
      <c r="J33" s="37"/>
      <c r="L33"/>
      <c r="M33"/>
      <c r="N33"/>
      <c r="O33"/>
      <c r="P33"/>
    </row>
    <row r="34" spans="3:16" x14ac:dyDescent="0.25">
      <c r="C34" s="37"/>
      <c r="D34" s="37"/>
      <c r="F34" s="37"/>
      <c r="G34" s="37"/>
      <c r="J34" s="37"/>
      <c r="L34"/>
      <c r="M34"/>
      <c r="N34"/>
      <c r="O34"/>
      <c r="P34"/>
    </row>
    <row r="35" spans="3:16" x14ac:dyDescent="0.25">
      <c r="C35" s="37"/>
      <c r="D35" s="37"/>
      <c r="F35" s="37"/>
      <c r="G35" s="37"/>
      <c r="J35" s="37"/>
      <c r="L35"/>
      <c r="M35"/>
      <c r="N35"/>
      <c r="O35"/>
      <c r="P35"/>
    </row>
    <row r="36" spans="3:16" x14ac:dyDescent="0.25">
      <c r="C36" s="37"/>
      <c r="D36" s="37"/>
      <c r="L36"/>
      <c r="M36"/>
      <c r="N36"/>
      <c r="O36"/>
      <c r="P36"/>
    </row>
  </sheetData>
  <mergeCells count="15">
    <mergeCell ref="G30:H30"/>
    <mergeCell ref="G24:H24"/>
    <mergeCell ref="G25:H25"/>
    <mergeCell ref="G26:H26"/>
    <mergeCell ref="G27:H27"/>
    <mergeCell ref="G28:H28"/>
    <mergeCell ref="G29:H29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31"/>
  <sheetViews>
    <sheetView workbookViewId="0">
      <pane ySplit="7" topLeftCell="A8" activePane="bottomLeft" state="frozen"/>
      <selection pane="bottomLeft" activeCell="B20" sqref="B20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19" t="s">
        <v>22</v>
      </c>
      <c r="G1" s="319"/>
      <c r="H1" s="319"/>
      <c r="I1" s="38" t="s">
        <v>37</v>
      </c>
      <c r="J1" s="20"/>
      <c r="L1" s="37">
        <f>D8+D10</f>
        <v>981926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J31*-1</f>
        <v>-123200</v>
      </c>
      <c r="J2" s="20"/>
      <c r="L2" s="37">
        <v>0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981926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M5" s="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  <c r="M6" s="37"/>
    </row>
    <row r="7" spans="1:17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98">
        <v>43167</v>
      </c>
      <c r="B18" s="99">
        <v>180156135</v>
      </c>
      <c r="C18" s="100">
        <v>7</v>
      </c>
      <c r="D18" s="34">
        <v>790650</v>
      </c>
      <c r="E18" s="101"/>
      <c r="F18" s="99"/>
      <c r="G18" s="34"/>
      <c r="H18" s="102"/>
      <c r="I18" s="102"/>
      <c r="J18" s="34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98">
        <v>43170</v>
      </c>
      <c r="B19" s="99">
        <v>180156491</v>
      </c>
      <c r="C19" s="100">
        <v>2</v>
      </c>
      <c r="D19" s="34">
        <v>202125</v>
      </c>
      <c r="E19" s="101"/>
      <c r="F19" s="99"/>
      <c r="G19" s="34"/>
      <c r="H19" s="102"/>
      <c r="I19" s="102"/>
      <c r="J19" s="34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98">
        <v>43174</v>
      </c>
      <c r="B20" s="99">
        <v>180156920</v>
      </c>
      <c r="C20" s="100">
        <v>5</v>
      </c>
      <c r="D20" s="34">
        <v>636738</v>
      </c>
      <c r="E20" s="101"/>
      <c r="F20" s="99"/>
      <c r="G20" s="34"/>
      <c r="H20" s="102"/>
      <c r="I20" s="102"/>
      <c r="J20" s="34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  <c r="K21" s="138"/>
      <c r="L21" s="138"/>
      <c r="M21" s="138"/>
      <c r="N21" s="138"/>
      <c r="O21" s="138"/>
      <c r="P21" s="138"/>
      <c r="Q21" s="138"/>
    </row>
    <row r="22" spans="1:17" x14ac:dyDescent="0.25">
      <c r="A22" s="4"/>
      <c r="B22" s="3"/>
      <c r="C22" s="40"/>
      <c r="D22" s="6"/>
      <c r="E22" s="7"/>
      <c r="F22" s="3"/>
      <c r="G22" s="6"/>
      <c r="H22" s="39"/>
      <c r="I22" s="39"/>
      <c r="J22" s="6"/>
      <c r="M22" s="37"/>
    </row>
    <row r="23" spans="1:17" x14ac:dyDescent="0.25">
      <c r="A23" s="4"/>
      <c r="B23" s="8" t="s">
        <v>11</v>
      </c>
      <c r="C23" s="77">
        <f>SUM(C8:C22)</f>
        <v>66</v>
      </c>
      <c r="D23" s="9"/>
      <c r="E23" s="8" t="s">
        <v>11</v>
      </c>
      <c r="F23" s="8">
        <f>SUM(F8:F22)</f>
        <v>14</v>
      </c>
      <c r="G23" s="5"/>
      <c r="H23" s="40"/>
      <c r="I23" s="40"/>
      <c r="J23" s="5"/>
      <c r="M23" s="37"/>
    </row>
    <row r="24" spans="1:17" x14ac:dyDescent="0.25">
      <c r="A24" s="4"/>
      <c r="B24" s="8"/>
      <c r="C24" s="77"/>
      <c r="D24" s="9"/>
      <c r="E24" s="8"/>
      <c r="F24" s="8"/>
      <c r="G24" s="32"/>
      <c r="H24" s="52"/>
      <c r="I24" s="40"/>
      <c r="J24" s="5"/>
      <c r="M24" s="37"/>
    </row>
    <row r="25" spans="1:17" x14ac:dyDescent="0.25">
      <c r="A25" s="10"/>
      <c r="B25" s="11"/>
      <c r="C25" s="40"/>
      <c r="D25" s="6"/>
      <c r="E25" s="8"/>
      <c r="F25" s="3"/>
      <c r="G25" s="318" t="s">
        <v>12</v>
      </c>
      <c r="H25" s="318"/>
      <c r="I25" s="39"/>
      <c r="J25" s="13">
        <f>SUM(D8:D22)</f>
        <v>7277203</v>
      </c>
      <c r="M25" s="37"/>
    </row>
    <row r="26" spans="1:17" x14ac:dyDescent="0.25">
      <c r="A26" s="4"/>
      <c r="B26" s="3"/>
      <c r="C26" s="40"/>
      <c r="D26" s="6"/>
      <c r="E26" s="7"/>
      <c r="F26" s="3"/>
      <c r="G26" s="318" t="s">
        <v>13</v>
      </c>
      <c r="H26" s="318"/>
      <c r="I26" s="39"/>
      <c r="J26" s="13">
        <f>SUM(G8:G22)</f>
        <v>1412600</v>
      </c>
      <c r="M26" s="37"/>
    </row>
    <row r="27" spans="1:17" x14ac:dyDescent="0.25">
      <c r="A27" s="14"/>
      <c r="B27" s="7"/>
      <c r="C27" s="40"/>
      <c r="D27" s="6"/>
      <c r="E27" s="7"/>
      <c r="F27" s="3"/>
      <c r="G27" s="318" t="s">
        <v>14</v>
      </c>
      <c r="H27" s="318"/>
      <c r="I27" s="41"/>
      <c r="J27" s="15">
        <f>J25-J26</f>
        <v>5864603</v>
      </c>
      <c r="M27" s="37"/>
    </row>
    <row r="28" spans="1:17" x14ac:dyDescent="0.25">
      <c r="A28" s="4"/>
      <c r="B28" s="16"/>
      <c r="C28" s="40"/>
      <c r="D28" s="17"/>
      <c r="E28" s="7"/>
      <c r="F28" s="3"/>
      <c r="G28" s="318" t="s">
        <v>15</v>
      </c>
      <c r="H28" s="318"/>
      <c r="I28" s="39"/>
      <c r="J28" s="13">
        <f>SUM(H8:H23)</f>
        <v>0</v>
      </c>
      <c r="M28" s="37"/>
    </row>
    <row r="29" spans="1:17" x14ac:dyDescent="0.25">
      <c r="A29" s="4"/>
      <c r="B29" s="16"/>
      <c r="C29" s="40"/>
      <c r="D29" s="17"/>
      <c r="E29" s="7"/>
      <c r="F29" s="3"/>
      <c r="G29" s="318" t="s">
        <v>16</v>
      </c>
      <c r="H29" s="318"/>
      <c r="I29" s="39"/>
      <c r="J29" s="13">
        <f>J27+J28</f>
        <v>5864603</v>
      </c>
      <c r="M29" s="37"/>
    </row>
    <row r="30" spans="1:17" x14ac:dyDescent="0.25">
      <c r="A30" s="4"/>
      <c r="B30" s="16"/>
      <c r="C30" s="40"/>
      <c r="D30" s="17"/>
      <c r="E30" s="7"/>
      <c r="F30" s="3"/>
      <c r="G30" s="318" t="s">
        <v>5</v>
      </c>
      <c r="H30" s="318"/>
      <c r="I30" s="39"/>
      <c r="J30" s="13">
        <f>SUM(I8:I23)</f>
        <v>5987803</v>
      </c>
      <c r="M30" s="37"/>
    </row>
    <row r="31" spans="1:17" x14ac:dyDescent="0.25">
      <c r="A31" s="4"/>
      <c r="B31" s="16"/>
      <c r="C31" s="40"/>
      <c r="D31" s="17"/>
      <c r="E31" s="7"/>
      <c r="F31" s="3"/>
      <c r="G31" s="318" t="s">
        <v>32</v>
      </c>
      <c r="H31" s="318"/>
      <c r="I31" s="40" t="str">
        <f>IF(J31&gt;0,"SALDO",IF(J31&lt;0,"PIUTANG",IF(J31=0,"LUNAS")))</f>
        <v>SALDO</v>
      </c>
      <c r="J31" s="13">
        <f>J30-J29</f>
        <v>123200</v>
      </c>
      <c r="M31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1:H31"/>
    <mergeCell ref="G25:H25"/>
    <mergeCell ref="G26:H26"/>
    <mergeCell ref="G27:H27"/>
    <mergeCell ref="G28:H28"/>
    <mergeCell ref="G29:H29"/>
    <mergeCell ref="G30:H3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24"/>
  <sheetViews>
    <sheetView workbookViewId="0">
      <pane ySplit="7" topLeftCell="A8" activePane="bottomLeft" state="frozen"/>
      <selection pane="bottomLeft" activeCell="H16" sqref="H16:H1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19" t="s">
        <v>21</v>
      </c>
      <c r="G2" s="319"/>
      <c r="H2" s="319"/>
      <c r="I2" s="38">
        <f>J24*-1</f>
        <v>3901025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8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3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28"/>
      <c r="I7" s="344"/>
      <c r="J7" s="332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98">
        <v>43172</v>
      </c>
      <c r="B13" s="99">
        <v>180156707</v>
      </c>
      <c r="C13" s="254">
        <v>48</v>
      </c>
      <c r="D13" s="34">
        <v>4860275</v>
      </c>
      <c r="E13" s="101">
        <v>180041044</v>
      </c>
      <c r="F13" s="99">
        <v>8</v>
      </c>
      <c r="G13" s="34">
        <v>962938</v>
      </c>
      <c r="H13" s="101"/>
      <c r="I13" s="102"/>
      <c r="J13" s="34"/>
      <c r="L13" s="239"/>
    </row>
    <row r="14" spans="1:13" s="234" customFormat="1" x14ac:dyDescent="0.25">
      <c r="A14" s="98"/>
      <c r="B14" s="99"/>
      <c r="C14" s="254"/>
      <c r="D14" s="34"/>
      <c r="E14" s="101"/>
      <c r="F14" s="99"/>
      <c r="G14" s="34"/>
      <c r="H14" s="101"/>
      <c r="I14" s="102"/>
      <c r="J14" s="34"/>
      <c r="L14" s="239"/>
    </row>
    <row r="15" spans="1:13" x14ac:dyDescent="0.25">
      <c r="A15" s="4"/>
      <c r="B15" s="3"/>
      <c r="C15" s="26"/>
      <c r="D15" s="6"/>
      <c r="E15" s="7"/>
      <c r="F15" s="3"/>
      <c r="G15" s="6"/>
      <c r="H15" s="7"/>
      <c r="I15" s="39"/>
      <c r="J15" s="6"/>
    </row>
    <row r="16" spans="1:13" x14ac:dyDescent="0.25">
      <c r="A16" s="4"/>
      <c r="B16" s="8" t="s">
        <v>11</v>
      </c>
      <c r="C16" s="27">
        <f>SUM(C8:C15)</f>
        <v>148</v>
      </c>
      <c r="D16" s="9"/>
      <c r="E16" s="8" t="s">
        <v>11</v>
      </c>
      <c r="F16" s="8">
        <f>SUM(F8:F15)</f>
        <v>21</v>
      </c>
      <c r="G16" s="5"/>
      <c r="H16" s="3"/>
      <c r="I16" s="40"/>
      <c r="J16" s="5"/>
    </row>
    <row r="17" spans="1:10" x14ac:dyDescent="0.25">
      <c r="A17" s="4"/>
      <c r="B17" s="8"/>
      <c r="C17" s="27"/>
      <c r="D17" s="9"/>
      <c r="E17" s="8"/>
      <c r="F17" s="8"/>
      <c r="G17" s="32"/>
      <c r="H17" s="33"/>
      <c r="I17" s="40"/>
      <c r="J17" s="5"/>
    </row>
    <row r="18" spans="1:10" x14ac:dyDescent="0.25">
      <c r="A18" s="10"/>
      <c r="B18" s="11"/>
      <c r="C18" s="26"/>
      <c r="D18" s="6"/>
      <c r="E18" s="8"/>
      <c r="F18" s="3"/>
      <c r="G18" s="318" t="s">
        <v>12</v>
      </c>
      <c r="H18" s="318"/>
      <c r="I18" s="39"/>
      <c r="J18" s="13">
        <f>SUM(D8:D15)</f>
        <v>16712676</v>
      </c>
    </row>
    <row r="19" spans="1:10" x14ac:dyDescent="0.25">
      <c r="A19" s="4"/>
      <c r="B19" s="3"/>
      <c r="C19" s="26"/>
      <c r="D19" s="6"/>
      <c r="E19" s="7"/>
      <c r="F19" s="3"/>
      <c r="G19" s="318" t="s">
        <v>13</v>
      </c>
      <c r="H19" s="318"/>
      <c r="I19" s="39"/>
      <c r="J19" s="13">
        <f>SUM(G8:G15)</f>
        <v>2584651</v>
      </c>
    </row>
    <row r="20" spans="1:10" x14ac:dyDescent="0.25">
      <c r="A20" s="14"/>
      <c r="B20" s="7"/>
      <c r="C20" s="26"/>
      <c r="D20" s="6"/>
      <c r="E20" s="7"/>
      <c r="F20" s="3"/>
      <c r="G20" s="318" t="s">
        <v>14</v>
      </c>
      <c r="H20" s="318"/>
      <c r="I20" s="41"/>
      <c r="J20" s="15">
        <f>J18-J19</f>
        <v>14128025</v>
      </c>
    </row>
    <row r="21" spans="1:10" x14ac:dyDescent="0.25">
      <c r="A21" s="4"/>
      <c r="B21" s="16"/>
      <c r="C21" s="26"/>
      <c r="D21" s="17"/>
      <c r="E21" s="7"/>
      <c r="F21" s="3"/>
      <c r="G21" s="318" t="s">
        <v>15</v>
      </c>
      <c r="H21" s="318"/>
      <c r="I21" s="39"/>
      <c r="J21" s="13">
        <f>SUM(H8:H16)</f>
        <v>0</v>
      </c>
    </row>
    <row r="22" spans="1:10" x14ac:dyDescent="0.25">
      <c r="A22" s="4"/>
      <c r="B22" s="16"/>
      <c r="C22" s="26"/>
      <c r="D22" s="17"/>
      <c r="E22" s="7"/>
      <c r="F22" s="3"/>
      <c r="G22" s="318" t="s">
        <v>16</v>
      </c>
      <c r="H22" s="318"/>
      <c r="I22" s="39"/>
      <c r="J22" s="13">
        <f>J20+J21</f>
        <v>14128025</v>
      </c>
    </row>
    <row r="23" spans="1:10" x14ac:dyDescent="0.25">
      <c r="A23" s="4"/>
      <c r="B23" s="16"/>
      <c r="C23" s="26"/>
      <c r="D23" s="17"/>
      <c r="E23" s="7"/>
      <c r="F23" s="3"/>
      <c r="G23" s="318" t="s">
        <v>5</v>
      </c>
      <c r="H23" s="318"/>
      <c r="I23" s="39"/>
      <c r="J23" s="13">
        <f>SUM(I8:I16)</f>
        <v>10227000</v>
      </c>
    </row>
    <row r="24" spans="1:10" x14ac:dyDescent="0.25">
      <c r="A24" s="4"/>
      <c r="B24" s="16"/>
      <c r="C24" s="26"/>
      <c r="D24" s="17"/>
      <c r="E24" s="7"/>
      <c r="F24" s="3"/>
      <c r="G24" s="318" t="s">
        <v>32</v>
      </c>
      <c r="H24" s="318"/>
      <c r="I24" s="40" t="str">
        <f>IF(J24&gt;0,"SALDO",IF(J24&lt;0,"PIUTANG",IF(J24=0,"LUNAS")))</f>
        <v>PIUTANG</v>
      </c>
      <c r="J24" s="13">
        <f>J23-J22</f>
        <v>-3901025</v>
      </c>
    </row>
  </sheetData>
  <mergeCells count="15">
    <mergeCell ref="G24:H24"/>
    <mergeCell ref="G18:H18"/>
    <mergeCell ref="G19:H19"/>
    <mergeCell ref="G20:H20"/>
    <mergeCell ref="G21:H21"/>
    <mergeCell ref="G22:H22"/>
    <mergeCell ref="G23:H23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41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19" t="s">
        <v>21</v>
      </c>
      <c r="G2" s="319"/>
      <c r="H2" s="319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46"/>
      <c r="I7" s="344"/>
      <c r="J7" s="332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18" t="s">
        <v>12</v>
      </c>
      <c r="H46" s="318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18" t="s">
        <v>13</v>
      </c>
      <c r="H47" s="318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18" t="s">
        <v>14</v>
      </c>
      <c r="H48" s="318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18" t="s">
        <v>15</v>
      </c>
      <c r="H49" s="318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18" t="s">
        <v>16</v>
      </c>
      <c r="H50" s="318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18" t="s">
        <v>5</v>
      </c>
      <c r="H51" s="318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18" t="s">
        <v>32</v>
      </c>
      <c r="H52" s="318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26" activePane="bottomLeft" state="frozen"/>
      <selection pane="bottomLeft" activeCell="C3" sqref="C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6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6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18" t="s">
        <v>12</v>
      </c>
      <c r="H69" s="318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18" t="s">
        <v>13</v>
      </c>
      <c r="H70" s="318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18" t="s">
        <v>14</v>
      </c>
      <c r="H71" s="318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18" t="s">
        <v>15</v>
      </c>
      <c r="H72" s="318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18" t="s">
        <v>16</v>
      </c>
      <c r="H73" s="318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18" t="s">
        <v>5</v>
      </c>
      <c r="H74" s="318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18" t="s">
        <v>32</v>
      </c>
      <c r="H75" s="318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71" orientation="portrait" horizontalDpi="120" verticalDpi="7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16</vt:i4>
      </vt:variant>
    </vt:vector>
  </HeadingPairs>
  <TitlesOfParts>
    <vt:vector size="54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Imas</vt:lpstr>
      <vt:lpstr>Sofya</vt:lpstr>
      <vt:lpstr>Jarkasih</vt:lpstr>
      <vt:lpstr>Bambang</vt:lpstr>
      <vt:lpstr>Ghaisan</vt:lpstr>
      <vt:lpstr>PM</vt:lpstr>
      <vt:lpstr>LATIF</vt:lpstr>
      <vt:lpstr>Laporan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2018-02-14T01:58:45Z</cp:lastPrinted>
  <dcterms:created xsi:type="dcterms:W3CDTF">2016-05-07T01:49:09Z</dcterms:created>
  <dcterms:modified xsi:type="dcterms:W3CDTF">2018-03-15T11:18:41Z</dcterms:modified>
</cp:coreProperties>
</file>