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565" windowWidth="4095" windowHeight="111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Bandros!$A$8:$J$274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ST'!$A$5:$J$105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 l="1"/>
  <c r="L1" i="54"/>
  <c r="M3" i="49" l="1"/>
  <c r="I218" i="53" l="1"/>
  <c r="G218" i="53"/>
  <c r="H218" i="53"/>
  <c r="F218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04" i="54" l="1"/>
  <c r="J102" i="54"/>
  <c r="J100" i="54"/>
  <c r="J99" i="54"/>
  <c r="I97" i="54"/>
  <c r="H97" i="54"/>
  <c r="G97" i="54"/>
  <c r="F97" i="54"/>
  <c r="D97" i="54"/>
  <c r="C97" i="54"/>
  <c r="J101" i="54" l="1"/>
  <c r="J103" i="54" s="1"/>
  <c r="J105" i="54" s="1"/>
  <c r="I2" i="54" s="1"/>
  <c r="C5" i="15" s="1"/>
  <c r="L3" i="54"/>
  <c r="I105" i="54" l="1"/>
  <c r="J25" i="35" l="1"/>
  <c r="J29" i="35"/>
  <c r="J27" i="35"/>
  <c r="J24" i="35"/>
  <c r="G22" i="35"/>
  <c r="F22" i="35"/>
  <c r="J26" i="35" l="1"/>
  <c r="J28" i="35" s="1"/>
  <c r="J30" i="35" s="1"/>
  <c r="J225" i="53" l="1"/>
  <c r="J221" i="53"/>
  <c r="J220" i="53"/>
  <c r="J222" i="53" l="1"/>
  <c r="L3" i="49"/>
  <c r="L3" i="53" l="1"/>
  <c r="C218" i="53"/>
  <c r="D218" i="53"/>
  <c r="J223" i="53"/>
  <c r="J224" i="53" s="1"/>
  <c r="J226" i="53" l="1"/>
  <c r="I2" i="53" l="1"/>
  <c r="C7" i="15" s="1"/>
  <c r="I226" i="53"/>
  <c r="L3" i="2" l="1"/>
  <c r="C266" i="49" l="1"/>
  <c r="D266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73" i="49"/>
  <c r="J271" i="49"/>
  <c r="J269" i="49"/>
  <c r="J268" i="49"/>
  <c r="I266" i="49"/>
  <c r="H266" i="49"/>
  <c r="G266" i="49"/>
  <c r="F266" i="49"/>
  <c r="J270" i="49" l="1"/>
  <c r="J272" i="49" s="1"/>
  <c r="J274" i="49" s="1"/>
  <c r="I2" i="49" s="1"/>
  <c r="I274" i="49" l="1"/>
  <c r="C8" i="15"/>
  <c r="J64" i="2" l="1"/>
  <c r="I59" i="2"/>
  <c r="H59" i="2"/>
  <c r="G59" i="2"/>
  <c r="F59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0" i="12"/>
  <c r="J28" i="12"/>
  <c r="J26" i="12"/>
  <c r="J25" i="12"/>
  <c r="F23" i="12"/>
  <c r="C2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66" i="2"/>
  <c r="J62" i="2"/>
  <c r="J61" i="2"/>
  <c r="D59" i="2"/>
  <c r="C59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63" i="2"/>
  <c r="J65" i="2" s="1"/>
  <c r="J67" i="2" s="1"/>
  <c r="I67" i="2" s="1"/>
  <c r="J55" i="11"/>
  <c r="J57" i="11" s="1"/>
  <c r="J59" i="11" s="1"/>
  <c r="J59" i="34"/>
  <c r="I2" i="21"/>
  <c r="I59" i="21"/>
  <c r="J122" i="20"/>
  <c r="J124" i="20" s="1"/>
  <c r="J126" i="20" s="1"/>
  <c r="I2" i="20" s="1"/>
  <c r="J27" i="12"/>
  <c r="J29" i="12" s="1"/>
  <c r="J31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31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charset val="1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1703/FTSCY/WS95011
6346902.00
Inficlo Bandros
TIKA KARTIKA SARI
0000
6,346,902.00
CR
164,344,643.72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charset val="1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charset val="1"/>
          </rPr>
          <t xml:space="preserve"> PEND
TRSF E-BANKING CR
1703/FTSCY/WS95011
1289226.00
Atlantis to INF
Rp.1.289.226
ABDUL RAHIM
0000
1,289,226.00
CR
165,792,369.72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<sst xmlns="http://schemas.openxmlformats.org/spreadsheetml/2006/main" count="1624" uniqueCount="194">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</sst>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05"/>
  <sheetViews>
    <sheetView zoomScale="85" zoomScaleNormal="85" workbookViewId="0">
      <pane ySplit="7" topLeftCell="A80" activePane="bottomLeft" state="frozen"/>
      <selection pane="bottomLeft" activeCell="D94" sqref="D94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SUM(D73:D85)</f>
        <v>14171853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J105*-1</f>
        <v>11327666</v>
      </c>
      <c r="J2" s="218"/>
      <c r="L2" s="278">
        <f>SUM(G73:G85)</f>
        <v>1529590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12642263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10">
        <v>43171</v>
      </c>
      <c r="B86" s="115">
        <v>180156602</v>
      </c>
      <c r="C86" s="309">
        <v>18</v>
      </c>
      <c r="D86" s="117">
        <v>1865413</v>
      </c>
      <c r="E86" s="118"/>
      <c r="F86" s="120"/>
      <c r="G86" s="117"/>
      <c r="H86" s="118"/>
      <c r="I86" s="213"/>
      <c r="J86" s="117"/>
    </row>
    <row r="87" spans="1:10" ht="15.75" customHeight="1" x14ac:dyDescent="0.25">
      <c r="A87" s="210">
        <v>43171</v>
      </c>
      <c r="B87" s="115">
        <v>180156667</v>
      </c>
      <c r="C87" s="309">
        <v>6</v>
      </c>
      <c r="D87" s="117">
        <v>676725</v>
      </c>
      <c r="E87" s="118"/>
      <c r="F87" s="120"/>
      <c r="G87" s="117"/>
      <c r="H87" s="118"/>
      <c r="I87" s="213"/>
      <c r="J87" s="117"/>
    </row>
    <row r="88" spans="1:10" ht="15.75" customHeight="1" x14ac:dyDescent="0.25">
      <c r="A88" s="210">
        <v>43172</v>
      </c>
      <c r="B88" s="115">
        <v>180156718</v>
      </c>
      <c r="C88" s="309">
        <v>31</v>
      </c>
      <c r="D88" s="117">
        <v>3317738</v>
      </c>
      <c r="E88" s="118"/>
      <c r="F88" s="120"/>
      <c r="G88" s="117"/>
      <c r="H88" s="118"/>
      <c r="I88" s="213"/>
      <c r="J88" s="117"/>
    </row>
    <row r="89" spans="1:10" ht="15.75" customHeight="1" x14ac:dyDescent="0.25">
      <c r="A89" s="210">
        <v>43172</v>
      </c>
      <c r="B89" s="115">
        <v>180156766</v>
      </c>
      <c r="C89" s="309">
        <v>8</v>
      </c>
      <c r="D89" s="117">
        <v>1022613</v>
      </c>
      <c r="E89" s="118"/>
      <c r="F89" s="120"/>
      <c r="G89" s="117"/>
      <c r="H89" s="118"/>
      <c r="I89" s="213"/>
      <c r="J89" s="117"/>
    </row>
    <row r="90" spans="1:10" ht="15.75" customHeight="1" x14ac:dyDescent="0.25">
      <c r="A90" s="210">
        <v>43173</v>
      </c>
      <c r="B90" s="115">
        <v>180156811</v>
      </c>
      <c r="C90" s="309">
        <v>18</v>
      </c>
      <c r="D90" s="117">
        <v>1827613</v>
      </c>
      <c r="E90" s="118">
        <v>180041074</v>
      </c>
      <c r="F90" s="120">
        <v>10</v>
      </c>
      <c r="G90" s="117">
        <v>1063300</v>
      </c>
      <c r="H90" s="118"/>
      <c r="I90" s="213"/>
      <c r="J90" s="117"/>
    </row>
    <row r="91" spans="1:10" ht="15.75" customHeight="1" x14ac:dyDescent="0.25">
      <c r="A91" s="210">
        <v>43173</v>
      </c>
      <c r="B91" s="115">
        <v>180156883</v>
      </c>
      <c r="C91" s="309">
        <v>4</v>
      </c>
      <c r="D91" s="117">
        <v>421488</v>
      </c>
      <c r="E91" s="118"/>
      <c r="F91" s="120"/>
      <c r="G91" s="117"/>
      <c r="H91" s="118"/>
      <c r="I91" s="213"/>
      <c r="J91" s="117"/>
    </row>
    <row r="92" spans="1:10" ht="15.75" customHeight="1" x14ac:dyDescent="0.25">
      <c r="A92" s="210">
        <v>43174</v>
      </c>
      <c r="B92" s="115">
        <v>180156941</v>
      </c>
      <c r="C92" s="309">
        <v>16</v>
      </c>
      <c r="D92" s="117">
        <v>1388013</v>
      </c>
      <c r="E92" s="118">
        <v>180041100</v>
      </c>
      <c r="F92" s="120">
        <v>1</v>
      </c>
      <c r="G92" s="117">
        <v>101500</v>
      </c>
      <c r="H92" s="118"/>
      <c r="I92" s="213"/>
      <c r="J92" s="117"/>
    </row>
    <row r="93" spans="1:10" ht="15.75" customHeight="1" x14ac:dyDescent="0.25">
      <c r="A93" s="210">
        <v>43174</v>
      </c>
      <c r="B93" s="115">
        <v>180157008</v>
      </c>
      <c r="C93" s="309">
        <v>4</v>
      </c>
      <c r="D93" s="117">
        <v>348425</v>
      </c>
      <c r="E93" s="118"/>
      <c r="F93" s="120"/>
      <c r="G93" s="117"/>
      <c r="H93" s="118"/>
      <c r="I93" s="213"/>
      <c r="J93" s="117"/>
    </row>
    <row r="94" spans="1:10" ht="15.75" customHeight="1" x14ac:dyDescent="0.25">
      <c r="A94" s="210">
        <v>43175</v>
      </c>
      <c r="B94" s="115">
        <v>180157093</v>
      </c>
      <c r="C94" s="309">
        <v>12</v>
      </c>
      <c r="D94" s="117">
        <v>1116150</v>
      </c>
      <c r="E94" s="118"/>
      <c r="F94" s="120"/>
      <c r="G94" s="117"/>
      <c r="H94" s="118"/>
      <c r="I94" s="213"/>
      <c r="J94" s="117"/>
    </row>
    <row r="95" spans="1:10" ht="15.75" customHeight="1" x14ac:dyDescent="0.25">
      <c r="A95" s="210">
        <v>43175</v>
      </c>
      <c r="B95" s="115">
        <v>180157131</v>
      </c>
      <c r="C95" s="309">
        <v>5</v>
      </c>
      <c r="D95" s="117">
        <v>508288</v>
      </c>
      <c r="E95" s="118"/>
      <c r="F95" s="120"/>
      <c r="G95" s="117"/>
      <c r="H95" s="118"/>
      <c r="I95" s="213"/>
      <c r="J95" s="117"/>
    </row>
    <row r="96" spans="1:10" x14ac:dyDescent="0.25">
      <c r="A96" s="236"/>
      <c r="B96" s="235"/>
      <c r="C96" s="12"/>
      <c r="D96" s="237"/>
      <c r="E96" s="238"/>
      <c r="F96" s="241"/>
      <c r="G96" s="237"/>
      <c r="H96" s="238"/>
      <c r="I96" s="240"/>
      <c r="J96" s="237"/>
    </row>
    <row r="97" spans="1:10" x14ac:dyDescent="0.25">
      <c r="A97" s="236"/>
      <c r="B97" s="224" t="s">
        <v>11</v>
      </c>
      <c r="C97" s="230">
        <f>SUM(C8:C96)</f>
        <v>981</v>
      </c>
      <c r="D97" s="225">
        <f>SUM(D8:D96)</f>
        <v>99998257</v>
      </c>
      <c r="E97" s="224" t="s">
        <v>11</v>
      </c>
      <c r="F97" s="233">
        <f>SUM(F8:F96)</f>
        <v>99</v>
      </c>
      <c r="G97" s="225">
        <f>SUM(G8:G96)</f>
        <v>10076859</v>
      </c>
      <c r="H97" s="233">
        <f>SUM(H8:H96)</f>
        <v>0</v>
      </c>
      <c r="I97" s="233">
        <f>SUM(I8:I96)</f>
        <v>78593732</v>
      </c>
      <c r="J97" s="5"/>
    </row>
    <row r="98" spans="1:10" x14ac:dyDescent="0.25">
      <c r="A98" s="236"/>
      <c r="B98" s="224"/>
      <c r="C98" s="230"/>
      <c r="D98" s="225"/>
      <c r="E98" s="224"/>
      <c r="F98" s="233"/>
      <c r="G98" s="225"/>
      <c r="H98" s="233"/>
      <c r="I98" s="233"/>
      <c r="J98" s="5"/>
    </row>
    <row r="99" spans="1:10" x14ac:dyDescent="0.25">
      <c r="A99" s="226"/>
      <c r="B99" s="227"/>
      <c r="C99" s="12"/>
      <c r="D99" s="237"/>
      <c r="E99" s="224"/>
      <c r="F99" s="241"/>
      <c r="G99" s="318" t="s">
        <v>12</v>
      </c>
      <c r="H99" s="318"/>
      <c r="I99" s="240"/>
      <c r="J99" s="228">
        <f>SUM(D8:D96)</f>
        <v>99998257</v>
      </c>
    </row>
    <row r="100" spans="1:10" x14ac:dyDescent="0.25">
      <c r="A100" s="236"/>
      <c r="B100" s="235"/>
      <c r="C100" s="12"/>
      <c r="D100" s="237"/>
      <c r="E100" s="238"/>
      <c r="F100" s="241"/>
      <c r="G100" s="318" t="s">
        <v>13</v>
      </c>
      <c r="H100" s="318"/>
      <c r="I100" s="240"/>
      <c r="J100" s="228">
        <f>SUM(G8:G96)</f>
        <v>10076859</v>
      </c>
    </row>
    <row r="101" spans="1:10" x14ac:dyDescent="0.25">
      <c r="A101" s="229"/>
      <c r="B101" s="238"/>
      <c r="C101" s="12"/>
      <c r="D101" s="237"/>
      <c r="E101" s="238"/>
      <c r="F101" s="241"/>
      <c r="G101" s="318" t="s">
        <v>14</v>
      </c>
      <c r="H101" s="318"/>
      <c r="I101" s="41"/>
      <c r="J101" s="230">
        <f>J99-J100</f>
        <v>89921398</v>
      </c>
    </row>
    <row r="102" spans="1:10" x14ac:dyDescent="0.25">
      <c r="A102" s="236"/>
      <c r="B102" s="231"/>
      <c r="C102" s="12"/>
      <c r="D102" s="232"/>
      <c r="E102" s="238"/>
      <c r="F102" s="241"/>
      <c r="G102" s="318" t="s">
        <v>15</v>
      </c>
      <c r="H102" s="318"/>
      <c r="I102" s="240"/>
      <c r="J102" s="228">
        <f>SUM(H8:H96)</f>
        <v>0</v>
      </c>
    </row>
    <row r="103" spans="1:10" x14ac:dyDescent="0.25">
      <c r="A103" s="236"/>
      <c r="B103" s="231"/>
      <c r="C103" s="12"/>
      <c r="D103" s="232"/>
      <c r="E103" s="238"/>
      <c r="F103" s="241"/>
      <c r="G103" s="318" t="s">
        <v>16</v>
      </c>
      <c r="H103" s="318"/>
      <c r="I103" s="240"/>
      <c r="J103" s="228">
        <f>J101+J102</f>
        <v>89921398</v>
      </c>
    </row>
    <row r="104" spans="1:10" x14ac:dyDescent="0.25">
      <c r="A104" s="236"/>
      <c r="B104" s="231"/>
      <c r="C104" s="12"/>
      <c r="D104" s="232"/>
      <c r="E104" s="238"/>
      <c r="F104" s="241"/>
      <c r="G104" s="318" t="s">
        <v>5</v>
      </c>
      <c r="H104" s="318"/>
      <c r="I104" s="240"/>
      <c r="J104" s="228">
        <f>SUM(I8:I96)</f>
        <v>78593732</v>
      </c>
    </row>
    <row r="105" spans="1:10" x14ac:dyDescent="0.25">
      <c r="A105" s="236"/>
      <c r="B105" s="231"/>
      <c r="C105" s="12"/>
      <c r="D105" s="232"/>
      <c r="E105" s="238"/>
      <c r="F105" s="241"/>
      <c r="G105" s="318" t="s">
        <v>32</v>
      </c>
      <c r="H105" s="318"/>
      <c r="I105" s="241" t="str">
        <f>IF(J105&gt;0,"SALDO",IF(J105&lt;0,"PIUTANG",IF(J105=0,"LUNAS")))</f>
        <v>PIUTANG</v>
      </c>
      <c r="J105" s="228">
        <f>J104-J103</f>
        <v>-11327666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5:H105"/>
    <mergeCell ref="G99:H99"/>
    <mergeCell ref="G100:H100"/>
    <mergeCell ref="G101:H101"/>
    <mergeCell ref="G102:H102"/>
    <mergeCell ref="G103:H103"/>
    <mergeCell ref="G104:H104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5" sqref="J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E12" sqref="E12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43171</v>
      </c>
      <c r="C5" s="284">
        <f>'Taufik ST'!I2</f>
        <v>11327666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43171</v>
      </c>
      <c r="C6" s="284">
        <f>'Indra Fashion'!I2</f>
        <v>5608901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43176</v>
      </c>
      <c r="C7" s="284">
        <f>Atlantis!I2</f>
        <v>1706163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43176</v>
      </c>
      <c r="C8" s="284">
        <f>Bandros!I2</f>
        <v>3957801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43172</v>
      </c>
      <c r="C16" s="284">
        <f>'Agus A'!I2</f>
        <v>3901025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36375708.5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67"/>
  <sheetViews>
    <sheetView workbookViewId="0">
      <pane ySplit="7" topLeftCell="A47" activePane="bottomLeft" state="frozen"/>
      <selection pane="bottomLeft" activeCell="B56" sqref="B5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SUM(D43:D50)</f>
        <v>4735328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J67*-1</f>
        <v>5608901</v>
      </c>
      <c r="J2" s="20"/>
      <c r="L2" s="279">
        <f>SUM(G43:G50)</f>
        <v>193376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4541952</v>
      </c>
      <c r="M3" s="219"/>
      <c r="N3" s="219"/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2">
        <v>43171</v>
      </c>
      <c r="B51" s="235">
        <v>180156637</v>
      </c>
      <c r="C51" s="241">
        <v>25</v>
      </c>
      <c r="D51" s="237">
        <v>3391150</v>
      </c>
      <c r="E51" s="238">
        <v>180041030</v>
      </c>
      <c r="F51" s="241">
        <v>4</v>
      </c>
      <c r="G51" s="237">
        <v>550200</v>
      </c>
      <c r="H51" s="240"/>
      <c r="I51" s="240"/>
      <c r="J51" s="23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2">
        <v>43172</v>
      </c>
      <c r="B52" s="235">
        <v>180156729</v>
      </c>
      <c r="C52" s="241">
        <v>7</v>
      </c>
      <c r="D52" s="237">
        <v>683638</v>
      </c>
      <c r="E52" s="238">
        <v>180041055</v>
      </c>
      <c r="F52" s="241">
        <v>2</v>
      </c>
      <c r="G52" s="237">
        <v>381150</v>
      </c>
      <c r="H52" s="240"/>
      <c r="I52" s="240"/>
      <c r="J52" s="23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2">
        <v>43173</v>
      </c>
      <c r="B53" s="235">
        <v>180156860</v>
      </c>
      <c r="C53" s="241">
        <v>1</v>
      </c>
      <c r="D53" s="237">
        <v>104563</v>
      </c>
      <c r="E53" s="238">
        <v>180041084</v>
      </c>
      <c r="F53" s="241">
        <v>2</v>
      </c>
      <c r="G53" s="237">
        <v>150325</v>
      </c>
      <c r="H53" s="240"/>
      <c r="I53" s="240"/>
      <c r="J53" s="23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2">
        <v>43174</v>
      </c>
      <c r="B54" s="235">
        <v>180156972</v>
      </c>
      <c r="C54" s="241">
        <v>9</v>
      </c>
      <c r="D54" s="237">
        <v>1126125</v>
      </c>
      <c r="E54" s="238"/>
      <c r="F54" s="241"/>
      <c r="G54" s="237"/>
      <c r="H54" s="240"/>
      <c r="I54" s="240"/>
      <c r="J54" s="23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2">
        <v>43175</v>
      </c>
      <c r="B55" s="235">
        <v>180157107</v>
      </c>
      <c r="C55" s="241">
        <v>8</v>
      </c>
      <c r="D55" s="237">
        <v>1084563</v>
      </c>
      <c r="E55" s="238"/>
      <c r="F55" s="241"/>
      <c r="G55" s="237"/>
      <c r="H55" s="240"/>
      <c r="I55" s="240"/>
      <c r="J55" s="23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2">
        <v>43176</v>
      </c>
      <c r="B56" s="235">
        <v>180157226</v>
      </c>
      <c r="C56" s="241">
        <v>3</v>
      </c>
      <c r="D56" s="237">
        <v>303538</v>
      </c>
      <c r="E56" s="238"/>
      <c r="F56" s="241"/>
      <c r="G56" s="237"/>
      <c r="H56" s="240"/>
      <c r="I56" s="240"/>
      <c r="J56" s="237"/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2"/>
      <c r="B57" s="235"/>
      <c r="C57" s="241"/>
      <c r="D57" s="237"/>
      <c r="E57" s="238"/>
      <c r="F57" s="241"/>
      <c r="G57" s="237"/>
      <c r="H57" s="240"/>
      <c r="I57" s="240"/>
      <c r="J57" s="237"/>
      <c r="K57" s="219"/>
      <c r="L57" s="219"/>
      <c r="M57" s="219"/>
      <c r="N57" s="219"/>
      <c r="O57" s="219"/>
      <c r="P57" s="219"/>
      <c r="Q57" s="219"/>
      <c r="R57" s="219"/>
    </row>
    <row r="58" spans="1:18" x14ac:dyDescent="0.25">
      <c r="A58" s="162"/>
      <c r="B58" s="3"/>
      <c r="C58" s="40"/>
      <c r="D58" s="6"/>
      <c r="E58" s="7"/>
      <c r="F58" s="40"/>
      <c r="G58" s="6"/>
      <c r="H58" s="39"/>
      <c r="I58" s="39"/>
      <c r="J58" s="6"/>
    </row>
    <row r="59" spans="1:18" x14ac:dyDescent="0.25">
      <c r="A59" s="162"/>
      <c r="B59" s="8" t="s">
        <v>11</v>
      </c>
      <c r="C59" s="77">
        <f>SUM(C8:C58)</f>
        <v>351</v>
      </c>
      <c r="D59" s="9">
        <f>SUM(D8:D58)</f>
        <v>38106700</v>
      </c>
      <c r="E59" s="8" t="s">
        <v>11</v>
      </c>
      <c r="F59" s="77">
        <f>SUM(F8:F58)</f>
        <v>36</v>
      </c>
      <c r="G59" s="5">
        <f>SUM(G8:G58)</f>
        <v>13094152</v>
      </c>
      <c r="H59" s="40">
        <f>SUM(H8:H58)</f>
        <v>0</v>
      </c>
      <c r="I59" s="40">
        <f>SUM(I8:I58)</f>
        <v>19403647</v>
      </c>
      <c r="J59" s="5"/>
    </row>
    <row r="60" spans="1:18" x14ac:dyDescent="0.25">
      <c r="A60" s="162"/>
      <c r="B60" s="8"/>
      <c r="C60" s="77"/>
      <c r="D60" s="9"/>
      <c r="E60" s="8"/>
      <c r="F60" s="77"/>
      <c r="G60" s="5"/>
      <c r="H60" s="40"/>
      <c r="I60" s="40"/>
      <c r="J60" s="5"/>
    </row>
    <row r="61" spans="1:18" x14ac:dyDescent="0.25">
      <c r="A61" s="163"/>
      <c r="B61" s="11"/>
      <c r="C61" s="40"/>
      <c r="D61" s="6"/>
      <c r="E61" s="8"/>
      <c r="F61" s="40"/>
      <c r="G61" s="318" t="s">
        <v>12</v>
      </c>
      <c r="H61" s="318"/>
      <c r="I61" s="39"/>
      <c r="J61" s="13">
        <f>SUM(D8:D58)</f>
        <v>38106700</v>
      </c>
    </row>
    <row r="62" spans="1:18" x14ac:dyDescent="0.25">
      <c r="A62" s="162"/>
      <c r="B62" s="3"/>
      <c r="C62" s="40"/>
      <c r="D62" s="6"/>
      <c r="E62" s="7"/>
      <c r="F62" s="40"/>
      <c r="G62" s="318" t="s">
        <v>13</v>
      </c>
      <c r="H62" s="318"/>
      <c r="I62" s="39"/>
      <c r="J62" s="13">
        <f>SUM(G8:G58)</f>
        <v>13094152</v>
      </c>
    </row>
    <row r="63" spans="1:18" x14ac:dyDescent="0.25">
      <c r="A63" s="164"/>
      <c r="B63" s="7"/>
      <c r="C63" s="40"/>
      <c r="D63" s="6"/>
      <c r="E63" s="7"/>
      <c r="F63" s="40"/>
      <c r="G63" s="318" t="s">
        <v>14</v>
      </c>
      <c r="H63" s="318"/>
      <c r="I63" s="41"/>
      <c r="J63" s="15">
        <f>J61-J62</f>
        <v>25012548</v>
      </c>
    </row>
    <row r="64" spans="1:18" x14ac:dyDescent="0.25">
      <c r="A64" s="162"/>
      <c r="B64" s="16"/>
      <c r="C64" s="40"/>
      <c r="D64" s="17"/>
      <c r="E64" s="7"/>
      <c r="F64" s="40"/>
      <c r="G64" s="318" t="s">
        <v>15</v>
      </c>
      <c r="H64" s="318"/>
      <c r="I64" s="39"/>
      <c r="J64" s="13">
        <f>SUM(H8:H58)</f>
        <v>0</v>
      </c>
    </row>
    <row r="65" spans="1:10" x14ac:dyDescent="0.25">
      <c r="A65" s="162"/>
      <c r="B65" s="16"/>
      <c r="C65" s="40"/>
      <c r="D65" s="17"/>
      <c r="E65" s="7"/>
      <c r="F65" s="40"/>
      <c r="G65" s="318" t="s">
        <v>16</v>
      </c>
      <c r="H65" s="318"/>
      <c r="I65" s="39"/>
      <c r="J65" s="13">
        <f>J63+J64</f>
        <v>25012548</v>
      </c>
    </row>
    <row r="66" spans="1:10" x14ac:dyDescent="0.25">
      <c r="A66" s="162"/>
      <c r="B66" s="16"/>
      <c r="C66" s="40"/>
      <c r="D66" s="17"/>
      <c r="E66" s="7"/>
      <c r="F66" s="40"/>
      <c r="G66" s="318" t="s">
        <v>5</v>
      </c>
      <c r="H66" s="318"/>
      <c r="I66" s="39"/>
      <c r="J66" s="13">
        <f>SUM(I8:I58)</f>
        <v>19403647</v>
      </c>
    </row>
    <row r="67" spans="1:10" x14ac:dyDescent="0.25">
      <c r="A67" s="162"/>
      <c r="B67" s="16"/>
      <c r="C67" s="40"/>
      <c r="D67" s="17"/>
      <c r="E67" s="7"/>
      <c r="F67" s="40"/>
      <c r="G67" s="318" t="s">
        <v>32</v>
      </c>
      <c r="H67" s="318"/>
      <c r="I67" s="40" t="str">
        <f>IF(J67&gt;0,"SALDO",IF(J67&lt;0,"PIUTANG",IF(J67=0,"LUNAS")))</f>
        <v>PIUTANG</v>
      </c>
      <c r="J67" s="13">
        <f>J66-J65</f>
        <v>-5608901</v>
      </c>
    </row>
  </sheetData>
  <mergeCells count="15">
    <mergeCell ref="G66:H66"/>
    <mergeCell ref="G67:H67"/>
    <mergeCell ref="G61:H61"/>
    <mergeCell ref="G62:H62"/>
    <mergeCell ref="G63:H63"/>
    <mergeCell ref="G64:H64"/>
    <mergeCell ref="G65:H65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74"/>
  <sheetViews>
    <sheetView workbookViewId="0">
      <pane ySplit="7" topLeftCell="A253" activePane="bottomLeft" state="frozen"/>
      <selection pane="bottomLeft" activeCell="E256" sqref="E256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SUM(D249:D255)</f>
        <v>6773202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J274*-1</f>
        <v>3957801</v>
      </c>
      <c r="J2" s="218"/>
      <c r="L2" s="219">
        <f>SUM(G249:G255)</f>
        <v>426300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6346902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98">
        <v>43176</v>
      </c>
      <c r="B256" s="99">
        <v>180157146</v>
      </c>
      <c r="C256" s="100">
        <v>14</v>
      </c>
      <c r="D256" s="34">
        <v>1493450</v>
      </c>
      <c r="E256" s="101">
        <v>180041158</v>
      </c>
      <c r="F256" s="100">
        <v>3</v>
      </c>
      <c r="G256" s="34">
        <v>386750</v>
      </c>
      <c r="H256" s="102"/>
      <c r="I256" s="102"/>
      <c r="J256" s="34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98">
        <v>43176</v>
      </c>
      <c r="B257" s="99">
        <v>180157154</v>
      </c>
      <c r="C257" s="100">
        <v>5</v>
      </c>
      <c r="D257" s="34">
        <v>575838</v>
      </c>
      <c r="E257" s="101"/>
      <c r="F257" s="100"/>
      <c r="G257" s="34"/>
      <c r="H257" s="102"/>
      <c r="I257" s="102"/>
      <c r="J257" s="34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98">
        <v>43176</v>
      </c>
      <c r="B258" s="99">
        <v>180157165</v>
      </c>
      <c r="C258" s="100">
        <v>1</v>
      </c>
      <c r="D258" s="34">
        <v>121888</v>
      </c>
      <c r="E258" s="101"/>
      <c r="F258" s="100"/>
      <c r="G258" s="34"/>
      <c r="H258" s="102"/>
      <c r="I258" s="102"/>
      <c r="J258" s="34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98">
        <v>43176</v>
      </c>
      <c r="B259" s="99">
        <v>180157175</v>
      </c>
      <c r="C259" s="100">
        <v>4</v>
      </c>
      <c r="D259" s="34">
        <v>474775</v>
      </c>
      <c r="E259" s="101"/>
      <c r="F259" s="100"/>
      <c r="G259" s="34"/>
      <c r="H259" s="102"/>
      <c r="I259" s="102"/>
      <c r="J259" s="34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98">
        <v>43176</v>
      </c>
      <c r="B260" s="99">
        <v>180157202</v>
      </c>
      <c r="C260" s="100">
        <v>8</v>
      </c>
      <c r="D260" s="34">
        <v>1052625</v>
      </c>
      <c r="E260" s="101"/>
      <c r="F260" s="100"/>
      <c r="G260" s="34"/>
      <c r="H260" s="102"/>
      <c r="I260" s="102"/>
      <c r="J260" s="34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98">
        <v>43176</v>
      </c>
      <c r="B261" s="99">
        <v>180157216</v>
      </c>
      <c r="C261" s="100">
        <v>5</v>
      </c>
      <c r="D261" s="34">
        <v>625975</v>
      </c>
      <c r="E261" s="101"/>
      <c r="F261" s="100"/>
      <c r="G261" s="34"/>
      <c r="H261" s="102"/>
      <c r="I261" s="102"/>
      <c r="J261" s="34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98"/>
      <c r="B262" s="99"/>
      <c r="C262" s="100"/>
      <c r="D262" s="34"/>
      <c r="E262" s="101"/>
      <c r="F262" s="100"/>
      <c r="G262" s="34"/>
      <c r="H262" s="102"/>
      <c r="I262" s="102"/>
      <c r="J262" s="34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98"/>
      <c r="B263" s="99"/>
      <c r="C263" s="100"/>
      <c r="D263" s="34"/>
      <c r="E263" s="101"/>
      <c r="F263" s="100"/>
      <c r="G263" s="34"/>
      <c r="H263" s="102"/>
      <c r="I263" s="102"/>
      <c r="J263" s="34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98"/>
      <c r="B264" s="99"/>
      <c r="C264" s="100"/>
      <c r="D264" s="34"/>
      <c r="E264" s="101"/>
      <c r="F264" s="100"/>
      <c r="G264" s="34"/>
      <c r="H264" s="102"/>
      <c r="I264" s="102"/>
      <c r="J264" s="34"/>
      <c r="K264" s="138"/>
      <c r="L264" s="138"/>
      <c r="M264" s="138"/>
      <c r="N264" s="138"/>
      <c r="O264" s="138"/>
      <c r="P264" s="138"/>
      <c r="Q264" s="138"/>
      <c r="R264" s="138"/>
    </row>
    <row r="265" spans="1:18" x14ac:dyDescent="0.25">
      <c r="A265" s="236"/>
      <c r="B265" s="235"/>
      <c r="C265" s="241"/>
      <c r="D265" s="237"/>
      <c r="E265" s="238"/>
      <c r="F265" s="241"/>
      <c r="G265" s="237"/>
      <c r="H265" s="240"/>
      <c r="I265" s="240"/>
      <c r="J265" s="237"/>
    </row>
    <row r="266" spans="1:18" s="218" customFormat="1" x14ac:dyDescent="0.25">
      <c r="A266" s="227"/>
      <c r="B266" s="224" t="s">
        <v>11</v>
      </c>
      <c r="C266" s="233">
        <f>SUM(C8:C265)</f>
        <v>2639</v>
      </c>
      <c r="D266" s="225">
        <f>SUM(D8:D265)</f>
        <v>290536991</v>
      </c>
      <c r="E266" s="224" t="s">
        <v>11</v>
      </c>
      <c r="F266" s="233">
        <f>SUM(F8:F265)</f>
        <v>222</v>
      </c>
      <c r="G266" s="225">
        <f>SUM(G8:G265)</f>
        <v>24488458</v>
      </c>
      <c r="H266" s="233">
        <f>SUM(H8:H265)</f>
        <v>0</v>
      </c>
      <c r="I266" s="233">
        <f>SUM(I8:I265)</f>
        <v>262090732</v>
      </c>
      <c r="J266" s="225"/>
      <c r="K266" s="220"/>
      <c r="L266" s="220"/>
      <c r="M266" s="220"/>
      <c r="N266" s="220"/>
      <c r="O266" s="220"/>
      <c r="P266" s="220"/>
      <c r="Q266" s="220"/>
      <c r="R266" s="220"/>
    </row>
    <row r="267" spans="1:18" s="218" customFormat="1" x14ac:dyDescent="0.25">
      <c r="A267" s="227"/>
      <c r="B267" s="224"/>
      <c r="C267" s="233"/>
      <c r="D267" s="225"/>
      <c r="E267" s="224"/>
      <c r="F267" s="233"/>
      <c r="G267" s="225"/>
      <c r="H267" s="233"/>
      <c r="I267" s="233"/>
      <c r="J267" s="225"/>
      <c r="K267" s="220"/>
      <c r="M267" s="220"/>
      <c r="N267" s="220"/>
      <c r="O267" s="220"/>
      <c r="P267" s="220"/>
      <c r="Q267" s="220"/>
      <c r="R267" s="220"/>
    </row>
    <row r="268" spans="1:18" x14ac:dyDescent="0.25">
      <c r="A268" s="226"/>
      <c r="B268" s="227"/>
      <c r="C268" s="241"/>
      <c r="D268" s="237"/>
      <c r="E268" s="224"/>
      <c r="F268" s="241"/>
      <c r="G268" s="333" t="s">
        <v>12</v>
      </c>
      <c r="H268" s="334"/>
      <c r="I268" s="237"/>
      <c r="J268" s="228">
        <f>SUM(D8:D265)</f>
        <v>290536991</v>
      </c>
      <c r="P268" s="220"/>
      <c r="Q268" s="220"/>
      <c r="R268" s="234"/>
    </row>
    <row r="269" spans="1:18" x14ac:dyDescent="0.25">
      <c r="A269" s="236"/>
      <c r="B269" s="235"/>
      <c r="C269" s="241"/>
      <c r="D269" s="237"/>
      <c r="E269" s="238"/>
      <c r="F269" s="241"/>
      <c r="G269" s="333" t="s">
        <v>13</v>
      </c>
      <c r="H269" s="334"/>
      <c r="I269" s="238"/>
      <c r="J269" s="228">
        <f>SUM(G8:G265)</f>
        <v>24488458</v>
      </c>
      <c r="R269" s="234"/>
    </row>
    <row r="270" spans="1:18" x14ac:dyDescent="0.25">
      <c r="A270" s="229"/>
      <c r="B270" s="238"/>
      <c r="C270" s="241"/>
      <c r="D270" s="237"/>
      <c r="E270" s="238"/>
      <c r="F270" s="241"/>
      <c r="G270" s="333" t="s">
        <v>14</v>
      </c>
      <c r="H270" s="334"/>
      <c r="I270" s="230"/>
      <c r="J270" s="230">
        <f>J268-J269</f>
        <v>266048533</v>
      </c>
      <c r="L270" s="220"/>
      <c r="R270" s="234"/>
    </row>
    <row r="271" spans="1:18" x14ac:dyDescent="0.25">
      <c r="A271" s="236"/>
      <c r="B271" s="231"/>
      <c r="C271" s="241"/>
      <c r="D271" s="232"/>
      <c r="E271" s="238"/>
      <c r="F271" s="241"/>
      <c r="G271" s="333" t="s">
        <v>15</v>
      </c>
      <c r="H271" s="334"/>
      <c r="I271" s="238"/>
      <c r="J271" s="228">
        <f>SUM(H8:H265)</f>
        <v>0</v>
      </c>
      <c r="R271" s="234"/>
    </row>
    <row r="272" spans="1:18" x14ac:dyDescent="0.25">
      <c r="A272" s="236"/>
      <c r="B272" s="231"/>
      <c r="C272" s="241"/>
      <c r="D272" s="232"/>
      <c r="E272" s="238"/>
      <c r="F272" s="241"/>
      <c r="G272" s="333" t="s">
        <v>16</v>
      </c>
      <c r="H272" s="334"/>
      <c r="I272" s="238"/>
      <c r="J272" s="228">
        <f>J270+J271</f>
        <v>266048533</v>
      </c>
      <c r="R272" s="234"/>
    </row>
    <row r="273" spans="1:18" x14ac:dyDescent="0.25">
      <c r="A273" s="236"/>
      <c r="B273" s="231"/>
      <c r="C273" s="241"/>
      <c r="D273" s="232"/>
      <c r="E273" s="238"/>
      <c r="F273" s="241"/>
      <c r="G273" s="333" t="s">
        <v>5</v>
      </c>
      <c r="H273" s="334"/>
      <c r="I273" s="238"/>
      <c r="J273" s="228">
        <f>SUM(I8:I265)</f>
        <v>262090732</v>
      </c>
      <c r="R273" s="234"/>
    </row>
    <row r="274" spans="1:18" x14ac:dyDescent="0.25">
      <c r="A274" s="236"/>
      <c r="B274" s="231"/>
      <c r="C274" s="241"/>
      <c r="D274" s="232"/>
      <c r="E274" s="238"/>
      <c r="F274" s="241"/>
      <c r="G274" s="333" t="s">
        <v>32</v>
      </c>
      <c r="H274" s="334"/>
      <c r="I274" s="235" t="str">
        <f>IF(J274&gt;0,"SALDO",IF(J274&lt;0,"PIUTANG",IF(J274=0,"LUNAS")))</f>
        <v>PIUTANG</v>
      </c>
      <c r="J274" s="228">
        <f>J273-J272</f>
        <v>-3957801</v>
      </c>
      <c r="R274" s="234"/>
    </row>
  </sheetData>
  <mergeCells count="13">
    <mergeCell ref="G274:H274"/>
    <mergeCell ref="G268:H268"/>
    <mergeCell ref="G269:H269"/>
    <mergeCell ref="G270:H270"/>
    <mergeCell ref="G271:H271"/>
    <mergeCell ref="G272:H272"/>
    <mergeCell ref="G273:H273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27"/>
  <sheetViews>
    <sheetView workbookViewId="0">
      <pane ySplit="6" topLeftCell="A199" activePane="bottomLeft" state="frozen"/>
      <selection pane="bottomLeft" activeCell="H204" sqref="H20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J226*-1</f>
        <v>1706163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36">
        <v>43176</v>
      </c>
      <c r="B207" s="235">
        <v>180157159</v>
      </c>
      <c r="C207" s="241">
        <v>4</v>
      </c>
      <c r="D207" s="34">
        <v>373888</v>
      </c>
      <c r="E207" s="238">
        <v>180041161</v>
      </c>
      <c r="F207" s="241">
        <v>6</v>
      </c>
      <c r="G207" s="237">
        <v>688450</v>
      </c>
      <c r="H207" s="238"/>
      <c r="I207" s="240"/>
      <c r="J207" s="237"/>
      <c r="K207" s="234"/>
      <c r="L207" s="234"/>
      <c r="M207" s="234"/>
      <c r="N207" s="234"/>
      <c r="O207" s="234"/>
      <c r="P207" s="234"/>
    </row>
    <row r="208" spans="1:16" x14ac:dyDescent="0.25">
      <c r="A208" s="236">
        <v>43176</v>
      </c>
      <c r="B208" s="235">
        <v>180157209</v>
      </c>
      <c r="C208" s="241">
        <v>18</v>
      </c>
      <c r="D208" s="34">
        <v>1788850</v>
      </c>
      <c r="E208" s="238"/>
      <c r="F208" s="241"/>
      <c r="G208" s="237"/>
      <c r="H208" s="238"/>
      <c r="I208" s="240"/>
      <c r="J208" s="237"/>
      <c r="K208" s="234"/>
      <c r="L208" s="234"/>
      <c r="M208" s="234"/>
      <c r="N208" s="234"/>
      <c r="O208" s="234"/>
      <c r="P208" s="234"/>
    </row>
    <row r="209" spans="1:16" x14ac:dyDescent="0.25">
      <c r="A209" s="236">
        <v>43176</v>
      </c>
      <c r="B209" s="235">
        <v>180157215</v>
      </c>
      <c r="C209" s="241">
        <v>2</v>
      </c>
      <c r="D209" s="34">
        <v>231875</v>
      </c>
      <c r="E209" s="238"/>
      <c r="F209" s="241"/>
      <c r="G209" s="237"/>
      <c r="H209" s="238"/>
      <c r="I209" s="240"/>
      <c r="J209" s="237"/>
      <c r="K209" s="234"/>
      <c r="L209" s="234"/>
      <c r="M209" s="234"/>
      <c r="N209" s="234"/>
      <c r="O209" s="234"/>
      <c r="P209" s="234"/>
    </row>
    <row r="210" spans="1:16" x14ac:dyDescent="0.25">
      <c r="A210" s="236"/>
      <c r="B210" s="235"/>
      <c r="C210" s="241"/>
      <c r="D210" s="34"/>
      <c r="E210" s="238"/>
      <c r="F210" s="241"/>
      <c r="G210" s="237"/>
      <c r="H210" s="238"/>
      <c r="I210" s="240"/>
      <c r="J210" s="237"/>
      <c r="K210" s="234"/>
      <c r="L210" s="234"/>
      <c r="M210" s="234"/>
      <c r="N210" s="234"/>
      <c r="O210" s="234"/>
      <c r="P210" s="234"/>
    </row>
    <row r="211" spans="1:16" x14ac:dyDescent="0.25">
      <c r="A211" s="236"/>
      <c r="B211" s="235"/>
      <c r="C211" s="241"/>
      <c r="D211" s="34"/>
      <c r="E211" s="238"/>
      <c r="F211" s="241"/>
      <c r="G211" s="237"/>
      <c r="H211" s="238"/>
      <c r="I211" s="240"/>
      <c r="J211" s="237"/>
      <c r="K211" s="234"/>
      <c r="L211" s="234"/>
      <c r="M211" s="234"/>
      <c r="N211" s="234"/>
      <c r="O211" s="234"/>
      <c r="P211" s="234"/>
    </row>
    <row r="212" spans="1:16" x14ac:dyDescent="0.25">
      <c r="A212" s="236"/>
      <c r="B212" s="235"/>
      <c r="C212" s="241"/>
      <c r="D212" s="34"/>
      <c r="E212" s="238"/>
      <c r="F212" s="241"/>
      <c r="G212" s="237"/>
      <c r="H212" s="238"/>
      <c r="I212" s="240"/>
      <c r="J212" s="237"/>
      <c r="K212" s="234"/>
      <c r="L212" s="234"/>
      <c r="M212" s="234"/>
      <c r="N212" s="234"/>
      <c r="O212" s="234"/>
      <c r="P212" s="234"/>
    </row>
    <row r="213" spans="1:16" x14ac:dyDescent="0.25">
      <c r="A213" s="236"/>
      <c r="B213" s="235"/>
      <c r="C213" s="241"/>
      <c r="D213" s="34"/>
      <c r="E213" s="238"/>
      <c r="F213" s="241"/>
      <c r="G213" s="237"/>
      <c r="H213" s="238"/>
      <c r="I213" s="240"/>
      <c r="J213" s="237"/>
      <c r="K213" s="234"/>
      <c r="L213" s="234"/>
      <c r="M213" s="234"/>
      <c r="N213" s="234"/>
      <c r="O213" s="234"/>
      <c r="P213" s="234"/>
    </row>
    <row r="214" spans="1:16" x14ac:dyDescent="0.25">
      <c r="A214" s="236"/>
      <c r="B214" s="235"/>
      <c r="C214" s="241"/>
      <c r="D214" s="34"/>
      <c r="E214" s="238"/>
      <c r="F214" s="241"/>
      <c r="G214" s="237"/>
      <c r="H214" s="238"/>
      <c r="I214" s="240"/>
      <c r="J214" s="237"/>
      <c r="K214" s="234"/>
      <c r="L214" s="234"/>
      <c r="M214" s="234"/>
      <c r="N214" s="234"/>
      <c r="O214" s="234"/>
      <c r="P214" s="234"/>
    </row>
    <row r="215" spans="1:16" x14ac:dyDescent="0.25">
      <c r="A215" s="236"/>
      <c r="B215" s="235"/>
      <c r="C215" s="241"/>
      <c r="D215" s="34"/>
      <c r="E215" s="238"/>
      <c r="F215" s="241"/>
      <c r="G215" s="237"/>
      <c r="H215" s="238"/>
      <c r="I215" s="240"/>
      <c r="J215" s="237"/>
      <c r="K215" s="234"/>
      <c r="L215" s="234"/>
      <c r="M215" s="234"/>
      <c r="N215" s="234"/>
      <c r="O215" s="234"/>
      <c r="P215" s="234"/>
    </row>
    <row r="216" spans="1:16" x14ac:dyDescent="0.25">
      <c r="A216" s="236"/>
      <c r="B216" s="235"/>
      <c r="C216" s="241"/>
      <c r="D216" s="34"/>
      <c r="E216" s="238"/>
      <c r="F216" s="241"/>
      <c r="G216" s="237"/>
      <c r="H216" s="238"/>
      <c r="I216" s="240"/>
      <c r="J216" s="237"/>
      <c r="K216" s="234"/>
      <c r="L216" s="234"/>
      <c r="M216" s="234"/>
      <c r="N216" s="234"/>
      <c r="O216" s="234"/>
      <c r="P216" s="234"/>
    </row>
    <row r="217" spans="1:16" x14ac:dyDescent="0.25">
      <c r="A217" s="236"/>
      <c r="B217" s="235"/>
      <c r="C217" s="241"/>
      <c r="D217" s="34"/>
      <c r="E217" s="238"/>
      <c r="F217" s="241"/>
      <c r="G217" s="237"/>
      <c r="H217" s="238"/>
      <c r="I217" s="240"/>
      <c r="J217" s="237"/>
      <c r="K217" s="234"/>
      <c r="L217" s="234"/>
      <c r="M217" s="234"/>
      <c r="N217" s="234"/>
      <c r="O217" s="234"/>
      <c r="P217" s="234"/>
    </row>
    <row r="218" spans="1:16" x14ac:dyDescent="0.25">
      <c r="A218" s="236"/>
      <c r="B218" s="224" t="s">
        <v>11</v>
      </c>
      <c r="C218" s="233">
        <f>SUM(C7:C217)</f>
        <v>1389</v>
      </c>
      <c r="D218" s="225">
        <f>SUM(D7:D217)</f>
        <v>132827237</v>
      </c>
      <c r="E218" s="224" t="s">
        <v>11</v>
      </c>
      <c r="F218" s="233">
        <f>SUM(F7:F217)</f>
        <v>270</v>
      </c>
      <c r="G218" s="225">
        <f>SUM(G7:G217)</f>
        <v>28297860</v>
      </c>
      <c r="H218" s="225">
        <f>SUM(H7:H217)</f>
        <v>0</v>
      </c>
      <c r="I218" s="233">
        <f>SUM(I7:I217)</f>
        <v>102823214</v>
      </c>
      <c r="J218" s="5"/>
      <c r="K218" s="234"/>
      <c r="L218" s="234"/>
      <c r="M218" s="234"/>
      <c r="N218" s="234"/>
      <c r="O218" s="234"/>
      <c r="P218" s="234"/>
    </row>
    <row r="219" spans="1:16" x14ac:dyDescent="0.25">
      <c r="A219" s="236"/>
      <c r="B219" s="224"/>
      <c r="C219" s="233"/>
      <c r="D219" s="225"/>
      <c r="E219" s="224"/>
      <c r="F219" s="233"/>
      <c r="G219" s="5"/>
      <c r="H219" s="235"/>
      <c r="I219" s="241"/>
      <c r="J219" s="5"/>
      <c r="K219" s="234"/>
      <c r="L219" s="234"/>
      <c r="M219" s="234"/>
      <c r="N219" s="234"/>
      <c r="O219" s="234"/>
      <c r="P219" s="234"/>
    </row>
    <row r="220" spans="1:16" x14ac:dyDescent="0.25">
      <c r="A220" s="236"/>
      <c r="B220" s="227"/>
      <c r="C220" s="241"/>
      <c r="D220" s="237"/>
      <c r="E220" s="224"/>
      <c r="F220" s="241"/>
      <c r="G220" s="318" t="s">
        <v>12</v>
      </c>
      <c r="H220" s="318"/>
      <c r="I220" s="240"/>
      <c r="J220" s="228">
        <f>SUM(D7:D217)</f>
        <v>132827237</v>
      </c>
      <c r="K220" s="234"/>
      <c r="L220" s="234"/>
      <c r="M220" s="234"/>
      <c r="N220" s="234"/>
      <c r="O220" s="234"/>
      <c r="P220" s="234"/>
    </row>
    <row r="221" spans="1:16" x14ac:dyDescent="0.25">
      <c r="A221" s="226"/>
      <c r="B221" s="235"/>
      <c r="C221" s="241"/>
      <c r="D221" s="237"/>
      <c r="E221" s="238"/>
      <c r="F221" s="241"/>
      <c r="G221" s="318" t="s">
        <v>13</v>
      </c>
      <c r="H221" s="318"/>
      <c r="I221" s="240"/>
      <c r="J221" s="228">
        <f>SUM(G7:G217)</f>
        <v>28297860</v>
      </c>
      <c r="K221" s="234"/>
      <c r="L221" s="234"/>
      <c r="M221" s="234"/>
      <c r="N221" s="234"/>
      <c r="O221" s="234"/>
      <c r="P221" s="234"/>
    </row>
    <row r="222" spans="1:16" x14ac:dyDescent="0.25">
      <c r="A222" s="236"/>
      <c r="B222" s="238"/>
      <c r="C222" s="241"/>
      <c r="D222" s="237"/>
      <c r="E222" s="238"/>
      <c r="F222" s="241"/>
      <c r="G222" s="318" t="s">
        <v>14</v>
      </c>
      <c r="H222" s="318"/>
      <c r="I222" s="41"/>
      <c r="J222" s="230">
        <f>J220-J221</f>
        <v>104529377</v>
      </c>
      <c r="K222" s="234"/>
      <c r="L222" s="234"/>
      <c r="M222" s="234"/>
      <c r="N222" s="234"/>
      <c r="O222" s="234"/>
      <c r="P222" s="234"/>
    </row>
    <row r="223" spans="1:16" x14ac:dyDescent="0.25">
      <c r="A223" s="229"/>
      <c r="B223" s="231"/>
      <c r="C223" s="241"/>
      <c r="D223" s="232"/>
      <c r="E223" s="238"/>
      <c r="F223" s="241"/>
      <c r="G223" s="318" t="s">
        <v>15</v>
      </c>
      <c r="H223" s="318"/>
      <c r="I223" s="240"/>
      <c r="J223" s="228">
        <f>SUM(H7:H217)</f>
        <v>0</v>
      </c>
      <c r="K223" s="234"/>
      <c r="L223" s="234"/>
      <c r="M223" s="234"/>
      <c r="N223" s="234"/>
      <c r="O223" s="234"/>
      <c r="P223" s="234"/>
    </row>
    <row r="224" spans="1:16" x14ac:dyDescent="0.25">
      <c r="A224" s="236"/>
      <c r="B224" s="231"/>
      <c r="C224" s="241"/>
      <c r="D224" s="232"/>
      <c r="E224" s="238"/>
      <c r="F224" s="241"/>
      <c r="G224" s="318" t="s">
        <v>16</v>
      </c>
      <c r="H224" s="318"/>
      <c r="I224" s="240"/>
      <c r="J224" s="228">
        <f>J222+J223</f>
        <v>104529377</v>
      </c>
      <c r="K224" s="234"/>
      <c r="L224" s="234"/>
      <c r="M224" s="234"/>
      <c r="N224" s="234"/>
      <c r="O224" s="234"/>
      <c r="P224" s="234"/>
    </row>
    <row r="225" spans="1:16" x14ac:dyDescent="0.25">
      <c r="A225" s="236"/>
      <c r="B225" s="231"/>
      <c r="C225" s="241"/>
      <c r="D225" s="232"/>
      <c r="E225" s="238"/>
      <c r="F225" s="241"/>
      <c r="G225" s="318" t="s">
        <v>5</v>
      </c>
      <c r="H225" s="318"/>
      <c r="I225" s="240"/>
      <c r="J225" s="228">
        <f>SUM(I7:I217)</f>
        <v>102823214</v>
      </c>
      <c r="K225" s="234"/>
      <c r="L225" s="234"/>
      <c r="M225" s="234"/>
      <c r="N225" s="234"/>
      <c r="O225" s="234"/>
      <c r="P225" s="234"/>
    </row>
    <row r="226" spans="1:16" x14ac:dyDescent="0.25">
      <c r="A226" s="236"/>
      <c r="B226" s="231"/>
      <c r="C226" s="241"/>
      <c r="D226" s="232"/>
      <c r="E226" s="238"/>
      <c r="F226" s="241"/>
      <c r="G226" s="318" t="s">
        <v>32</v>
      </c>
      <c r="H226" s="318"/>
      <c r="I226" s="241" t="str">
        <f>IF(J226&gt;0,"SALDO",IF(J226&lt;0,"PIUTANG",IF(J226=0,"LUNAS")))</f>
        <v>PIUTANG</v>
      </c>
      <c r="J226" s="228">
        <f>J225-J224</f>
        <v>-1706163</v>
      </c>
      <c r="K226" s="234"/>
      <c r="L226" s="234"/>
      <c r="M226" s="234"/>
      <c r="N226" s="234"/>
      <c r="O226" s="234"/>
      <c r="P226" s="234"/>
    </row>
    <row r="227" spans="1:16" x14ac:dyDescent="0.25">
      <c r="A227" s="236"/>
      <c r="K227" s="234"/>
      <c r="L227" s="234"/>
      <c r="M227" s="234"/>
      <c r="N227" s="234"/>
      <c r="O227" s="234"/>
      <c r="P227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26:H226"/>
    <mergeCell ref="G220:H220"/>
    <mergeCell ref="G221:H221"/>
    <mergeCell ref="G222:H222"/>
    <mergeCell ref="G223:H223"/>
    <mergeCell ref="G224:H224"/>
    <mergeCell ref="G225:H22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7" activePane="bottomLeft" state="frozen"/>
      <selection pane="bottomLeft" activeCell="G24" sqref="G24:H2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1"/>
  <sheetViews>
    <sheetView workbookViewId="0">
      <pane ySplit="7" topLeftCell="A11" activePane="bottomLeft" state="frozen"/>
      <selection pane="bottomLeft" activeCell="B21" sqref="B2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J31*-1</f>
        <v>-123200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x14ac:dyDescent="0.25">
      <c r="A22" s="4"/>
      <c r="B22" s="3"/>
      <c r="C22" s="40"/>
      <c r="D22" s="6"/>
      <c r="E22" s="7"/>
      <c r="F22" s="3"/>
      <c r="G22" s="6"/>
      <c r="H22" s="39"/>
      <c r="I22" s="39"/>
      <c r="J22" s="6"/>
      <c r="M22" s="37"/>
    </row>
    <row r="23" spans="1:17" x14ac:dyDescent="0.25">
      <c r="A23" s="4"/>
      <c r="B23" s="8" t="s">
        <v>11</v>
      </c>
      <c r="C23" s="77">
        <f>SUM(C8:C22)</f>
        <v>66</v>
      </c>
      <c r="D23" s="9"/>
      <c r="E23" s="8" t="s">
        <v>11</v>
      </c>
      <c r="F23" s="8">
        <f>SUM(F8:F22)</f>
        <v>14</v>
      </c>
      <c r="G23" s="5"/>
      <c r="H23" s="40"/>
      <c r="I23" s="40"/>
      <c r="J23" s="5"/>
      <c r="M23" s="37"/>
    </row>
    <row r="24" spans="1:17" x14ac:dyDescent="0.25">
      <c r="A24" s="4"/>
      <c r="B24" s="8"/>
      <c r="C24" s="77"/>
      <c r="D24" s="9"/>
      <c r="E24" s="8"/>
      <c r="F24" s="8"/>
      <c r="G24" s="32"/>
      <c r="H24" s="52"/>
      <c r="I24" s="40"/>
      <c r="J24" s="5"/>
      <c r="M24" s="37"/>
    </row>
    <row r="25" spans="1:17" x14ac:dyDescent="0.25">
      <c r="A25" s="10"/>
      <c r="B25" s="11"/>
      <c r="C25" s="40"/>
      <c r="D25" s="6"/>
      <c r="E25" s="8"/>
      <c r="F25" s="3"/>
      <c r="G25" s="318" t="s">
        <v>12</v>
      </c>
      <c r="H25" s="318"/>
      <c r="I25" s="39"/>
      <c r="J25" s="13">
        <f>SUM(D8:D22)</f>
        <v>7277203</v>
      </c>
      <c r="M25" s="37"/>
    </row>
    <row r="26" spans="1:17" x14ac:dyDescent="0.25">
      <c r="A26" s="4"/>
      <c r="B26" s="3"/>
      <c r="C26" s="40"/>
      <c r="D26" s="6"/>
      <c r="E26" s="7"/>
      <c r="F26" s="3"/>
      <c r="G26" s="318" t="s">
        <v>13</v>
      </c>
      <c r="H26" s="318"/>
      <c r="I26" s="39"/>
      <c r="J26" s="13">
        <f>SUM(G8:G22)</f>
        <v>1412600</v>
      </c>
      <c r="M26" s="37"/>
    </row>
    <row r="27" spans="1:17" x14ac:dyDescent="0.25">
      <c r="A27" s="14"/>
      <c r="B27" s="7"/>
      <c r="C27" s="40"/>
      <c r="D27" s="6"/>
      <c r="E27" s="7"/>
      <c r="F27" s="3"/>
      <c r="G27" s="318" t="s">
        <v>14</v>
      </c>
      <c r="H27" s="318"/>
      <c r="I27" s="41"/>
      <c r="J27" s="15">
        <f>J25-J26</f>
        <v>5864603</v>
      </c>
      <c r="M27" s="37"/>
    </row>
    <row r="28" spans="1:17" x14ac:dyDescent="0.25">
      <c r="A28" s="4"/>
      <c r="B28" s="16"/>
      <c r="C28" s="40"/>
      <c r="D28" s="17"/>
      <c r="E28" s="7"/>
      <c r="F28" s="3"/>
      <c r="G28" s="318" t="s">
        <v>15</v>
      </c>
      <c r="H28" s="318"/>
      <c r="I28" s="39"/>
      <c r="J28" s="13">
        <f>SUM(H8:H23)</f>
        <v>0</v>
      </c>
      <c r="M28" s="37"/>
    </row>
    <row r="29" spans="1:17" x14ac:dyDescent="0.25">
      <c r="A29" s="4"/>
      <c r="B29" s="16"/>
      <c r="C29" s="40"/>
      <c r="D29" s="17"/>
      <c r="E29" s="7"/>
      <c r="F29" s="3"/>
      <c r="G29" s="318" t="s">
        <v>16</v>
      </c>
      <c r="H29" s="318"/>
      <c r="I29" s="39"/>
      <c r="J29" s="13">
        <f>J27+J28</f>
        <v>5864603</v>
      </c>
      <c r="M29" s="37"/>
    </row>
    <row r="30" spans="1:17" x14ac:dyDescent="0.25">
      <c r="A30" s="4"/>
      <c r="B30" s="16"/>
      <c r="C30" s="40"/>
      <c r="D30" s="17"/>
      <c r="E30" s="7"/>
      <c r="F30" s="3"/>
      <c r="G30" s="318" t="s">
        <v>5</v>
      </c>
      <c r="H30" s="318"/>
      <c r="I30" s="39"/>
      <c r="J30" s="13">
        <f>SUM(I8:I23)</f>
        <v>5987803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18" t="s">
        <v>32</v>
      </c>
      <c r="H31" s="318"/>
      <c r="I31" s="40" t="str">
        <f>IF(J31&gt;0,"SALDO",IF(J31&lt;0,"PIUTANG",IF(J31=0,"LUNAS")))</f>
        <v>SALDO</v>
      </c>
      <c r="J31" s="13">
        <f>J30-J29</f>
        <v>123200</v>
      </c>
      <c r="M3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H16" sqref="H16:H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3901025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148</v>
      </c>
      <c r="D16" s="9"/>
      <c r="E16" s="8" t="s">
        <v>11</v>
      </c>
      <c r="F16" s="8">
        <f>SUM(F8:F15)</f>
        <v>21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16712676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2584651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14128025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14128025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10227000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-3901025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41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2018-03-17T10:58:00Z</dcterms:modified>
</cp:coreProperties>
</file>