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2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Bandros!$L$265:$M$283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ST'!$A$5:$J$113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229" i="53" l="1"/>
  <c r="G229" i="53"/>
  <c r="H229" i="53"/>
  <c r="F229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12" i="54" l="1"/>
  <c r="J110" i="54"/>
  <c r="J108" i="54"/>
  <c r="J107" i="54"/>
  <c r="I105" i="54"/>
  <c r="H105" i="54"/>
  <c r="G105" i="54"/>
  <c r="F105" i="54"/>
  <c r="D105" i="54"/>
  <c r="C105" i="54"/>
  <c r="J109" i="54" l="1"/>
  <c r="J111" i="54" s="1"/>
  <c r="J113" i="54" s="1"/>
  <c r="I2" i="54" s="1"/>
  <c r="C5" i="15" s="1"/>
  <c r="L3" i="54"/>
  <c r="I113" i="54" l="1"/>
  <c r="J25" i="35" l="1"/>
  <c r="J29" i="35"/>
  <c r="J27" i="35"/>
  <c r="J24" i="35"/>
  <c r="G22" i="35"/>
  <c r="F22" i="35"/>
  <c r="J26" i="35" l="1"/>
  <c r="J28" i="35" s="1"/>
  <c r="J30" i="35" s="1"/>
  <c r="J236" i="53" l="1"/>
  <c r="J232" i="53"/>
  <c r="J231" i="53"/>
  <c r="J233" i="53" l="1"/>
  <c r="L3" i="49"/>
  <c r="L3" i="53" l="1"/>
  <c r="C229" i="53"/>
  <c r="D229" i="53"/>
  <c r="J234" i="53"/>
  <c r="J235" i="53" s="1"/>
  <c r="J237" i="53" l="1"/>
  <c r="I2" i="53" l="1"/>
  <c r="C7" i="15" s="1"/>
  <c r="I237" i="53"/>
  <c r="L3" i="2" l="1"/>
  <c r="C284" i="49" l="1"/>
  <c r="D284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91" i="49"/>
  <c r="J289" i="49"/>
  <c r="J287" i="49"/>
  <c r="J286" i="49"/>
  <c r="I284" i="49"/>
  <c r="H284" i="49"/>
  <c r="G284" i="49"/>
  <c r="F284" i="49"/>
  <c r="J288" i="49" l="1"/>
  <c r="J290" i="49" s="1"/>
  <c r="J292" i="49" s="1"/>
  <c r="I2" i="49" s="1"/>
  <c r="I292" i="49" l="1"/>
  <c r="C8" i="15"/>
  <c r="J67" i="2" l="1"/>
  <c r="I62" i="2"/>
  <c r="H62" i="2"/>
  <c r="G62" i="2"/>
  <c r="F6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3" i="12"/>
  <c r="J31" i="12"/>
  <c r="J29" i="12"/>
  <c r="J28" i="12"/>
  <c r="F26" i="12"/>
  <c r="C2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69" i="2"/>
  <c r="J65" i="2"/>
  <c r="J64" i="2"/>
  <c r="D62" i="2"/>
  <c r="C62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66" i="2"/>
  <c r="J68" i="2" s="1"/>
  <c r="J70" i="2" s="1"/>
  <c r="I70" i="2" s="1"/>
  <c r="J55" i="11"/>
  <c r="J57" i="11" s="1"/>
  <c r="J59" i="11" s="1"/>
  <c r="J59" i="34"/>
  <c r="I2" i="21"/>
  <c r="I59" i="21"/>
  <c r="J122" i="20"/>
  <c r="J124" i="20" s="1"/>
  <c r="J126" i="20" s="1"/>
  <c r="I2" i="20" s="1"/>
  <c r="J30" i="12"/>
  <c r="J32" i="12" s="1"/>
  <c r="J34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4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<sst xmlns="http://schemas.openxmlformats.org/spreadsheetml/2006/main" count="1631" uniqueCount="194">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</sst>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3"/>
  <sheetViews>
    <sheetView zoomScale="85" zoomScaleNormal="85" workbookViewId="0">
      <pane ySplit="7" topLeftCell="A90" activePane="bottomLeft" state="frozen"/>
      <selection pane="bottomLeft" activeCell="B101" sqref="B10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SUM(D86:D95)</f>
        <v>12492466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J113*-1</f>
        <v>7033076</v>
      </c>
      <c r="J2" s="218"/>
      <c r="L2" s="278">
        <f>SUM(G86:G95)</f>
        <v>1997975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10494491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10">
        <v>43178</v>
      </c>
      <c r="B96" s="115">
        <v>180157408</v>
      </c>
      <c r="C96" s="309">
        <v>16</v>
      </c>
      <c r="D96" s="117">
        <v>1626100</v>
      </c>
      <c r="E96" s="118"/>
      <c r="F96" s="120"/>
      <c r="G96" s="117"/>
      <c r="H96" s="118"/>
      <c r="I96" s="213"/>
      <c r="J96" s="117"/>
    </row>
    <row r="97" spans="1:10" ht="15.75" customHeight="1" x14ac:dyDescent="0.25">
      <c r="A97" s="210">
        <v>43178</v>
      </c>
      <c r="B97" s="115">
        <v>180157470</v>
      </c>
      <c r="C97" s="309">
        <v>13</v>
      </c>
      <c r="D97" s="117">
        <v>1364125</v>
      </c>
      <c r="E97" s="118"/>
      <c r="F97" s="120"/>
      <c r="G97" s="117"/>
      <c r="H97" s="118"/>
      <c r="I97" s="213"/>
      <c r="J97" s="117"/>
    </row>
    <row r="98" spans="1:10" ht="15.75" customHeight="1" x14ac:dyDescent="0.25">
      <c r="A98" s="210">
        <v>43179</v>
      </c>
      <c r="B98" s="115">
        <v>180157526</v>
      </c>
      <c r="C98" s="309">
        <v>16</v>
      </c>
      <c r="D98" s="117">
        <v>1787713</v>
      </c>
      <c r="E98" s="118">
        <v>180041254</v>
      </c>
      <c r="F98" s="120">
        <v>4</v>
      </c>
      <c r="G98" s="117">
        <v>296975</v>
      </c>
      <c r="H98" s="118"/>
      <c r="I98" s="213"/>
      <c r="J98" s="117"/>
    </row>
    <row r="99" spans="1:10" ht="15.75" customHeight="1" x14ac:dyDescent="0.25">
      <c r="A99" s="210">
        <v>43179</v>
      </c>
      <c r="B99" s="115">
        <v>180157579</v>
      </c>
      <c r="C99" s="309">
        <v>2</v>
      </c>
      <c r="D99" s="117">
        <v>261013</v>
      </c>
      <c r="E99" s="118"/>
      <c r="F99" s="120"/>
      <c r="G99" s="117"/>
      <c r="H99" s="118"/>
      <c r="I99" s="213"/>
      <c r="J99" s="117"/>
    </row>
    <row r="100" spans="1:10" ht="15.75" customHeight="1" x14ac:dyDescent="0.25">
      <c r="A100" s="210">
        <v>43180</v>
      </c>
      <c r="B100" s="115">
        <v>180157624</v>
      </c>
      <c r="C100" s="309">
        <v>16</v>
      </c>
      <c r="D100" s="117">
        <v>1637300</v>
      </c>
      <c r="E100" s="118"/>
      <c r="F100" s="120"/>
      <c r="G100" s="117"/>
      <c r="H100" s="118"/>
      <c r="I100" s="213"/>
      <c r="J100" s="117"/>
    </row>
    <row r="101" spans="1:10" ht="15.75" customHeight="1" x14ac:dyDescent="0.25">
      <c r="A101" s="210">
        <v>43180</v>
      </c>
      <c r="B101" s="115">
        <v>180157681</v>
      </c>
      <c r="C101" s="309">
        <v>7</v>
      </c>
      <c r="D101" s="117">
        <v>653800</v>
      </c>
      <c r="E101" s="118"/>
      <c r="F101" s="120"/>
      <c r="G101" s="117"/>
      <c r="H101" s="118"/>
      <c r="I101" s="213"/>
      <c r="J101" s="117"/>
    </row>
    <row r="102" spans="1:10" ht="15.75" customHeight="1" x14ac:dyDescent="0.25">
      <c r="A102" s="210"/>
      <c r="B102" s="115"/>
      <c r="C102" s="309"/>
      <c r="D102" s="117"/>
      <c r="E102" s="118"/>
      <c r="F102" s="120"/>
      <c r="G102" s="117"/>
      <c r="H102" s="118"/>
      <c r="I102" s="213"/>
      <c r="J102" s="117"/>
    </row>
    <row r="103" spans="1:10" ht="15.75" customHeight="1" x14ac:dyDescent="0.25">
      <c r="A103" s="210"/>
      <c r="B103" s="115"/>
      <c r="C103" s="309"/>
      <c r="D103" s="117"/>
      <c r="E103" s="118"/>
      <c r="F103" s="120"/>
      <c r="G103" s="117"/>
      <c r="H103" s="118"/>
      <c r="I103" s="213"/>
      <c r="J103" s="117"/>
    </row>
    <row r="104" spans="1:10" x14ac:dyDescent="0.25">
      <c r="A104" s="236"/>
      <c r="B104" s="235"/>
      <c r="C104" s="12"/>
      <c r="D104" s="237"/>
      <c r="E104" s="238"/>
      <c r="F104" s="241"/>
      <c r="G104" s="237"/>
      <c r="H104" s="238"/>
      <c r="I104" s="240"/>
      <c r="J104" s="237"/>
    </row>
    <row r="105" spans="1:10" x14ac:dyDescent="0.25">
      <c r="A105" s="236"/>
      <c r="B105" s="224" t="s">
        <v>11</v>
      </c>
      <c r="C105" s="230">
        <f>SUM(C8:C104)</f>
        <v>1051</v>
      </c>
      <c r="D105" s="225">
        <f>SUM(D8:D104)</f>
        <v>107328308</v>
      </c>
      <c r="E105" s="224" t="s">
        <v>11</v>
      </c>
      <c r="F105" s="233">
        <f>SUM(F8:F104)</f>
        <v>110</v>
      </c>
      <c r="G105" s="225">
        <f>SUM(G8:G104)</f>
        <v>11207009</v>
      </c>
      <c r="H105" s="233">
        <f>SUM(H8:H104)</f>
        <v>0</v>
      </c>
      <c r="I105" s="233">
        <f>SUM(I8:I104)</f>
        <v>89088223</v>
      </c>
      <c r="J105" s="5"/>
    </row>
    <row r="106" spans="1:10" x14ac:dyDescent="0.25">
      <c r="A106" s="236"/>
      <c r="B106" s="224"/>
      <c r="C106" s="230"/>
      <c r="D106" s="225"/>
      <c r="E106" s="224"/>
      <c r="F106" s="233"/>
      <c r="G106" s="225"/>
      <c r="H106" s="233"/>
      <c r="I106" s="233"/>
      <c r="J106" s="5"/>
    </row>
    <row r="107" spans="1:10" x14ac:dyDescent="0.25">
      <c r="A107" s="226"/>
      <c r="B107" s="227"/>
      <c r="C107" s="12"/>
      <c r="D107" s="237"/>
      <c r="E107" s="224"/>
      <c r="F107" s="241"/>
      <c r="G107" s="318" t="s">
        <v>12</v>
      </c>
      <c r="H107" s="318"/>
      <c r="I107" s="240"/>
      <c r="J107" s="228">
        <f>SUM(D8:D104)</f>
        <v>107328308</v>
      </c>
    </row>
    <row r="108" spans="1:10" x14ac:dyDescent="0.25">
      <c r="A108" s="236"/>
      <c r="B108" s="235"/>
      <c r="C108" s="12"/>
      <c r="D108" s="237"/>
      <c r="E108" s="238"/>
      <c r="F108" s="241"/>
      <c r="G108" s="318" t="s">
        <v>13</v>
      </c>
      <c r="H108" s="318"/>
      <c r="I108" s="240"/>
      <c r="J108" s="228">
        <f>SUM(G8:G104)</f>
        <v>11207009</v>
      </c>
    </row>
    <row r="109" spans="1:10" x14ac:dyDescent="0.25">
      <c r="A109" s="229"/>
      <c r="B109" s="238"/>
      <c r="C109" s="12"/>
      <c r="D109" s="237"/>
      <c r="E109" s="238"/>
      <c r="F109" s="241"/>
      <c r="G109" s="318" t="s">
        <v>14</v>
      </c>
      <c r="H109" s="318"/>
      <c r="I109" s="41"/>
      <c r="J109" s="230">
        <f>J107-J108</f>
        <v>96121299</v>
      </c>
    </row>
    <row r="110" spans="1:10" x14ac:dyDescent="0.25">
      <c r="A110" s="236"/>
      <c r="B110" s="231"/>
      <c r="C110" s="12"/>
      <c r="D110" s="232"/>
      <c r="E110" s="238"/>
      <c r="F110" s="241"/>
      <c r="G110" s="318" t="s">
        <v>15</v>
      </c>
      <c r="H110" s="318"/>
      <c r="I110" s="240"/>
      <c r="J110" s="228">
        <f>SUM(H8:H104)</f>
        <v>0</v>
      </c>
    </row>
    <row r="111" spans="1:10" x14ac:dyDescent="0.25">
      <c r="A111" s="236"/>
      <c r="B111" s="231"/>
      <c r="C111" s="12"/>
      <c r="D111" s="232"/>
      <c r="E111" s="238"/>
      <c r="F111" s="241"/>
      <c r="G111" s="318" t="s">
        <v>16</v>
      </c>
      <c r="H111" s="318"/>
      <c r="I111" s="240"/>
      <c r="J111" s="228">
        <f>J109+J110</f>
        <v>96121299</v>
      </c>
    </row>
    <row r="112" spans="1:10" x14ac:dyDescent="0.25">
      <c r="A112" s="236"/>
      <c r="B112" s="231"/>
      <c r="C112" s="12"/>
      <c r="D112" s="232"/>
      <c r="E112" s="238"/>
      <c r="F112" s="241"/>
      <c r="G112" s="318" t="s">
        <v>5</v>
      </c>
      <c r="H112" s="318"/>
      <c r="I112" s="240"/>
      <c r="J112" s="228">
        <f>SUM(I8:I104)</f>
        <v>89088223</v>
      </c>
    </row>
    <row r="113" spans="1:10" x14ac:dyDescent="0.25">
      <c r="A113" s="236"/>
      <c r="B113" s="231"/>
      <c r="C113" s="12"/>
      <c r="D113" s="232"/>
      <c r="E113" s="238"/>
      <c r="F113" s="241"/>
      <c r="G113" s="318" t="s">
        <v>32</v>
      </c>
      <c r="H113" s="318"/>
      <c r="I113" s="241" t="str">
        <f>IF(J113&gt;0,"SALDO",IF(J113&lt;0,"PIUTANG",IF(J113=0,"LUNAS")))</f>
        <v>PIUTANG</v>
      </c>
      <c r="J113" s="228">
        <f>J112-J111</f>
        <v>-7033076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07:H107"/>
    <mergeCell ref="G108:H108"/>
    <mergeCell ref="G109:H109"/>
    <mergeCell ref="G110:H110"/>
    <mergeCell ref="G111:H111"/>
    <mergeCell ref="G112:H112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5" sqref="J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3" sqref="E13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43178</v>
      </c>
      <c r="C5" s="284">
        <f>'Taufik ST'!I2</f>
        <v>7033076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43171</v>
      </c>
      <c r="C6" s="284">
        <f>'Indra Fashion'!I2</f>
        <v>8815601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43180</v>
      </c>
      <c r="C7" s="284">
        <f>Atlantis!I2</f>
        <v>1268139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43180</v>
      </c>
      <c r="C8" s="284">
        <f>Bandros!I2</f>
        <v>6585251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43172</v>
      </c>
      <c r="C16" s="284">
        <f>'Agus A'!I2</f>
        <v>3901025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37477244.5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0"/>
  <sheetViews>
    <sheetView workbookViewId="0">
      <pane ySplit="7" topLeftCell="A53" activePane="bottomLeft" state="frozen"/>
      <selection pane="bottomLeft" activeCell="I58" sqref="I5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SUM(D51:D56)</f>
        <v>6693577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J70*-1</f>
        <v>8815601</v>
      </c>
      <c r="J2" s="20"/>
      <c r="L2" s="279">
        <f>SUM(G51:G56)</f>
        <v>1206013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5487564</v>
      </c>
      <c r="M3" s="219"/>
      <c r="N3" s="219">
        <f>I2-L3</f>
        <v>3328037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2">
        <v>43171</v>
      </c>
      <c r="B51" s="235">
        <v>180156637</v>
      </c>
      <c r="C51" s="241">
        <v>25</v>
      </c>
      <c r="D51" s="237">
        <v>3391150</v>
      </c>
      <c r="E51" s="238">
        <v>180041030</v>
      </c>
      <c r="F51" s="241">
        <v>4</v>
      </c>
      <c r="G51" s="237">
        <v>550200</v>
      </c>
      <c r="H51" s="240"/>
      <c r="I51" s="240"/>
      <c r="J51" s="23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2">
        <v>43172</v>
      </c>
      <c r="B52" s="235">
        <v>180156729</v>
      </c>
      <c r="C52" s="241">
        <v>7</v>
      </c>
      <c r="D52" s="237">
        <v>683638</v>
      </c>
      <c r="E52" s="238">
        <v>180041055</v>
      </c>
      <c r="F52" s="241">
        <v>2</v>
      </c>
      <c r="G52" s="237">
        <v>381150</v>
      </c>
      <c r="H52" s="240"/>
      <c r="I52" s="240"/>
      <c r="J52" s="23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2">
        <v>43173</v>
      </c>
      <c r="B53" s="235">
        <v>180156860</v>
      </c>
      <c r="C53" s="241">
        <v>1</v>
      </c>
      <c r="D53" s="237">
        <v>104563</v>
      </c>
      <c r="E53" s="238">
        <v>180041084</v>
      </c>
      <c r="F53" s="241">
        <v>2</v>
      </c>
      <c r="G53" s="237">
        <v>150325</v>
      </c>
      <c r="H53" s="240"/>
      <c r="I53" s="240"/>
      <c r="J53" s="23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2">
        <v>43174</v>
      </c>
      <c r="B54" s="235">
        <v>180156972</v>
      </c>
      <c r="C54" s="241">
        <v>9</v>
      </c>
      <c r="D54" s="237">
        <v>1126125</v>
      </c>
      <c r="E54" s="238"/>
      <c r="F54" s="241"/>
      <c r="G54" s="237"/>
      <c r="H54" s="240"/>
      <c r="I54" s="240"/>
      <c r="J54" s="23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2">
        <v>43175</v>
      </c>
      <c r="B55" s="235">
        <v>180157107</v>
      </c>
      <c r="C55" s="241">
        <v>8</v>
      </c>
      <c r="D55" s="237">
        <v>1084563</v>
      </c>
      <c r="E55" s="238">
        <v>180041151</v>
      </c>
      <c r="F55" s="241">
        <v>1</v>
      </c>
      <c r="G55" s="237">
        <v>124338</v>
      </c>
      <c r="H55" s="240"/>
      <c r="I55" s="240"/>
      <c r="J55" s="23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2">
        <v>43176</v>
      </c>
      <c r="B56" s="235">
        <v>180157226</v>
      </c>
      <c r="C56" s="241">
        <v>3</v>
      </c>
      <c r="D56" s="237">
        <v>303538</v>
      </c>
      <c r="E56" s="238"/>
      <c r="F56" s="241"/>
      <c r="G56" s="237"/>
      <c r="H56" s="240"/>
      <c r="I56" s="240"/>
      <c r="J56" s="237"/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>
        <v>43178</v>
      </c>
      <c r="B57" s="235">
        <v>180157446</v>
      </c>
      <c r="C57" s="241">
        <v>17</v>
      </c>
      <c r="D57" s="237">
        <v>1789025</v>
      </c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2">
        <v>43179</v>
      </c>
      <c r="B58" s="235">
        <v>180157563</v>
      </c>
      <c r="C58" s="241">
        <v>11</v>
      </c>
      <c r="D58" s="237">
        <v>1143713</v>
      </c>
      <c r="E58" s="238">
        <v>180041264</v>
      </c>
      <c r="F58" s="241">
        <v>1</v>
      </c>
      <c r="G58" s="237">
        <v>160038</v>
      </c>
      <c r="H58" s="240"/>
      <c r="I58" s="240"/>
      <c r="J58" s="23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2">
        <v>43180</v>
      </c>
      <c r="B59" s="235">
        <v>180157658</v>
      </c>
      <c r="C59" s="241">
        <v>7</v>
      </c>
      <c r="D59" s="237">
        <v>558338</v>
      </c>
      <c r="E59" s="238"/>
      <c r="F59" s="241"/>
      <c r="G59" s="237"/>
      <c r="H59" s="240"/>
      <c r="I59" s="240"/>
      <c r="J59" s="23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2"/>
      <c r="B60" s="235"/>
      <c r="C60" s="241"/>
      <c r="D60" s="237"/>
      <c r="E60" s="238"/>
      <c r="F60" s="241"/>
      <c r="G60" s="237"/>
      <c r="H60" s="240"/>
      <c r="I60" s="240"/>
      <c r="J60" s="237"/>
      <c r="K60" s="219"/>
      <c r="L60" s="219"/>
      <c r="M60" s="219"/>
      <c r="N60" s="219"/>
      <c r="O60" s="219"/>
      <c r="P60" s="219"/>
      <c r="Q60" s="219"/>
      <c r="R60" s="219"/>
    </row>
    <row r="61" spans="1:18" x14ac:dyDescent="0.25">
      <c r="A61" s="162"/>
      <c r="B61" s="3"/>
      <c r="C61" s="40"/>
      <c r="D61" s="6"/>
      <c r="E61" s="7"/>
      <c r="F61" s="40"/>
      <c r="G61" s="6"/>
      <c r="H61" s="39"/>
      <c r="I61" s="39"/>
      <c r="J61" s="6"/>
    </row>
    <row r="62" spans="1:18" x14ac:dyDescent="0.25">
      <c r="A62" s="162"/>
      <c r="B62" s="8" t="s">
        <v>11</v>
      </c>
      <c r="C62" s="77">
        <f>SUM(C8:C61)</f>
        <v>386</v>
      </c>
      <c r="D62" s="9">
        <f>SUM(D8:D61)</f>
        <v>41597776</v>
      </c>
      <c r="E62" s="8" t="s">
        <v>11</v>
      </c>
      <c r="F62" s="77">
        <f>SUM(F8:F61)</f>
        <v>38</v>
      </c>
      <c r="G62" s="5">
        <f>SUM(G8:G61)</f>
        <v>13378528</v>
      </c>
      <c r="H62" s="40">
        <f>SUM(H8:H61)</f>
        <v>0</v>
      </c>
      <c r="I62" s="40">
        <f>SUM(I8:I61)</f>
        <v>19403647</v>
      </c>
      <c r="J62" s="5"/>
    </row>
    <row r="63" spans="1:18" x14ac:dyDescent="0.25">
      <c r="A63" s="162"/>
      <c r="B63" s="8"/>
      <c r="C63" s="77"/>
      <c r="D63" s="9"/>
      <c r="E63" s="8"/>
      <c r="F63" s="77"/>
      <c r="G63" s="5"/>
      <c r="H63" s="40"/>
      <c r="I63" s="40"/>
      <c r="J63" s="5"/>
    </row>
    <row r="64" spans="1:18" x14ac:dyDescent="0.25">
      <c r="A64" s="163"/>
      <c r="B64" s="11"/>
      <c r="C64" s="40"/>
      <c r="D64" s="6"/>
      <c r="E64" s="8"/>
      <c r="F64" s="40"/>
      <c r="G64" s="318" t="s">
        <v>12</v>
      </c>
      <c r="H64" s="318"/>
      <c r="I64" s="39"/>
      <c r="J64" s="13">
        <f>SUM(D8:D61)</f>
        <v>41597776</v>
      </c>
    </row>
    <row r="65" spans="1:10" x14ac:dyDescent="0.25">
      <c r="A65" s="162"/>
      <c r="B65" s="3"/>
      <c r="C65" s="40"/>
      <c r="D65" s="6"/>
      <c r="E65" s="7"/>
      <c r="F65" s="40"/>
      <c r="G65" s="318" t="s">
        <v>13</v>
      </c>
      <c r="H65" s="318"/>
      <c r="I65" s="39"/>
      <c r="J65" s="13">
        <f>SUM(G8:G61)</f>
        <v>13378528</v>
      </c>
    </row>
    <row r="66" spans="1:10" x14ac:dyDescent="0.25">
      <c r="A66" s="164"/>
      <c r="B66" s="7"/>
      <c r="C66" s="40"/>
      <c r="D66" s="6"/>
      <c r="E66" s="7"/>
      <c r="F66" s="40"/>
      <c r="G66" s="318" t="s">
        <v>14</v>
      </c>
      <c r="H66" s="318"/>
      <c r="I66" s="41"/>
      <c r="J66" s="15">
        <f>J64-J65</f>
        <v>28219248</v>
      </c>
    </row>
    <row r="67" spans="1:10" x14ac:dyDescent="0.25">
      <c r="A67" s="162"/>
      <c r="B67" s="16"/>
      <c r="C67" s="40"/>
      <c r="D67" s="17"/>
      <c r="E67" s="7"/>
      <c r="F67" s="40"/>
      <c r="G67" s="318" t="s">
        <v>15</v>
      </c>
      <c r="H67" s="318"/>
      <c r="I67" s="39"/>
      <c r="J67" s="13">
        <f>SUM(H8:H61)</f>
        <v>0</v>
      </c>
    </row>
    <row r="68" spans="1:10" x14ac:dyDescent="0.25">
      <c r="A68" s="162"/>
      <c r="B68" s="16"/>
      <c r="C68" s="40"/>
      <c r="D68" s="17"/>
      <c r="E68" s="7"/>
      <c r="F68" s="40"/>
      <c r="G68" s="318" t="s">
        <v>16</v>
      </c>
      <c r="H68" s="318"/>
      <c r="I68" s="39"/>
      <c r="J68" s="13">
        <f>J66+J67</f>
        <v>28219248</v>
      </c>
    </row>
    <row r="69" spans="1:10" x14ac:dyDescent="0.25">
      <c r="A69" s="162"/>
      <c r="B69" s="16"/>
      <c r="C69" s="40"/>
      <c r="D69" s="17"/>
      <c r="E69" s="7"/>
      <c r="F69" s="40"/>
      <c r="G69" s="318" t="s">
        <v>5</v>
      </c>
      <c r="H69" s="318"/>
      <c r="I69" s="39"/>
      <c r="J69" s="13">
        <f>SUM(I8:I61)</f>
        <v>19403647</v>
      </c>
    </row>
    <row r="70" spans="1:10" x14ac:dyDescent="0.25">
      <c r="A70" s="162"/>
      <c r="B70" s="16"/>
      <c r="C70" s="40"/>
      <c r="D70" s="17"/>
      <c r="E70" s="7"/>
      <c r="F70" s="40"/>
      <c r="G70" s="318" t="s">
        <v>32</v>
      </c>
      <c r="H70" s="318"/>
      <c r="I70" s="40" t="str">
        <f>IF(J70&gt;0,"SALDO",IF(J70&lt;0,"PIUTANG",IF(J70=0,"LUNAS")))</f>
        <v>PIUTANG</v>
      </c>
      <c r="J70" s="13">
        <f>J69-J68</f>
        <v>-8815601</v>
      </c>
    </row>
  </sheetData>
  <mergeCells count="15">
    <mergeCell ref="G69:H69"/>
    <mergeCell ref="G70:H70"/>
    <mergeCell ref="G64:H64"/>
    <mergeCell ref="G65:H65"/>
    <mergeCell ref="G66:H66"/>
    <mergeCell ref="G67:H67"/>
    <mergeCell ref="G68:H6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92"/>
  <sheetViews>
    <sheetView workbookViewId="0">
      <pane ySplit="7" topLeftCell="A267" activePane="bottomLeft" state="frozen"/>
      <selection pane="bottomLeft" activeCell="F278" sqref="F27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SUM(D269:D273)</f>
        <v>7279652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J292*-1</f>
        <v>6585251</v>
      </c>
      <c r="J2" s="218"/>
      <c r="L2" s="219">
        <f>SUM(G269:G273)</f>
        <v>811125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6468527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98">
        <v>43180</v>
      </c>
      <c r="B274" s="99">
        <v>180157604</v>
      </c>
      <c r="C274" s="100">
        <v>22</v>
      </c>
      <c r="D274" s="34">
        <v>2293200</v>
      </c>
      <c r="E274" s="101"/>
      <c r="F274" s="100"/>
      <c r="G274" s="34"/>
      <c r="H274" s="102"/>
      <c r="I274" s="102"/>
      <c r="J274" s="34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98">
        <v>43180</v>
      </c>
      <c r="B275" s="99">
        <v>180157614</v>
      </c>
      <c r="C275" s="100">
        <v>13</v>
      </c>
      <c r="D275" s="34">
        <v>1359838</v>
      </c>
      <c r="E275" s="101"/>
      <c r="F275" s="100"/>
      <c r="G275" s="34"/>
      <c r="H275" s="102"/>
      <c r="I275" s="102"/>
      <c r="J275" s="34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98">
        <v>43180</v>
      </c>
      <c r="B276" s="99">
        <v>180157617</v>
      </c>
      <c r="C276" s="100">
        <v>3</v>
      </c>
      <c r="D276" s="34">
        <v>328475</v>
      </c>
      <c r="E276" s="101"/>
      <c r="F276" s="100"/>
      <c r="G276" s="34"/>
      <c r="H276" s="102"/>
      <c r="I276" s="102"/>
      <c r="J276" s="34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98">
        <v>43180</v>
      </c>
      <c r="B277" s="99">
        <v>180157644</v>
      </c>
      <c r="C277" s="100">
        <v>14</v>
      </c>
      <c r="D277" s="34">
        <v>1498613</v>
      </c>
      <c r="E277" s="101"/>
      <c r="F277" s="100"/>
      <c r="G277" s="34"/>
      <c r="H277" s="102"/>
      <c r="I277" s="102"/>
      <c r="J277" s="34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98">
        <v>43180</v>
      </c>
      <c r="B278" s="99">
        <v>180157664</v>
      </c>
      <c r="C278" s="100">
        <v>6</v>
      </c>
      <c r="D278" s="34">
        <v>583450</v>
      </c>
      <c r="E278" s="101"/>
      <c r="F278" s="100"/>
      <c r="G278" s="34"/>
      <c r="H278" s="102"/>
      <c r="I278" s="102"/>
      <c r="J278" s="34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98">
        <v>43180</v>
      </c>
      <c r="B279" s="99">
        <v>180157669</v>
      </c>
      <c r="C279" s="100">
        <v>2</v>
      </c>
      <c r="D279" s="34">
        <v>201425</v>
      </c>
      <c r="E279" s="101"/>
      <c r="F279" s="100"/>
      <c r="G279" s="34"/>
      <c r="H279" s="102"/>
      <c r="I279" s="102"/>
      <c r="J279" s="34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98">
        <v>43180</v>
      </c>
      <c r="B280" s="99">
        <v>180157685</v>
      </c>
      <c r="C280" s="100">
        <v>3</v>
      </c>
      <c r="D280" s="34">
        <v>320250</v>
      </c>
      <c r="E280" s="101"/>
      <c r="F280" s="100"/>
      <c r="G280" s="34"/>
      <c r="H280" s="102"/>
      <c r="I280" s="102"/>
      <c r="J280" s="34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98"/>
      <c r="B281" s="99"/>
      <c r="C281" s="100"/>
      <c r="D281" s="34"/>
      <c r="E281" s="101"/>
      <c r="F281" s="100"/>
      <c r="G281" s="34"/>
      <c r="H281" s="102"/>
      <c r="I281" s="102"/>
      <c r="J281" s="34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98"/>
      <c r="B282" s="99"/>
      <c r="C282" s="100"/>
      <c r="D282" s="34"/>
      <c r="E282" s="101"/>
      <c r="F282" s="100"/>
      <c r="G282" s="34"/>
      <c r="H282" s="102"/>
      <c r="I282" s="102"/>
      <c r="J282" s="34"/>
      <c r="K282" s="138"/>
      <c r="L282" s="138"/>
      <c r="M282" s="138"/>
      <c r="N282" s="138"/>
      <c r="O282" s="138"/>
      <c r="P282" s="138"/>
      <c r="Q282" s="138"/>
      <c r="R282" s="138"/>
    </row>
    <row r="283" spans="1:18" x14ac:dyDescent="0.25">
      <c r="A283" s="236"/>
      <c r="B283" s="235"/>
      <c r="C283" s="241"/>
      <c r="D283" s="237"/>
      <c r="E283" s="238"/>
      <c r="F283" s="241"/>
      <c r="G283" s="237"/>
      <c r="H283" s="240"/>
      <c r="I283" s="240"/>
      <c r="J283" s="237"/>
    </row>
    <row r="284" spans="1:18" s="218" customFormat="1" x14ac:dyDescent="0.25">
      <c r="A284" s="227"/>
      <c r="B284" s="224" t="s">
        <v>11</v>
      </c>
      <c r="C284" s="233">
        <f>SUM(C8:C283)</f>
        <v>2853</v>
      </c>
      <c r="D284" s="225">
        <f>SUM(D8:D283)</f>
        <v>313496121</v>
      </c>
      <c r="E284" s="224" t="s">
        <v>11</v>
      </c>
      <c r="F284" s="233">
        <f>SUM(F8:F283)</f>
        <v>251</v>
      </c>
      <c r="G284" s="225">
        <f>SUM(G8:G283)</f>
        <v>27968596</v>
      </c>
      <c r="H284" s="233">
        <f>SUM(H8:H283)</f>
        <v>0</v>
      </c>
      <c r="I284" s="233">
        <f>SUM(I8:I283)</f>
        <v>278942274</v>
      </c>
      <c r="J284" s="225"/>
      <c r="K284" s="220"/>
      <c r="L284" s="220"/>
      <c r="M284" s="220"/>
      <c r="N284" s="220"/>
      <c r="O284" s="220"/>
      <c r="P284" s="220"/>
      <c r="Q284" s="220"/>
      <c r="R284" s="220"/>
    </row>
    <row r="285" spans="1:18" s="218" customFormat="1" x14ac:dyDescent="0.25">
      <c r="A285" s="227"/>
      <c r="B285" s="224"/>
      <c r="C285" s="233"/>
      <c r="D285" s="225"/>
      <c r="E285" s="224"/>
      <c r="F285" s="233"/>
      <c r="G285" s="225"/>
      <c r="H285" s="233"/>
      <c r="I285" s="233"/>
      <c r="J285" s="225"/>
      <c r="K285" s="220"/>
      <c r="M285" s="220"/>
      <c r="N285" s="220"/>
      <c r="O285" s="220"/>
      <c r="P285" s="220"/>
      <c r="Q285" s="220"/>
      <c r="R285" s="220"/>
    </row>
    <row r="286" spans="1:18" x14ac:dyDescent="0.25">
      <c r="A286" s="226"/>
      <c r="B286" s="227"/>
      <c r="C286" s="241"/>
      <c r="D286" s="237"/>
      <c r="E286" s="224"/>
      <c r="F286" s="241"/>
      <c r="G286" s="333" t="s">
        <v>12</v>
      </c>
      <c r="H286" s="334"/>
      <c r="I286" s="237"/>
      <c r="J286" s="228">
        <f>SUM(D8:D283)</f>
        <v>313496121</v>
      </c>
      <c r="P286" s="220"/>
      <c r="Q286" s="220"/>
      <c r="R286" s="234"/>
    </row>
    <row r="287" spans="1:18" x14ac:dyDescent="0.25">
      <c r="A287" s="236"/>
      <c r="B287" s="235"/>
      <c r="C287" s="241"/>
      <c r="D287" s="237"/>
      <c r="E287" s="238"/>
      <c r="F287" s="241"/>
      <c r="G287" s="333" t="s">
        <v>13</v>
      </c>
      <c r="H287" s="334"/>
      <c r="I287" s="238"/>
      <c r="J287" s="228">
        <f>SUM(G8:G283)</f>
        <v>27968596</v>
      </c>
      <c r="R287" s="234"/>
    </row>
    <row r="288" spans="1:18" x14ac:dyDescent="0.25">
      <c r="A288" s="229"/>
      <c r="B288" s="238"/>
      <c r="C288" s="241"/>
      <c r="D288" s="237"/>
      <c r="E288" s="238"/>
      <c r="F288" s="241"/>
      <c r="G288" s="333" t="s">
        <v>14</v>
      </c>
      <c r="H288" s="334"/>
      <c r="I288" s="230"/>
      <c r="J288" s="230">
        <f>J286-J287</f>
        <v>285527525</v>
      </c>
      <c r="L288" s="220"/>
      <c r="R288" s="234"/>
    </row>
    <row r="289" spans="1:18" x14ac:dyDescent="0.25">
      <c r="A289" s="236"/>
      <c r="B289" s="231"/>
      <c r="C289" s="241"/>
      <c r="D289" s="232"/>
      <c r="E289" s="238"/>
      <c r="F289" s="241"/>
      <c r="G289" s="333" t="s">
        <v>15</v>
      </c>
      <c r="H289" s="334"/>
      <c r="I289" s="238"/>
      <c r="J289" s="228">
        <f>SUM(H8:H283)</f>
        <v>0</v>
      </c>
      <c r="R289" s="234"/>
    </row>
    <row r="290" spans="1:18" x14ac:dyDescent="0.25">
      <c r="A290" s="236"/>
      <c r="B290" s="231"/>
      <c r="C290" s="241"/>
      <c r="D290" s="232"/>
      <c r="E290" s="238"/>
      <c r="F290" s="241"/>
      <c r="G290" s="333" t="s">
        <v>16</v>
      </c>
      <c r="H290" s="334"/>
      <c r="I290" s="238"/>
      <c r="J290" s="228">
        <f>J288+J289</f>
        <v>285527525</v>
      </c>
      <c r="R290" s="234"/>
    </row>
    <row r="291" spans="1:18" x14ac:dyDescent="0.25">
      <c r="A291" s="236"/>
      <c r="B291" s="231"/>
      <c r="C291" s="241"/>
      <c r="D291" s="232"/>
      <c r="E291" s="238"/>
      <c r="F291" s="241"/>
      <c r="G291" s="333" t="s">
        <v>5</v>
      </c>
      <c r="H291" s="334"/>
      <c r="I291" s="238"/>
      <c r="J291" s="228">
        <f>SUM(I8:I283)</f>
        <v>278942274</v>
      </c>
      <c r="R291" s="234"/>
    </row>
    <row r="292" spans="1:18" x14ac:dyDescent="0.25">
      <c r="A292" s="236"/>
      <c r="B292" s="231"/>
      <c r="C292" s="241"/>
      <c r="D292" s="232"/>
      <c r="E292" s="238"/>
      <c r="F292" s="241"/>
      <c r="G292" s="333" t="s">
        <v>32</v>
      </c>
      <c r="H292" s="334"/>
      <c r="I292" s="235" t="str">
        <f>IF(J292&gt;0,"SALDO",IF(J292&lt;0,"PIUTANG",IF(J292=0,"LUNAS")))</f>
        <v>PIUTANG</v>
      </c>
      <c r="J292" s="228">
        <f>J291-J290</f>
        <v>-6585251</v>
      </c>
      <c r="R292" s="234"/>
    </row>
  </sheetData>
  <mergeCells count="13">
    <mergeCell ref="G292:H292"/>
    <mergeCell ref="G286:H286"/>
    <mergeCell ref="G287:H287"/>
    <mergeCell ref="G288:H288"/>
    <mergeCell ref="G289:H289"/>
    <mergeCell ref="G290:H290"/>
    <mergeCell ref="G291:H29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38"/>
  <sheetViews>
    <sheetView workbookViewId="0">
      <pane ySplit="6" topLeftCell="A215" activePane="bottomLeft" state="frozen"/>
      <selection pane="bottomLeft" activeCell="E220" sqref="E22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J237*-1</f>
        <v>1268139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36">
        <v>43180</v>
      </c>
      <c r="B220" s="235">
        <v>180157607</v>
      </c>
      <c r="C220" s="241">
        <v>3</v>
      </c>
      <c r="D220" s="34">
        <v>205013</v>
      </c>
      <c r="E220" s="238">
        <v>180041267</v>
      </c>
      <c r="F220" s="241">
        <v>13</v>
      </c>
      <c r="G220" s="237">
        <v>1396500</v>
      </c>
      <c r="H220" s="238"/>
      <c r="I220" s="240"/>
      <c r="J220" s="237"/>
      <c r="K220" s="234"/>
      <c r="L220" s="234"/>
      <c r="M220" s="234"/>
      <c r="N220" s="234"/>
      <c r="O220" s="234"/>
      <c r="P220" s="234"/>
    </row>
    <row r="221" spans="1:16" x14ac:dyDescent="0.25">
      <c r="A221" s="236">
        <v>43180</v>
      </c>
      <c r="B221" s="235">
        <v>180157621</v>
      </c>
      <c r="C221" s="241">
        <v>12</v>
      </c>
      <c r="D221" s="34">
        <v>1284675</v>
      </c>
      <c r="E221" s="238"/>
      <c r="F221" s="241"/>
      <c r="G221" s="237"/>
      <c r="H221" s="238"/>
      <c r="I221" s="240"/>
      <c r="J221" s="237"/>
      <c r="K221" s="234"/>
      <c r="L221" s="234"/>
      <c r="M221" s="234"/>
      <c r="N221" s="234"/>
      <c r="O221" s="234"/>
      <c r="P221" s="234"/>
    </row>
    <row r="222" spans="1:16" x14ac:dyDescent="0.25">
      <c r="A222" s="236">
        <v>43180</v>
      </c>
      <c r="B222" s="235">
        <v>180157637</v>
      </c>
      <c r="C222" s="241">
        <v>1</v>
      </c>
      <c r="D222" s="34">
        <v>104038</v>
      </c>
      <c r="E222" s="238"/>
      <c r="F222" s="241"/>
      <c r="G222" s="237"/>
      <c r="H222" s="238"/>
      <c r="I222" s="240"/>
      <c r="J222" s="237"/>
      <c r="K222" s="234"/>
      <c r="L222" s="234"/>
      <c r="M222" s="234"/>
      <c r="N222" s="234"/>
      <c r="O222" s="234"/>
      <c r="P222" s="234"/>
    </row>
    <row r="223" spans="1:16" x14ac:dyDescent="0.25">
      <c r="A223" s="236">
        <v>43180</v>
      </c>
      <c r="B223" s="235">
        <v>180157667</v>
      </c>
      <c r="C223" s="241">
        <v>7</v>
      </c>
      <c r="D223" s="34">
        <v>689850</v>
      </c>
      <c r="E223" s="238"/>
      <c r="F223" s="241"/>
      <c r="G223" s="237"/>
      <c r="H223" s="238"/>
      <c r="I223" s="240"/>
      <c r="J223" s="237"/>
      <c r="K223" s="234"/>
      <c r="L223" s="234"/>
      <c r="M223" s="234"/>
      <c r="N223" s="234"/>
      <c r="O223" s="234"/>
      <c r="P223" s="234"/>
    </row>
    <row r="224" spans="1:16" x14ac:dyDescent="0.25">
      <c r="A224" s="236">
        <v>43180</v>
      </c>
      <c r="B224" s="235">
        <v>180157670</v>
      </c>
      <c r="C224" s="241">
        <v>7</v>
      </c>
      <c r="D224" s="34">
        <v>381063</v>
      </c>
      <c r="E224" s="238"/>
      <c r="F224" s="241"/>
      <c r="G224" s="237"/>
      <c r="H224" s="238"/>
      <c r="I224" s="240"/>
      <c r="J224" s="237"/>
      <c r="K224" s="234"/>
      <c r="L224" s="234"/>
      <c r="M224" s="234"/>
      <c r="N224" s="234"/>
      <c r="O224" s="234"/>
      <c r="P224" s="234"/>
    </row>
    <row r="225" spans="1:16" x14ac:dyDescent="0.25">
      <c r="A225" s="236"/>
      <c r="B225" s="235"/>
      <c r="C225" s="241"/>
      <c r="D225" s="34"/>
      <c r="E225" s="238"/>
      <c r="F225" s="241"/>
      <c r="G225" s="237"/>
      <c r="H225" s="238"/>
      <c r="I225" s="240"/>
      <c r="J225" s="237"/>
      <c r="K225" s="234"/>
      <c r="L225" s="234"/>
      <c r="M225" s="234"/>
      <c r="N225" s="234"/>
      <c r="O225" s="234"/>
      <c r="P225" s="234"/>
    </row>
    <row r="226" spans="1:16" x14ac:dyDescent="0.25">
      <c r="A226" s="236"/>
      <c r="B226" s="235"/>
      <c r="C226" s="241"/>
      <c r="D226" s="34"/>
      <c r="E226" s="238"/>
      <c r="F226" s="241"/>
      <c r="G226" s="237"/>
      <c r="H226" s="238"/>
      <c r="I226" s="240"/>
      <c r="J226" s="237"/>
      <c r="K226" s="234"/>
      <c r="L226" s="234"/>
      <c r="M226" s="234"/>
      <c r="N226" s="234"/>
      <c r="O226" s="234"/>
      <c r="P226" s="234"/>
    </row>
    <row r="227" spans="1:16" x14ac:dyDescent="0.25">
      <c r="A227" s="236"/>
      <c r="B227" s="235"/>
      <c r="C227" s="241"/>
      <c r="D227" s="34"/>
      <c r="E227" s="238"/>
      <c r="F227" s="241"/>
      <c r="G227" s="237"/>
      <c r="H227" s="238"/>
      <c r="I227" s="240"/>
      <c r="J227" s="237"/>
      <c r="K227" s="234"/>
      <c r="L227" s="234"/>
      <c r="M227" s="234"/>
      <c r="N227" s="234"/>
      <c r="O227" s="234"/>
      <c r="P227" s="234"/>
    </row>
    <row r="228" spans="1:16" x14ac:dyDescent="0.25">
      <c r="A228" s="236"/>
      <c r="B228" s="235"/>
      <c r="C228" s="241"/>
      <c r="D228" s="34"/>
      <c r="E228" s="238"/>
      <c r="F228" s="241"/>
      <c r="G228" s="237"/>
      <c r="H228" s="238"/>
      <c r="I228" s="240"/>
      <c r="J228" s="237"/>
      <c r="K228" s="234"/>
      <c r="L228" s="234"/>
      <c r="M228" s="234"/>
      <c r="N228" s="234"/>
      <c r="O228" s="234"/>
      <c r="P228" s="234"/>
    </row>
    <row r="229" spans="1:16" x14ac:dyDescent="0.25">
      <c r="A229" s="236"/>
      <c r="B229" s="224" t="s">
        <v>11</v>
      </c>
      <c r="C229" s="233">
        <f>SUM(C7:C228)</f>
        <v>1516</v>
      </c>
      <c r="D229" s="225">
        <f>SUM(D7:D228)</f>
        <v>144622242</v>
      </c>
      <c r="E229" s="224" t="s">
        <v>11</v>
      </c>
      <c r="F229" s="233">
        <f>SUM(F7:F228)</f>
        <v>292</v>
      </c>
      <c r="G229" s="225">
        <f>SUM(G7:G228)</f>
        <v>30710761</v>
      </c>
      <c r="H229" s="225">
        <f>SUM(H7:H228)</f>
        <v>0</v>
      </c>
      <c r="I229" s="233">
        <f>SUM(I7:I228)</f>
        <v>112643342</v>
      </c>
      <c r="J229" s="5"/>
      <c r="K229" s="234"/>
      <c r="L229" s="234"/>
      <c r="M229" s="234"/>
      <c r="N229" s="234"/>
      <c r="O229" s="234"/>
      <c r="P229" s="234"/>
    </row>
    <row r="230" spans="1:16" x14ac:dyDescent="0.25">
      <c r="A230" s="236"/>
      <c r="B230" s="224"/>
      <c r="C230" s="233"/>
      <c r="D230" s="225"/>
      <c r="E230" s="224"/>
      <c r="F230" s="233"/>
      <c r="G230" s="5"/>
      <c r="H230" s="235"/>
      <c r="I230" s="241"/>
      <c r="J230" s="5"/>
      <c r="K230" s="234"/>
      <c r="L230" s="234"/>
      <c r="M230" s="234"/>
      <c r="N230" s="234"/>
      <c r="O230" s="234"/>
      <c r="P230" s="234"/>
    </row>
    <row r="231" spans="1:16" x14ac:dyDescent="0.25">
      <c r="A231" s="236"/>
      <c r="B231" s="227"/>
      <c r="C231" s="241"/>
      <c r="D231" s="237"/>
      <c r="E231" s="224"/>
      <c r="F231" s="241"/>
      <c r="G231" s="318" t="s">
        <v>12</v>
      </c>
      <c r="H231" s="318"/>
      <c r="I231" s="240"/>
      <c r="J231" s="228">
        <f>SUM(D7:D228)</f>
        <v>144622242</v>
      </c>
      <c r="K231" s="234"/>
      <c r="L231" s="234"/>
      <c r="M231" s="234"/>
      <c r="N231" s="234"/>
      <c r="O231" s="234"/>
      <c r="P231" s="234"/>
    </row>
    <row r="232" spans="1:16" x14ac:dyDescent="0.25">
      <c r="A232" s="226"/>
      <c r="B232" s="235"/>
      <c r="C232" s="241"/>
      <c r="D232" s="237"/>
      <c r="E232" s="238"/>
      <c r="F232" s="241"/>
      <c r="G232" s="318" t="s">
        <v>13</v>
      </c>
      <c r="H232" s="318"/>
      <c r="I232" s="240"/>
      <c r="J232" s="228">
        <f>SUM(G7:G228)</f>
        <v>30710761</v>
      </c>
      <c r="K232" s="234"/>
      <c r="L232" s="234"/>
      <c r="M232" s="234"/>
      <c r="N232" s="234"/>
      <c r="O232" s="234"/>
      <c r="P232" s="234"/>
    </row>
    <row r="233" spans="1:16" x14ac:dyDescent="0.25">
      <c r="A233" s="236"/>
      <c r="B233" s="238"/>
      <c r="C233" s="241"/>
      <c r="D233" s="237"/>
      <c r="E233" s="238"/>
      <c r="F233" s="241"/>
      <c r="G233" s="318" t="s">
        <v>14</v>
      </c>
      <c r="H233" s="318"/>
      <c r="I233" s="41"/>
      <c r="J233" s="230">
        <f>J231-J232</f>
        <v>113911481</v>
      </c>
      <c r="K233" s="234"/>
      <c r="L233" s="234"/>
      <c r="M233" s="234"/>
      <c r="N233" s="234"/>
      <c r="O233" s="234"/>
      <c r="P233" s="234"/>
    </row>
    <row r="234" spans="1:16" x14ac:dyDescent="0.25">
      <c r="A234" s="229"/>
      <c r="B234" s="231"/>
      <c r="C234" s="241"/>
      <c r="D234" s="232"/>
      <c r="E234" s="238"/>
      <c r="F234" s="241"/>
      <c r="G234" s="318" t="s">
        <v>15</v>
      </c>
      <c r="H234" s="318"/>
      <c r="I234" s="240"/>
      <c r="J234" s="228">
        <f>SUM(H7:H228)</f>
        <v>0</v>
      </c>
      <c r="K234" s="234"/>
      <c r="L234" s="234"/>
      <c r="M234" s="234"/>
      <c r="N234" s="234"/>
      <c r="O234" s="234"/>
      <c r="P234" s="234"/>
    </row>
    <row r="235" spans="1:16" x14ac:dyDescent="0.25">
      <c r="A235" s="236"/>
      <c r="B235" s="231"/>
      <c r="C235" s="241"/>
      <c r="D235" s="232"/>
      <c r="E235" s="238"/>
      <c r="F235" s="241"/>
      <c r="G235" s="318" t="s">
        <v>16</v>
      </c>
      <c r="H235" s="318"/>
      <c r="I235" s="240"/>
      <c r="J235" s="228">
        <f>J233+J234</f>
        <v>113911481</v>
      </c>
      <c r="K235" s="234"/>
      <c r="L235" s="234"/>
      <c r="M235" s="234"/>
      <c r="N235" s="234"/>
      <c r="O235" s="234"/>
      <c r="P235" s="234"/>
    </row>
    <row r="236" spans="1:16" x14ac:dyDescent="0.25">
      <c r="A236" s="236"/>
      <c r="B236" s="231"/>
      <c r="C236" s="241"/>
      <c r="D236" s="232"/>
      <c r="E236" s="238"/>
      <c r="F236" s="241"/>
      <c r="G236" s="318" t="s">
        <v>5</v>
      </c>
      <c r="H236" s="318"/>
      <c r="I236" s="240"/>
      <c r="J236" s="228">
        <f>SUM(I7:I228)</f>
        <v>112643342</v>
      </c>
      <c r="K236" s="234"/>
      <c r="L236" s="234"/>
      <c r="M236" s="234"/>
      <c r="N236" s="234"/>
      <c r="O236" s="234"/>
      <c r="P236" s="234"/>
    </row>
    <row r="237" spans="1:16" x14ac:dyDescent="0.25">
      <c r="A237" s="236"/>
      <c r="B237" s="231"/>
      <c r="C237" s="241"/>
      <c r="D237" s="232"/>
      <c r="E237" s="238"/>
      <c r="F237" s="241"/>
      <c r="G237" s="318" t="s">
        <v>32</v>
      </c>
      <c r="H237" s="318"/>
      <c r="I237" s="241" t="str">
        <f>IF(J237&gt;0,"SALDO",IF(J237&lt;0,"PIUTANG",IF(J237=0,"LUNAS")))</f>
        <v>PIUTANG</v>
      </c>
      <c r="J237" s="228">
        <f>J236-J235</f>
        <v>-1268139</v>
      </c>
      <c r="K237" s="234"/>
      <c r="L237" s="234"/>
      <c r="M237" s="234"/>
      <c r="N237" s="234"/>
      <c r="O237" s="234"/>
      <c r="P237" s="234"/>
    </row>
    <row r="238" spans="1:16" x14ac:dyDescent="0.25">
      <c r="A238" s="236"/>
      <c r="K238" s="234"/>
      <c r="L238" s="234"/>
      <c r="M238" s="234"/>
      <c r="N238" s="234"/>
      <c r="O238" s="234"/>
      <c r="P238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37:H237"/>
    <mergeCell ref="G231:H231"/>
    <mergeCell ref="G232:H232"/>
    <mergeCell ref="G233:H233"/>
    <mergeCell ref="G234:H234"/>
    <mergeCell ref="G235:H235"/>
    <mergeCell ref="G236:H23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L24" sqref="L2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4"/>
  <sheetViews>
    <sheetView workbookViewId="0">
      <pane ySplit="7" topLeftCell="A14" activePane="bottomLeft" state="frozen"/>
      <selection pane="bottomLeft" activeCell="J22" sqref="J2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J34*-1</f>
        <v>-310363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x14ac:dyDescent="0.25">
      <c r="A25" s="4"/>
      <c r="B25" s="3"/>
      <c r="C25" s="40"/>
      <c r="D25" s="6"/>
      <c r="E25" s="7"/>
      <c r="F25" s="3"/>
      <c r="G25" s="6"/>
      <c r="H25" s="39"/>
      <c r="I25" s="39"/>
      <c r="J25" s="6"/>
      <c r="M25" s="37"/>
    </row>
    <row r="26" spans="1:17" x14ac:dyDescent="0.25">
      <c r="A26" s="4"/>
      <c r="B26" s="8" t="s">
        <v>11</v>
      </c>
      <c r="C26" s="77">
        <f>SUM(C8:C25)</f>
        <v>69</v>
      </c>
      <c r="D26" s="9"/>
      <c r="E26" s="8" t="s">
        <v>11</v>
      </c>
      <c r="F26" s="8">
        <f>SUM(F8:F25)</f>
        <v>18</v>
      </c>
      <c r="G26" s="5"/>
      <c r="H26" s="40"/>
      <c r="I26" s="40"/>
      <c r="J26" s="5"/>
      <c r="M26" s="37"/>
    </row>
    <row r="27" spans="1:17" x14ac:dyDescent="0.25">
      <c r="A27" s="4"/>
      <c r="B27" s="8"/>
      <c r="C27" s="77"/>
      <c r="D27" s="9"/>
      <c r="E27" s="8"/>
      <c r="F27" s="8"/>
      <c r="G27" s="32"/>
      <c r="H27" s="52"/>
      <c r="I27" s="40"/>
      <c r="J27" s="5"/>
      <c r="M27" s="37"/>
    </row>
    <row r="28" spans="1:17" x14ac:dyDescent="0.25">
      <c r="A28" s="10"/>
      <c r="B28" s="11"/>
      <c r="C28" s="40"/>
      <c r="D28" s="6"/>
      <c r="E28" s="8"/>
      <c r="F28" s="3"/>
      <c r="G28" s="318" t="s">
        <v>12</v>
      </c>
      <c r="H28" s="318"/>
      <c r="I28" s="39"/>
      <c r="J28" s="13">
        <f>SUM(D8:D25)</f>
        <v>7572078</v>
      </c>
      <c r="M28" s="37"/>
    </row>
    <row r="29" spans="1:17" x14ac:dyDescent="0.25">
      <c r="A29" s="4"/>
      <c r="B29" s="3"/>
      <c r="C29" s="40"/>
      <c r="D29" s="6"/>
      <c r="E29" s="7"/>
      <c r="F29" s="3"/>
      <c r="G29" s="318" t="s">
        <v>13</v>
      </c>
      <c r="H29" s="318"/>
      <c r="I29" s="39"/>
      <c r="J29" s="13">
        <f>SUM(G8:G25)</f>
        <v>1894638</v>
      </c>
      <c r="M29" s="37"/>
    </row>
    <row r="30" spans="1:17" x14ac:dyDescent="0.25">
      <c r="A30" s="14"/>
      <c r="B30" s="7"/>
      <c r="C30" s="40"/>
      <c r="D30" s="6"/>
      <c r="E30" s="7"/>
      <c r="F30" s="3"/>
      <c r="G30" s="318" t="s">
        <v>14</v>
      </c>
      <c r="H30" s="318"/>
      <c r="I30" s="41"/>
      <c r="J30" s="15">
        <f>J28-J29</f>
        <v>5677440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15</v>
      </c>
      <c r="H31" s="318"/>
      <c r="I31" s="39"/>
      <c r="J31" s="13">
        <f>SUM(H8:H26)</f>
        <v>0</v>
      </c>
      <c r="M31" s="37"/>
    </row>
    <row r="32" spans="1:17" x14ac:dyDescent="0.25">
      <c r="A32" s="4"/>
      <c r="B32" s="16"/>
      <c r="C32" s="40"/>
      <c r="D32" s="17"/>
      <c r="E32" s="7"/>
      <c r="F32" s="3"/>
      <c r="G32" s="318" t="s">
        <v>16</v>
      </c>
      <c r="H32" s="318"/>
      <c r="I32" s="39"/>
      <c r="J32" s="13">
        <f>J30+J31</f>
        <v>5677440</v>
      </c>
      <c r="M32" s="37"/>
    </row>
    <row r="33" spans="1:13" x14ac:dyDescent="0.25">
      <c r="A33" s="4"/>
      <c r="B33" s="16"/>
      <c r="C33" s="40"/>
      <c r="D33" s="17"/>
      <c r="E33" s="7"/>
      <c r="F33" s="3"/>
      <c r="G33" s="318" t="s">
        <v>5</v>
      </c>
      <c r="H33" s="318"/>
      <c r="I33" s="39"/>
      <c r="J33" s="13">
        <f>SUM(I8:I26)</f>
        <v>5987803</v>
      </c>
      <c r="M33" s="37"/>
    </row>
    <row r="34" spans="1:13" x14ac:dyDescent="0.25">
      <c r="A34" s="4"/>
      <c r="B34" s="16"/>
      <c r="C34" s="40"/>
      <c r="D34" s="17"/>
      <c r="E34" s="7"/>
      <c r="F34" s="3"/>
      <c r="G34" s="318" t="s">
        <v>32</v>
      </c>
      <c r="H34" s="318"/>
      <c r="I34" s="40" t="str">
        <f>IF(J34&gt;0,"SALDO",IF(J34&lt;0,"PIUTANG",IF(J34=0,"LUNAS")))</f>
        <v>SALDO</v>
      </c>
      <c r="J34" s="13">
        <f>J33-J32</f>
        <v>310363</v>
      </c>
      <c r="M3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H16" sqref="H16:H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3901025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10227000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-3901025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2018-03-21T11:03:59Z</dcterms:modified>
</cp:coreProperties>
</file>