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68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Bandros!$L$265:$M$334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ST'!$A$5:$J$128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C10" i="15" l="1"/>
  <c r="L2" i="49" l="1"/>
  <c r="L1" i="49"/>
  <c r="L2" i="2" l="1"/>
  <c r="L1" i="2"/>
  <c r="L2" i="54"/>
  <c r="L1" i="54"/>
  <c r="C16" i="15" l="1"/>
  <c r="M3" i="49" l="1"/>
  <c r="I259" i="53" l="1"/>
  <c r="G259" i="53"/>
  <c r="H259" i="53"/>
  <c r="F259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27" i="54" l="1"/>
  <c r="J125" i="54"/>
  <c r="J123" i="54"/>
  <c r="J122" i="54"/>
  <c r="I120" i="54"/>
  <c r="H120" i="54"/>
  <c r="G120" i="54"/>
  <c r="F120" i="54"/>
  <c r="D120" i="54"/>
  <c r="C120" i="54"/>
  <c r="J124" i="54" l="1"/>
  <c r="J126" i="54" s="1"/>
  <c r="J128" i="54" s="1"/>
  <c r="I2" i="54" s="1"/>
  <c r="C5" i="15" s="1"/>
  <c r="L3" i="54"/>
  <c r="I128" i="54" l="1"/>
  <c r="J25" i="35" l="1"/>
  <c r="J29" i="35"/>
  <c r="J27" i="35"/>
  <c r="J24" i="35"/>
  <c r="G22" i="35"/>
  <c r="F22" i="35"/>
  <c r="J26" i="35" l="1"/>
  <c r="J28" i="35" s="1"/>
  <c r="J30" i="35" s="1"/>
  <c r="J266" i="53" l="1"/>
  <c r="J262" i="53"/>
  <c r="J261" i="53"/>
  <c r="J263" i="53" l="1"/>
  <c r="L3" i="49"/>
  <c r="L3" i="53" l="1"/>
  <c r="C259" i="53"/>
  <c r="D259" i="53"/>
  <c r="J264" i="53"/>
  <c r="J265" i="53" s="1"/>
  <c r="J267" i="53" l="1"/>
  <c r="I2" i="53" l="1"/>
  <c r="C7" i="15" s="1"/>
  <c r="I267" i="53"/>
  <c r="L3" i="2" l="1"/>
  <c r="C335" i="49" l="1"/>
  <c r="D335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42" i="49"/>
  <c r="J340" i="49"/>
  <c r="J338" i="49"/>
  <c r="J337" i="49"/>
  <c r="I335" i="49"/>
  <c r="H335" i="49"/>
  <c r="G335" i="49"/>
  <c r="F335" i="49"/>
  <c r="J339" i="49" l="1"/>
  <c r="J341" i="49" s="1"/>
  <c r="J343" i="49" s="1"/>
  <c r="I2" i="49" s="1"/>
  <c r="I343" i="49" l="1"/>
  <c r="C8" i="15"/>
  <c r="J77" i="2" l="1"/>
  <c r="I72" i="2"/>
  <c r="H72" i="2"/>
  <c r="G72" i="2"/>
  <c r="F7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7" i="12"/>
  <c r="J35" i="12"/>
  <c r="J33" i="12"/>
  <c r="J32" i="12"/>
  <c r="F30" i="12"/>
  <c r="C3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79" i="2"/>
  <c r="J75" i="2"/>
  <c r="J74" i="2"/>
  <c r="D72" i="2"/>
  <c r="C72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76" i="2"/>
  <c r="J78" i="2" s="1"/>
  <c r="J80" i="2" s="1"/>
  <c r="I80" i="2" s="1"/>
  <c r="J55" i="11"/>
  <c r="J57" i="11" s="1"/>
  <c r="J59" i="11" s="1"/>
  <c r="J59" i="34"/>
  <c r="I2" i="21"/>
  <c r="I59" i="21"/>
  <c r="J122" i="20"/>
  <c r="J124" i="20" s="1"/>
  <c r="J126" i="20" s="1"/>
  <c r="I2" i="20" s="1"/>
  <c r="J34" i="12"/>
  <c r="J36" i="12" s="1"/>
  <c r="J38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38" i="12"/>
  <c r="I126" i="20"/>
  <c r="I52" i="18"/>
  <c r="I95" i="4"/>
  <c r="I24" i="32"/>
  <c r="I2" i="32"/>
  <c r="I2" i="6"/>
  <c r="I2" i="17"/>
  <c r="I2" i="16"/>
  <c r="C12" i="15" s="1"/>
  <c r="I25" i="25"/>
  <c r="I30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<sst xmlns="http://schemas.openxmlformats.org/spreadsheetml/2006/main" count="1648" uniqueCount="194">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</sst>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28"/>
  <sheetViews>
    <sheetView zoomScale="85" zoomScaleNormal="85" workbookViewId="0">
      <pane ySplit="7" topLeftCell="A105" activePane="bottomLeft" state="frozen"/>
      <selection pane="bottomLeft" activeCell="B118" sqref="B11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SUM(D96:D108)</f>
        <v>14828541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J128*-1</f>
        <v>11970789</v>
      </c>
      <c r="J2" s="218"/>
      <c r="L2" s="278">
        <f>SUM(G96:G108)</f>
        <v>1795501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13033040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10">
        <v>43185</v>
      </c>
      <c r="B109" s="115">
        <v>180158148</v>
      </c>
      <c r="C109" s="309">
        <v>21</v>
      </c>
      <c r="D109" s="117">
        <v>2176738</v>
      </c>
      <c r="E109" s="118"/>
      <c r="F109" s="120"/>
      <c r="G109" s="117"/>
      <c r="H109" s="118"/>
      <c r="I109" s="213"/>
      <c r="J109" s="117"/>
    </row>
    <row r="110" spans="1:10" ht="15.75" customHeight="1" x14ac:dyDescent="0.25">
      <c r="A110" s="210">
        <v>43185</v>
      </c>
      <c r="B110" s="115">
        <v>180158199</v>
      </c>
      <c r="C110" s="309">
        <v>16</v>
      </c>
      <c r="D110" s="117">
        <v>1614200</v>
      </c>
      <c r="E110" s="118"/>
      <c r="F110" s="120"/>
      <c r="G110" s="117"/>
      <c r="H110" s="118"/>
      <c r="I110" s="213"/>
      <c r="J110" s="117"/>
    </row>
    <row r="111" spans="1:10" ht="15.75" customHeight="1" x14ac:dyDescent="0.25">
      <c r="A111" s="210">
        <v>43186</v>
      </c>
      <c r="B111" s="115">
        <v>180158239</v>
      </c>
      <c r="C111" s="309">
        <v>23</v>
      </c>
      <c r="D111" s="117">
        <v>2531200</v>
      </c>
      <c r="E111" s="118"/>
      <c r="F111" s="120"/>
      <c r="G111" s="117"/>
      <c r="H111" s="118"/>
      <c r="I111" s="213"/>
      <c r="J111" s="117"/>
    </row>
    <row r="112" spans="1:10" ht="15.75" customHeight="1" x14ac:dyDescent="0.25">
      <c r="A112" s="210">
        <v>43186</v>
      </c>
      <c r="B112" s="115">
        <v>180158280</v>
      </c>
      <c r="C112" s="309">
        <v>11</v>
      </c>
      <c r="D112" s="117">
        <v>1242675</v>
      </c>
      <c r="E112" s="118"/>
      <c r="F112" s="120"/>
      <c r="G112" s="117"/>
      <c r="H112" s="118"/>
      <c r="I112" s="213"/>
      <c r="J112" s="117"/>
    </row>
    <row r="113" spans="1:10" ht="15.75" customHeight="1" x14ac:dyDescent="0.25">
      <c r="A113" s="210">
        <v>43187</v>
      </c>
      <c r="B113" s="115">
        <v>180158335</v>
      </c>
      <c r="C113" s="309">
        <v>20</v>
      </c>
      <c r="D113" s="117">
        <v>1951338</v>
      </c>
      <c r="E113" s="118">
        <v>180041469</v>
      </c>
      <c r="F113" s="120">
        <v>1</v>
      </c>
      <c r="G113" s="117">
        <v>79100</v>
      </c>
      <c r="H113" s="118"/>
      <c r="I113" s="213"/>
      <c r="J113" s="117"/>
    </row>
    <row r="114" spans="1:10" ht="15.75" customHeight="1" x14ac:dyDescent="0.25">
      <c r="A114" s="210">
        <v>43187</v>
      </c>
      <c r="B114" s="115">
        <v>180158387</v>
      </c>
      <c r="C114" s="309">
        <v>1</v>
      </c>
      <c r="D114" s="117">
        <v>65800</v>
      </c>
      <c r="E114" s="118"/>
      <c r="F114" s="120"/>
      <c r="G114" s="117"/>
      <c r="H114" s="118"/>
      <c r="I114" s="213"/>
      <c r="J114" s="117"/>
    </row>
    <row r="115" spans="1:10" ht="15.75" customHeight="1" x14ac:dyDescent="0.25">
      <c r="A115" s="210">
        <v>43187</v>
      </c>
      <c r="B115" s="115">
        <v>180158398</v>
      </c>
      <c r="C115" s="309">
        <v>1</v>
      </c>
      <c r="D115" s="117">
        <v>65800</v>
      </c>
      <c r="E115" s="118"/>
      <c r="F115" s="120"/>
      <c r="G115" s="117"/>
      <c r="H115" s="118"/>
      <c r="I115" s="213"/>
      <c r="J115" s="117"/>
    </row>
    <row r="116" spans="1:10" ht="15.75" customHeight="1" x14ac:dyDescent="0.25">
      <c r="A116" s="210">
        <v>43187</v>
      </c>
      <c r="B116" s="115">
        <v>180158407</v>
      </c>
      <c r="C116" s="309">
        <v>1</v>
      </c>
      <c r="D116" s="117">
        <v>136500</v>
      </c>
      <c r="E116" s="118"/>
      <c r="F116" s="120"/>
      <c r="G116" s="117"/>
      <c r="H116" s="118"/>
      <c r="I116" s="213"/>
      <c r="J116" s="117"/>
    </row>
    <row r="117" spans="1:10" ht="15.75" customHeight="1" x14ac:dyDescent="0.25">
      <c r="A117" s="210">
        <v>43188</v>
      </c>
      <c r="B117" s="115">
        <v>180158452</v>
      </c>
      <c r="C117" s="309">
        <v>14</v>
      </c>
      <c r="D117" s="117">
        <v>1607200</v>
      </c>
      <c r="E117" s="118"/>
      <c r="F117" s="120"/>
      <c r="G117" s="117"/>
      <c r="H117" s="118"/>
      <c r="I117" s="213"/>
      <c r="J117" s="117"/>
    </row>
    <row r="118" spans="1:10" ht="15.75" customHeight="1" x14ac:dyDescent="0.25">
      <c r="A118" s="210">
        <v>43188</v>
      </c>
      <c r="B118" s="115">
        <v>180158510</v>
      </c>
      <c r="C118" s="309">
        <v>6</v>
      </c>
      <c r="D118" s="117">
        <v>658438</v>
      </c>
      <c r="E118" s="118"/>
      <c r="F118" s="120"/>
      <c r="G118" s="117"/>
      <c r="H118" s="118"/>
      <c r="I118" s="213"/>
      <c r="J118" s="117"/>
    </row>
    <row r="119" spans="1:10" x14ac:dyDescent="0.25">
      <c r="A119" s="236"/>
      <c r="B119" s="235"/>
      <c r="C119" s="12"/>
      <c r="D119" s="237"/>
      <c r="E119" s="238"/>
      <c r="F119" s="241"/>
      <c r="G119" s="237"/>
      <c r="H119" s="238"/>
      <c r="I119" s="240"/>
      <c r="J119" s="237"/>
    </row>
    <row r="120" spans="1:10" x14ac:dyDescent="0.25">
      <c r="A120" s="236"/>
      <c r="B120" s="224" t="s">
        <v>11</v>
      </c>
      <c r="C120" s="230">
        <f>SUM(C8:C119)</f>
        <v>1234</v>
      </c>
      <c r="D120" s="225">
        <f>SUM(D8:D119)</f>
        <v>126876687</v>
      </c>
      <c r="E120" s="224" t="s">
        <v>11</v>
      </c>
      <c r="F120" s="233">
        <f>SUM(F8:F119)</f>
        <v>125</v>
      </c>
      <c r="G120" s="225">
        <f>SUM(G8:G119)</f>
        <v>12784635</v>
      </c>
      <c r="H120" s="233">
        <f>SUM(H8:H119)</f>
        <v>0</v>
      </c>
      <c r="I120" s="233">
        <f>SUM(I8:I119)</f>
        <v>102121263</v>
      </c>
      <c r="J120" s="5"/>
    </row>
    <row r="121" spans="1:10" x14ac:dyDescent="0.25">
      <c r="A121" s="236"/>
      <c r="B121" s="224"/>
      <c r="C121" s="230"/>
      <c r="D121" s="225"/>
      <c r="E121" s="224"/>
      <c r="F121" s="233"/>
      <c r="G121" s="225"/>
      <c r="H121" s="233"/>
      <c r="I121" s="233"/>
      <c r="J121" s="5"/>
    </row>
    <row r="122" spans="1:10" x14ac:dyDescent="0.25">
      <c r="A122" s="226"/>
      <c r="B122" s="227"/>
      <c r="C122" s="12"/>
      <c r="D122" s="237"/>
      <c r="E122" s="224"/>
      <c r="F122" s="241"/>
      <c r="G122" s="318" t="s">
        <v>12</v>
      </c>
      <c r="H122" s="318"/>
      <c r="I122" s="240"/>
      <c r="J122" s="228">
        <f>SUM(D8:D119)</f>
        <v>126876687</v>
      </c>
    </row>
    <row r="123" spans="1:10" x14ac:dyDescent="0.25">
      <c r="A123" s="236"/>
      <c r="B123" s="235"/>
      <c r="C123" s="12"/>
      <c r="D123" s="237"/>
      <c r="E123" s="238"/>
      <c r="F123" s="241"/>
      <c r="G123" s="318" t="s">
        <v>13</v>
      </c>
      <c r="H123" s="318"/>
      <c r="I123" s="240"/>
      <c r="J123" s="228">
        <f>SUM(G8:G119)</f>
        <v>12784635</v>
      </c>
    </row>
    <row r="124" spans="1:10" x14ac:dyDescent="0.25">
      <c r="A124" s="229"/>
      <c r="B124" s="238"/>
      <c r="C124" s="12"/>
      <c r="D124" s="237"/>
      <c r="E124" s="238"/>
      <c r="F124" s="241"/>
      <c r="G124" s="318" t="s">
        <v>14</v>
      </c>
      <c r="H124" s="318"/>
      <c r="I124" s="41"/>
      <c r="J124" s="230">
        <f>J122-J123</f>
        <v>114092052</v>
      </c>
    </row>
    <row r="125" spans="1:10" x14ac:dyDescent="0.25">
      <c r="A125" s="236"/>
      <c r="B125" s="231"/>
      <c r="C125" s="12"/>
      <c r="D125" s="232"/>
      <c r="E125" s="238"/>
      <c r="F125" s="241"/>
      <c r="G125" s="318" t="s">
        <v>15</v>
      </c>
      <c r="H125" s="318"/>
      <c r="I125" s="240"/>
      <c r="J125" s="228">
        <f>SUM(H8:H119)</f>
        <v>0</v>
      </c>
    </row>
    <row r="126" spans="1:10" x14ac:dyDescent="0.25">
      <c r="A126" s="236"/>
      <c r="B126" s="231"/>
      <c r="C126" s="12"/>
      <c r="D126" s="232"/>
      <c r="E126" s="238"/>
      <c r="F126" s="241"/>
      <c r="G126" s="318" t="s">
        <v>16</v>
      </c>
      <c r="H126" s="318"/>
      <c r="I126" s="240"/>
      <c r="J126" s="228">
        <f>J124+J125</f>
        <v>114092052</v>
      </c>
    </row>
    <row r="127" spans="1:10" x14ac:dyDescent="0.25">
      <c r="A127" s="236"/>
      <c r="B127" s="231"/>
      <c r="C127" s="12"/>
      <c r="D127" s="232"/>
      <c r="E127" s="238"/>
      <c r="F127" s="241"/>
      <c r="G127" s="318" t="s">
        <v>5</v>
      </c>
      <c r="H127" s="318"/>
      <c r="I127" s="240"/>
      <c r="J127" s="228">
        <f>SUM(I8:I119)</f>
        <v>102121263</v>
      </c>
    </row>
    <row r="128" spans="1:10" x14ac:dyDescent="0.25">
      <c r="A128" s="236"/>
      <c r="B128" s="231"/>
      <c r="C128" s="12"/>
      <c r="D128" s="232"/>
      <c r="E128" s="238"/>
      <c r="F128" s="241"/>
      <c r="G128" s="318" t="s">
        <v>32</v>
      </c>
      <c r="H128" s="318"/>
      <c r="I128" s="241" t="str">
        <f>IF(J128&gt;0,"SALDO",IF(J128&lt;0,"PIUTANG",IF(J128=0,"LUNAS")))</f>
        <v>PIUTANG</v>
      </c>
      <c r="J128" s="228">
        <f>J127-J126</f>
        <v>-11970789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8:H128"/>
    <mergeCell ref="G122:H122"/>
    <mergeCell ref="G123:H123"/>
    <mergeCell ref="G124:H124"/>
    <mergeCell ref="G125:H125"/>
    <mergeCell ref="G126:H126"/>
    <mergeCell ref="G127:H12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L37" sqref="L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O40" sqref="O4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C20" sqref="C20:C2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43185</v>
      </c>
      <c r="C5" s="284">
        <f>'Taufik ST'!I2</f>
        <v>11970789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43185</v>
      </c>
      <c r="C6" s="284">
        <f>'Indra Fashion'!I2</f>
        <v>3617226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43188</v>
      </c>
      <c r="C7" s="284">
        <f>Atlantis!I2</f>
        <v>2018100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43188</v>
      </c>
      <c r="C8" s="284">
        <f>Bandros!I2</f>
        <v>6049226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>
        <v>43188</v>
      </c>
      <c r="C10" s="284">
        <f>Yanyan!I2</f>
        <v>1048076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43183</v>
      </c>
      <c r="C16" s="284">
        <f>'Agus A'!I2</f>
        <v>3652300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38229869.5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80"/>
  <sheetViews>
    <sheetView workbookViewId="0">
      <pane ySplit="7" topLeftCell="A61" activePane="bottomLeft" state="frozen"/>
      <selection pane="bottomLeft" activeCell="H68" sqref="H6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SUM(D57:D62)</f>
        <v>4704527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J80*-1</f>
        <v>3617226</v>
      </c>
      <c r="J2" s="20"/>
      <c r="L2" s="279">
        <f>SUM(G57:G62)</f>
        <v>349126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4355401</v>
      </c>
      <c r="M3" s="219"/>
      <c r="N3" s="219">
        <f>I2-L3</f>
        <v>-738175</v>
      </c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2">
        <v>43185</v>
      </c>
      <c r="B63" s="235">
        <v>180158187</v>
      </c>
      <c r="C63" s="241">
        <v>12</v>
      </c>
      <c r="D63" s="237">
        <v>1463000</v>
      </c>
      <c r="E63" s="238"/>
      <c r="F63" s="241"/>
      <c r="G63" s="237"/>
      <c r="H63" s="240"/>
      <c r="I63" s="240"/>
      <c r="J63" s="23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2">
        <v>43186</v>
      </c>
      <c r="B64" s="235">
        <v>180158265</v>
      </c>
      <c r="C64" s="241">
        <v>11</v>
      </c>
      <c r="D64" s="237">
        <v>1351438</v>
      </c>
      <c r="E64" s="238"/>
      <c r="F64" s="241"/>
      <c r="G64" s="237"/>
      <c r="H64" s="240"/>
      <c r="I64" s="240"/>
      <c r="J64" s="23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2">
        <v>43186</v>
      </c>
      <c r="B65" s="235">
        <v>180158275</v>
      </c>
      <c r="C65" s="241">
        <v>1</v>
      </c>
      <c r="D65" s="237">
        <v>121188</v>
      </c>
      <c r="E65" s="238"/>
      <c r="F65" s="241"/>
      <c r="G65" s="237"/>
      <c r="H65" s="240"/>
      <c r="I65" s="240"/>
      <c r="J65" s="23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2">
        <v>43188</v>
      </c>
      <c r="B66" s="235">
        <v>180158501</v>
      </c>
      <c r="C66" s="241">
        <v>6</v>
      </c>
      <c r="D66" s="237">
        <v>678913</v>
      </c>
      <c r="E66" s="238"/>
      <c r="F66" s="241"/>
      <c r="G66" s="237"/>
      <c r="H66" s="240"/>
      <c r="I66" s="240"/>
      <c r="J66" s="23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2">
        <v>43188</v>
      </c>
      <c r="B67" s="235">
        <v>180158523</v>
      </c>
      <c r="C67" s="241">
        <v>1</v>
      </c>
      <c r="D67" s="237">
        <v>120050</v>
      </c>
      <c r="E67" s="238">
        <v>180041504</v>
      </c>
      <c r="F67" s="241">
        <v>1</v>
      </c>
      <c r="G67" s="237">
        <v>114363</v>
      </c>
      <c r="H67" s="240"/>
      <c r="I67" s="240"/>
      <c r="J67" s="23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2"/>
      <c r="B68" s="235"/>
      <c r="C68" s="241"/>
      <c r="D68" s="237"/>
      <c r="E68" s="238"/>
      <c r="F68" s="241"/>
      <c r="G68" s="237"/>
      <c r="H68" s="240"/>
      <c r="I68" s="240"/>
      <c r="J68" s="23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2"/>
      <c r="B69" s="235"/>
      <c r="C69" s="241"/>
      <c r="D69" s="237"/>
      <c r="E69" s="238"/>
      <c r="F69" s="241"/>
      <c r="G69" s="237"/>
      <c r="H69" s="240"/>
      <c r="I69" s="240"/>
      <c r="J69" s="237"/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2"/>
      <c r="B70" s="235"/>
      <c r="C70" s="241"/>
      <c r="D70" s="237"/>
      <c r="E70" s="238"/>
      <c r="F70" s="241"/>
      <c r="G70" s="237"/>
      <c r="H70" s="240"/>
      <c r="I70" s="240"/>
      <c r="J70" s="237"/>
      <c r="K70" s="219"/>
      <c r="L70" s="219"/>
      <c r="M70" s="219"/>
      <c r="N70" s="219"/>
      <c r="O70" s="219"/>
      <c r="P70" s="219"/>
      <c r="Q70" s="219"/>
      <c r="R70" s="219"/>
    </row>
    <row r="71" spans="1:18" x14ac:dyDescent="0.25">
      <c r="A71" s="162"/>
      <c r="B71" s="3"/>
      <c r="C71" s="40"/>
      <c r="D71" s="6"/>
      <c r="E71" s="7"/>
      <c r="F71" s="40"/>
      <c r="G71" s="6"/>
      <c r="H71" s="39"/>
      <c r="I71" s="39"/>
      <c r="J71" s="6"/>
    </row>
    <row r="72" spans="1:18" x14ac:dyDescent="0.25">
      <c r="A72" s="162"/>
      <c r="B72" s="8" t="s">
        <v>11</v>
      </c>
      <c r="C72" s="77">
        <f>SUM(C8:C71)</f>
        <v>430</v>
      </c>
      <c r="D72" s="9">
        <f>SUM(D8:D71)</f>
        <v>46545816</v>
      </c>
      <c r="E72" s="8" t="s">
        <v>11</v>
      </c>
      <c r="F72" s="77">
        <f>SUM(F8:F71)</f>
        <v>41</v>
      </c>
      <c r="G72" s="5">
        <f>SUM(G8:G71)</f>
        <v>13681979</v>
      </c>
      <c r="H72" s="40">
        <f>SUM(H8:H71)</f>
        <v>0</v>
      </c>
      <c r="I72" s="40">
        <f>SUM(I8:I71)</f>
        <v>29246611</v>
      </c>
      <c r="J72" s="5"/>
    </row>
    <row r="73" spans="1:18" x14ac:dyDescent="0.25">
      <c r="A73" s="162"/>
      <c r="B73" s="8"/>
      <c r="C73" s="77"/>
      <c r="D73" s="9"/>
      <c r="E73" s="8"/>
      <c r="F73" s="77"/>
      <c r="G73" s="5"/>
      <c r="H73" s="40"/>
      <c r="I73" s="40"/>
      <c r="J73" s="5"/>
    </row>
    <row r="74" spans="1:18" x14ac:dyDescent="0.25">
      <c r="A74" s="163"/>
      <c r="B74" s="11"/>
      <c r="C74" s="40"/>
      <c r="D74" s="6"/>
      <c r="E74" s="8"/>
      <c r="F74" s="40"/>
      <c r="G74" s="318" t="s">
        <v>12</v>
      </c>
      <c r="H74" s="318"/>
      <c r="I74" s="39"/>
      <c r="J74" s="13">
        <f>SUM(D8:D71)</f>
        <v>46545816</v>
      </c>
    </row>
    <row r="75" spans="1:18" x14ac:dyDescent="0.25">
      <c r="A75" s="162"/>
      <c r="B75" s="3"/>
      <c r="C75" s="40"/>
      <c r="D75" s="6"/>
      <c r="E75" s="7"/>
      <c r="F75" s="40"/>
      <c r="G75" s="318" t="s">
        <v>13</v>
      </c>
      <c r="H75" s="318"/>
      <c r="I75" s="39"/>
      <c r="J75" s="13">
        <f>SUM(G8:G71)</f>
        <v>13681979</v>
      </c>
    </row>
    <row r="76" spans="1:18" x14ac:dyDescent="0.25">
      <c r="A76" s="164"/>
      <c r="B76" s="7"/>
      <c r="C76" s="40"/>
      <c r="D76" s="6"/>
      <c r="E76" s="7"/>
      <c r="F76" s="40"/>
      <c r="G76" s="318" t="s">
        <v>14</v>
      </c>
      <c r="H76" s="318"/>
      <c r="I76" s="41"/>
      <c r="J76" s="15">
        <f>J74-J75</f>
        <v>32863837</v>
      </c>
    </row>
    <row r="77" spans="1:18" x14ac:dyDescent="0.25">
      <c r="A77" s="162"/>
      <c r="B77" s="16"/>
      <c r="C77" s="40"/>
      <c r="D77" s="17"/>
      <c r="E77" s="7"/>
      <c r="F77" s="40"/>
      <c r="G77" s="318" t="s">
        <v>15</v>
      </c>
      <c r="H77" s="318"/>
      <c r="I77" s="39"/>
      <c r="J77" s="13">
        <f>SUM(H8:H71)</f>
        <v>0</v>
      </c>
    </row>
    <row r="78" spans="1:18" x14ac:dyDescent="0.25">
      <c r="A78" s="162"/>
      <c r="B78" s="16"/>
      <c r="C78" s="40"/>
      <c r="D78" s="17"/>
      <c r="E78" s="7"/>
      <c r="F78" s="40"/>
      <c r="G78" s="318" t="s">
        <v>16</v>
      </c>
      <c r="H78" s="318"/>
      <c r="I78" s="39"/>
      <c r="J78" s="13">
        <f>J76+J77</f>
        <v>32863837</v>
      </c>
    </row>
    <row r="79" spans="1:18" x14ac:dyDescent="0.25">
      <c r="A79" s="162"/>
      <c r="B79" s="16"/>
      <c r="C79" s="40"/>
      <c r="D79" s="17"/>
      <c r="E79" s="7"/>
      <c r="F79" s="40"/>
      <c r="G79" s="318" t="s">
        <v>5</v>
      </c>
      <c r="H79" s="318"/>
      <c r="I79" s="39"/>
      <c r="J79" s="13">
        <f>SUM(I8:I71)</f>
        <v>29246611</v>
      </c>
    </row>
    <row r="80" spans="1:18" x14ac:dyDescent="0.25">
      <c r="A80" s="162"/>
      <c r="B80" s="16"/>
      <c r="C80" s="40"/>
      <c r="D80" s="17"/>
      <c r="E80" s="7"/>
      <c r="F80" s="40"/>
      <c r="G80" s="318" t="s">
        <v>32</v>
      </c>
      <c r="H80" s="318"/>
      <c r="I80" s="40" t="str">
        <f>IF(J80&gt;0,"SALDO",IF(J80&lt;0,"PIUTANG",IF(J80=0,"LUNAS")))</f>
        <v>PIUTANG</v>
      </c>
      <c r="J80" s="13">
        <f>J79-J78</f>
        <v>-3617226</v>
      </c>
    </row>
  </sheetData>
  <mergeCells count="15">
    <mergeCell ref="G79:H79"/>
    <mergeCell ref="G80:H80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343"/>
  <sheetViews>
    <sheetView workbookViewId="0">
      <pane ySplit="7" topLeftCell="A318" activePane="bottomLeft" state="frozen"/>
      <selection pane="bottomLeft" activeCell="G329" sqref="G329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SUM(D318:D324)</f>
        <v>5044463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J343*-1</f>
        <v>6049226</v>
      </c>
      <c r="J2" s="218"/>
      <c r="L2" s="219">
        <f>SUM(G318:G324)</f>
        <v>1327375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3717088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98">
        <v>43188</v>
      </c>
      <c r="B325" s="99">
        <v>180158425</v>
      </c>
      <c r="C325" s="100">
        <v>11</v>
      </c>
      <c r="D325" s="34">
        <v>1278200</v>
      </c>
      <c r="E325" s="101">
        <v>180041484</v>
      </c>
      <c r="F325" s="100">
        <v>2</v>
      </c>
      <c r="G325" s="34">
        <v>216125</v>
      </c>
      <c r="H325" s="102"/>
      <c r="I325" s="102"/>
      <c r="J325" s="34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98">
        <v>43188</v>
      </c>
      <c r="B326" s="99">
        <v>180158433</v>
      </c>
      <c r="C326" s="100">
        <v>10</v>
      </c>
      <c r="D326" s="34">
        <v>1232438</v>
      </c>
      <c r="E326" s="101">
        <v>180041493</v>
      </c>
      <c r="F326" s="100">
        <v>3</v>
      </c>
      <c r="G326" s="34">
        <v>318938</v>
      </c>
      <c r="H326" s="102"/>
      <c r="I326" s="102"/>
      <c r="J326" s="34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98">
        <v>43188</v>
      </c>
      <c r="B327" s="99">
        <v>180158438</v>
      </c>
      <c r="C327" s="100">
        <v>4</v>
      </c>
      <c r="D327" s="34">
        <v>637088</v>
      </c>
      <c r="E327" s="101">
        <v>180041501</v>
      </c>
      <c r="F327" s="100">
        <v>1</v>
      </c>
      <c r="G327" s="34">
        <v>110075</v>
      </c>
      <c r="H327" s="102"/>
      <c r="I327" s="102"/>
      <c r="J327" s="34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98">
        <v>43188</v>
      </c>
      <c r="B328" s="99">
        <v>180158447</v>
      </c>
      <c r="C328" s="100">
        <v>5</v>
      </c>
      <c r="D328" s="34">
        <v>592900</v>
      </c>
      <c r="E328" s="101"/>
      <c r="F328" s="100"/>
      <c r="G328" s="34"/>
      <c r="H328" s="102"/>
      <c r="I328" s="102"/>
      <c r="J328" s="34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98">
        <v>43188</v>
      </c>
      <c r="B329" s="99">
        <v>180158463</v>
      </c>
      <c r="C329" s="100">
        <v>5</v>
      </c>
      <c r="D329" s="34">
        <v>555275</v>
      </c>
      <c r="E329" s="101"/>
      <c r="F329" s="100"/>
      <c r="G329" s="34"/>
      <c r="H329" s="102"/>
      <c r="I329" s="102"/>
      <c r="J329" s="34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98">
        <v>43188</v>
      </c>
      <c r="B330" s="99">
        <v>180158480</v>
      </c>
      <c r="C330" s="100">
        <v>9</v>
      </c>
      <c r="D330" s="34">
        <v>983763</v>
      </c>
      <c r="E330" s="101"/>
      <c r="F330" s="100"/>
      <c r="G330" s="34"/>
      <c r="H330" s="102"/>
      <c r="I330" s="102"/>
      <c r="J330" s="34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98">
        <v>43188</v>
      </c>
      <c r="B331" s="99">
        <v>180158481</v>
      </c>
      <c r="C331" s="100">
        <v>4</v>
      </c>
      <c r="D331" s="34">
        <v>413350</v>
      </c>
      <c r="E331" s="101"/>
      <c r="F331" s="100"/>
      <c r="G331" s="34"/>
      <c r="H331" s="102"/>
      <c r="I331" s="102"/>
      <c r="J331" s="34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98">
        <v>43188</v>
      </c>
      <c r="B332" s="99">
        <v>180158504</v>
      </c>
      <c r="C332" s="100">
        <v>8</v>
      </c>
      <c r="D332" s="34">
        <v>1001350</v>
      </c>
      <c r="E332" s="101"/>
      <c r="F332" s="100"/>
      <c r="G332" s="34"/>
      <c r="H332" s="102"/>
      <c r="I332" s="102"/>
      <c r="J332" s="34"/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98"/>
      <c r="B333" s="99"/>
      <c r="C333" s="100"/>
      <c r="D333" s="34"/>
      <c r="E333" s="101"/>
      <c r="F333" s="100"/>
      <c r="G333" s="34"/>
      <c r="H333" s="102"/>
      <c r="I333" s="102"/>
      <c r="J333" s="34"/>
      <c r="K333" s="138"/>
      <c r="L333" s="138"/>
      <c r="M333" s="138"/>
      <c r="N333" s="138"/>
      <c r="O333" s="138"/>
      <c r="P333" s="138"/>
      <c r="Q333" s="138"/>
      <c r="R333" s="138"/>
    </row>
    <row r="334" spans="1:18" x14ac:dyDescent="0.25">
      <c r="A334" s="236"/>
      <c r="B334" s="235"/>
      <c r="C334" s="241"/>
      <c r="D334" s="237"/>
      <c r="E334" s="238"/>
      <c r="F334" s="241"/>
      <c r="G334" s="237"/>
      <c r="H334" s="240"/>
      <c r="I334" s="240"/>
      <c r="J334" s="237"/>
    </row>
    <row r="335" spans="1:18" s="218" customFormat="1" x14ac:dyDescent="0.25">
      <c r="A335" s="227"/>
      <c r="B335" s="224" t="s">
        <v>11</v>
      </c>
      <c r="C335" s="233">
        <f>SUM(C8:C334)</f>
        <v>3246</v>
      </c>
      <c r="D335" s="225">
        <f>SUM(D8:D334)</f>
        <v>357455869</v>
      </c>
      <c r="E335" s="224" t="s">
        <v>11</v>
      </c>
      <c r="F335" s="233">
        <f>SUM(F8:F334)</f>
        <v>293</v>
      </c>
      <c r="G335" s="225">
        <f>SUM(G8:G334)</f>
        <v>32639873</v>
      </c>
      <c r="H335" s="233">
        <f>SUM(H8:H334)</f>
        <v>0</v>
      </c>
      <c r="I335" s="233">
        <f>SUM(I8:I334)</f>
        <v>318766770</v>
      </c>
      <c r="J335" s="225"/>
      <c r="K335" s="220"/>
      <c r="L335" s="220"/>
      <c r="M335" s="220"/>
      <c r="N335" s="220"/>
      <c r="O335" s="220"/>
      <c r="P335" s="220"/>
      <c r="Q335" s="220"/>
      <c r="R335" s="220"/>
    </row>
    <row r="336" spans="1:18" s="218" customFormat="1" x14ac:dyDescent="0.25">
      <c r="A336" s="227"/>
      <c r="B336" s="224"/>
      <c r="C336" s="233"/>
      <c r="D336" s="225"/>
      <c r="E336" s="224"/>
      <c r="F336" s="233"/>
      <c r="G336" s="225"/>
      <c r="H336" s="233"/>
      <c r="I336" s="233"/>
      <c r="J336" s="225"/>
      <c r="K336" s="220"/>
      <c r="M336" s="220"/>
      <c r="N336" s="220"/>
      <c r="O336" s="220"/>
      <c r="P336" s="220"/>
      <c r="Q336" s="220"/>
      <c r="R336" s="220"/>
    </row>
    <row r="337" spans="1:18" x14ac:dyDescent="0.25">
      <c r="A337" s="226"/>
      <c r="B337" s="227"/>
      <c r="C337" s="241"/>
      <c r="D337" s="237"/>
      <c r="E337" s="224"/>
      <c r="F337" s="241"/>
      <c r="G337" s="333" t="s">
        <v>12</v>
      </c>
      <c r="H337" s="334"/>
      <c r="I337" s="237"/>
      <c r="J337" s="228">
        <f>SUM(D8:D334)</f>
        <v>357455869</v>
      </c>
      <c r="P337" s="220"/>
      <c r="Q337" s="220"/>
      <c r="R337" s="234"/>
    </row>
    <row r="338" spans="1:18" x14ac:dyDescent="0.25">
      <c r="A338" s="236"/>
      <c r="B338" s="235"/>
      <c r="C338" s="241"/>
      <c r="D338" s="237"/>
      <c r="E338" s="238"/>
      <c r="F338" s="241"/>
      <c r="G338" s="333" t="s">
        <v>13</v>
      </c>
      <c r="H338" s="334"/>
      <c r="I338" s="238"/>
      <c r="J338" s="228">
        <f>SUM(G8:G334)</f>
        <v>32639873</v>
      </c>
      <c r="R338" s="234"/>
    </row>
    <row r="339" spans="1:18" x14ac:dyDescent="0.25">
      <c r="A339" s="229"/>
      <c r="B339" s="238"/>
      <c r="C339" s="241"/>
      <c r="D339" s="237"/>
      <c r="E339" s="238"/>
      <c r="F339" s="241"/>
      <c r="G339" s="333" t="s">
        <v>14</v>
      </c>
      <c r="H339" s="334"/>
      <c r="I339" s="230"/>
      <c r="J339" s="230">
        <f>J337-J338</f>
        <v>324815996</v>
      </c>
      <c r="L339" s="220"/>
      <c r="R339" s="234"/>
    </row>
    <row r="340" spans="1:18" x14ac:dyDescent="0.25">
      <c r="A340" s="236"/>
      <c r="B340" s="231"/>
      <c r="C340" s="241"/>
      <c r="D340" s="232"/>
      <c r="E340" s="238"/>
      <c r="F340" s="241"/>
      <c r="G340" s="333" t="s">
        <v>15</v>
      </c>
      <c r="H340" s="334"/>
      <c r="I340" s="238"/>
      <c r="J340" s="228">
        <f>SUM(H8:H334)</f>
        <v>0</v>
      </c>
      <c r="R340" s="234"/>
    </row>
    <row r="341" spans="1:18" x14ac:dyDescent="0.25">
      <c r="A341" s="236"/>
      <c r="B341" s="231"/>
      <c r="C341" s="241"/>
      <c r="D341" s="232"/>
      <c r="E341" s="238"/>
      <c r="F341" s="241"/>
      <c r="G341" s="333" t="s">
        <v>16</v>
      </c>
      <c r="H341" s="334"/>
      <c r="I341" s="238"/>
      <c r="J341" s="228">
        <f>J339+J340</f>
        <v>324815996</v>
      </c>
      <c r="R341" s="234"/>
    </row>
    <row r="342" spans="1:18" x14ac:dyDescent="0.25">
      <c r="A342" s="236"/>
      <c r="B342" s="231"/>
      <c r="C342" s="241"/>
      <c r="D342" s="232"/>
      <c r="E342" s="238"/>
      <c r="F342" s="241"/>
      <c r="G342" s="333" t="s">
        <v>5</v>
      </c>
      <c r="H342" s="334"/>
      <c r="I342" s="238"/>
      <c r="J342" s="228">
        <f>SUM(I8:I334)</f>
        <v>318766770</v>
      </c>
      <c r="R342" s="234"/>
    </row>
    <row r="343" spans="1:18" x14ac:dyDescent="0.25">
      <c r="A343" s="236"/>
      <c r="B343" s="231"/>
      <c r="C343" s="241"/>
      <c r="D343" s="232"/>
      <c r="E343" s="238"/>
      <c r="F343" s="241"/>
      <c r="G343" s="333" t="s">
        <v>32</v>
      </c>
      <c r="H343" s="334"/>
      <c r="I343" s="235" t="str">
        <f>IF(J343&gt;0,"SALDO",IF(J343&lt;0,"PIUTANG",IF(J343=0,"LUNAS")))</f>
        <v>PIUTANG</v>
      </c>
      <c r="J343" s="228">
        <f>J342-J341</f>
        <v>-6049226</v>
      </c>
      <c r="R343" s="234"/>
    </row>
  </sheetData>
  <mergeCells count="13">
    <mergeCell ref="G343:H343"/>
    <mergeCell ref="G337:H337"/>
    <mergeCell ref="G338:H338"/>
    <mergeCell ref="G339:H339"/>
    <mergeCell ref="G340:H340"/>
    <mergeCell ref="G341:H341"/>
    <mergeCell ref="G342:H34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68"/>
  <sheetViews>
    <sheetView workbookViewId="0">
      <pane ySplit="6" topLeftCell="A241" activePane="bottomLeft" state="frozen"/>
      <selection pane="bottomLeft" activeCell="L246" sqref="L246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J267*-1</f>
        <v>2018100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36">
        <v>43188</v>
      </c>
      <c r="B250" s="235">
        <v>180158421</v>
      </c>
      <c r="C250" s="241">
        <v>7</v>
      </c>
      <c r="D250" s="34">
        <v>420263</v>
      </c>
      <c r="E250" s="238">
        <v>180041480</v>
      </c>
      <c r="F250" s="241">
        <v>12</v>
      </c>
      <c r="G250" s="237">
        <v>1464488</v>
      </c>
      <c r="H250" s="238"/>
      <c r="I250" s="240"/>
      <c r="J250" s="237"/>
      <c r="K250" s="234"/>
      <c r="L250" s="234"/>
      <c r="M250" s="234"/>
      <c r="N250" s="234"/>
      <c r="O250" s="234"/>
      <c r="P250" s="234"/>
    </row>
    <row r="251" spans="1:16" x14ac:dyDescent="0.25">
      <c r="A251" s="236">
        <v>43188</v>
      </c>
      <c r="B251" s="235">
        <v>180158453</v>
      </c>
      <c r="C251" s="241">
        <v>21</v>
      </c>
      <c r="D251" s="34">
        <v>2157575</v>
      </c>
      <c r="E251" s="238"/>
      <c r="F251" s="241"/>
      <c r="G251" s="237"/>
      <c r="H251" s="238"/>
      <c r="I251" s="240"/>
      <c r="J251" s="237"/>
      <c r="K251" s="234"/>
      <c r="L251" s="234"/>
      <c r="M251" s="234"/>
      <c r="N251" s="234"/>
      <c r="O251" s="234"/>
      <c r="P251" s="234"/>
    </row>
    <row r="252" spans="1:16" x14ac:dyDescent="0.25">
      <c r="A252" s="236">
        <v>43188</v>
      </c>
      <c r="B252" s="235">
        <v>180158507</v>
      </c>
      <c r="C252" s="241">
        <v>10</v>
      </c>
      <c r="D252" s="34">
        <v>904750</v>
      </c>
      <c r="E252" s="238"/>
      <c r="F252" s="241"/>
      <c r="G252" s="237"/>
      <c r="H252" s="238"/>
      <c r="I252" s="240"/>
      <c r="J252" s="237"/>
      <c r="K252" s="234"/>
      <c r="L252" s="234"/>
      <c r="M252" s="234"/>
      <c r="N252" s="234"/>
      <c r="O252" s="234"/>
      <c r="P252" s="234"/>
    </row>
    <row r="253" spans="1:16" x14ac:dyDescent="0.25">
      <c r="A253" s="236"/>
      <c r="B253" s="235"/>
      <c r="C253" s="241"/>
      <c r="D253" s="34"/>
      <c r="E253" s="238"/>
      <c r="F253" s="241"/>
      <c r="G253" s="237"/>
      <c r="H253" s="238"/>
      <c r="I253" s="240"/>
      <c r="J253" s="237"/>
      <c r="K253" s="234"/>
      <c r="L253" s="234"/>
      <c r="M253" s="234"/>
      <c r="N253" s="234"/>
      <c r="O253" s="234"/>
      <c r="P253" s="234"/>
    </row>
    <row r="254" spans="1:16" x14ac:dyDescent="0.25">
      <c r="A254" s="236"/>
      <c r="B254" s="235"/>
      <c r="C254" s="241"/>
      <c r="D254" s="34"/>
      <c r="E254" s="238"/>
      <c r="F254" s="241"/>
      <c r="G254" s="237"/>
      <c r="H254" s="238"/>
      <c r="I254" s="240"/>
      <c r="J254" s="237"/>
      <c r="K254" s="234"/>
      <c r="L254" s="234"/>
      <c r="M254" s="234"/>
      <c r="N254" s="234"/>
      <c r="O254" s="234"/>
      <c r="P254" s="234"/>
    </row>
    <row r="255" spans="1:16" x14ac:dyDescent="0.25">
      <c r="A255" s="236"/>
      <c r="B255" s="235"/>
      <c r="C255" s="241"/>
      <c r="D255" s="34"/>
      <c r="E255" s="238"/>
      <c r="F255" s="241"/>
      <c r="G255" s="237"/>
      <c r="H255" s="238"/>
      <c r="I255" s="240"/>
      <c r="J255" s="237"/>
      <c r="K255" s="234"/>
      <c r="L255" s="234"/>
      <c r="M255" s="234"/>
      <c r="N255" s="234"/>
      <c r="O255" s="234"/>
      <c r="P255" s="234"/>
    </row>
    <row r="256" spans="1:16" x14ac:dyDescent="0.25">
      <c r="A256" s="236"/>
      <c r="B256" s="235"/>
      <c r="C256" s="241"/>
      <c r="D256" s="34"/>
      <c r="E256" s="238"/>
      <c r="F256" s="241"/>
      <c r="G256" s="237"/>
      <c r="H256" s="238"/>
      <c r="I256" s="240"/>
      <c r="J256" s="237"/>
      <c r="K256" s="234"/>
      <c r="L256" s="234"/>
      <c r="M256" s="234"/>
      <c r="N256" s="234"/>
      <c r="O256" s="234"/>
      <c r="P256" s="234"/>
    </row>
    <row r="257" spans="1:16" x14ac:dyDescent="0.25">
      <c r="A257" s="236"/>
      <c r="B257" s="235"/>
      <c r="C257" s="241"/>
      <c r="D257" s="34"/>
      <c r="E257" s="238"/>
      <c r="F257" s="241"/>
      <c r="G257" s="237"/>
      <c r="H257" s="238"/>
      <c r="I257" s="240"/>
      <c r="J257" s="237"/>
      <c r="K257" s="234"/>
      <c r="L257" s="234"/>
      <c r="M257" s="234"/>
      <c r="N257" s="234"/>
      <c r="O257" s="234"/>
      <c r="P257" s="234"/>
    </row>
    <row r="258" spans="1:16" x14ac:dyDescent="0.25">
      <c r="A258" s="236"/>
      <c r="B258" s="235"/>
      <c r="C258" s="241"/>
      <c r="D258" s="34"/>
      <c r="E258" s="238"/>
      <c r="F258" s="241"/>
      <c r="G258" s="237"/>
      <c r="H258" s="238"/>
      <c r="I258" s="240"/>
      <c r="J258" s="237"/>
      <c r="K258" s="234"/>
      <c r="L258" s="234"/>
      <c r="M258" s="234"/>
      <c r="N258" s="234"/>
      <c r="O258" s="234"/>
      <c r="P258" s="234"/>
    </row>
    <row r="259" spans="1:16" x14ac:dyDescent="0.25">
      <c r="A259" s="236"/>
      <c r="B259" s="224" t="s">
        <v>11</v>
      </c>
      <c r="C259" s="233">
        <f>SUM(C7:C258)</f>
        <v>1737</v>
      </c>
      <c r="D259" s="225">
        <f>SUM(D7:D258)</f>
        <v>165818773</v>
      </c>
      <c r="E259" s="224" t="s">
        <v>11</v>
      </c>
      <c r="F259" s="233">
        <f>SUM(F7:F258)</f>
        <v>350</v>
      </c>
      <c r="G259" s="225">
        <f>SUM(G7:G258)</f>
        <v>36662338</v>
      </c>
      <c r="H259" s="225">
        <f>SUM(H7:H258)</f>
        <v>0</v>
      </c>
      <c r="I259" s="233">
        <f>SUM(I7:I258)</f>
        <v>127138335</v>
      </c>
      <c r="J259" s="5"/>
      <c r="K259" s="234"/>
      <c r="L259" s="234"/>
      <c r="M259" s="234"/>
      <c r="N259" s="234"/>
      <c r="O259" s="234"/>
      <c r="P259" s="234"/>
    </row>
    <row r="260" spans="1:16" x14ac:dyDescent="0.25">
      <c r="A260" s="236"/>
      <c r="B260" s="224"/>
      <c r="C260" s="233"/>
      <c r="D260" s="225"/>
      <c r="E260" s="224"/>
      <c r="F260" s="233"/>
      <c r="G260" s="5"/>
      <c r="H260" s="235"/>
      <c r="I260" s="241"/>
      <c r="J260" s="5"/>
      <c r="K260" s="234"/>
      <c r="L260" s="234"/>
      <c r="M260" s="234"/>
      <c r="N260" s="234"/>
      <c r="O260" s="234"/>
      <c r="P260" s="234"/>
    </row>
    <row r="261" spans="1:16" x14ac:dyDescent="0.25">
      <c r="A261" s="236"/>
      <c r="B261" s="227"/>
      <c r="C261" s="241"/>
      <c r="D261" s="237"/>
      <c r="E261" s="224"/>
      <c r="F261" s="241"/>
      <c r="G261" s="318" t="s">
        <v>12</v>
      </c>
      <c r="H261" s="318"/>
      <c r="I261" s="240"/>
      <c r="J261" s="228">
        <f>SUM(D7:D258)</f>
        <v>165818773</v>
      </c>
      <c r="K261" s="234"/>
      <c r="L261" s="234"/>
      <c r="M261" s="234"/>
      <c r="N261" s="234"/>
      <c r="O261" s="234"/>
      <c r="P261" s="234"/>
    </row>
    <row r="262" spans="1:16" x14ac:dyDescent="0.25">
      <c r="A262" s="226"/>
      <c r="B262" s="235"/>
      <c r="C262" s="241"/>
      <c r="D262" s="237"/>
      <c r="E262" s="238"/>
      <c r="F262" s="241"/>
      <c r="G262" s="318" t="s">
        <v>13</v>
      </c>
      <c r="H262" s="318"/>
      <c r="I262" s="240"/>
      <c r="J262" s="228">
        <f>SUM(G7:G258)</f>
        <v>36662338</v>
      </c>
      <c r="K262" s="234"/>
      <c r="L262" s="234"/>
      <c r="M262" s="234"/>
      <c r="N262" s="234"/>
      <c r="O262" s="234"/>
      <c r="P262" s="234"/>
    </row>
    <row r="263" spans="1:16" x14ac:dyDescent="0.25">
      <c r="A263" s="236"/>
      <c r="B263" s="238"/>
      <c r="C263" s="241"/>
      <c r="D263" s="237"/>
      <c r="E263" s="238"/>
      <c r="F263" s="241"/>
      <c r="G263" s="318" t="s">
        <v>14</v>
      </c>
      <c r="H263" s="318"/>
      <c r="I263" s="41"/>
      <c r="J263" s="230">
        <f>J261-J262</f>
        <v>129156435</v>
      </c>
      <c r="K263" s="234"/>
      <c r="L263" s="234"/>
      <c r="M263" s="234"/>
      <c r="N263" s="234"/>
      <c r="O263" s="234"/>
      <c r="P263" s="234"/>
    </row>
    <row r="264" spans="1:16" x14ac:dyDescent="0.25">
      <c r="A264" s="229"/>
      <c r="B264" s="231"/>
      <c r="C264" s="241"/>
      <c r="D264" s="232"/>
      <c r="E264" s="238"/>
      <c r="F264" s="241"/>
      <c r="G264" s="318" t="s">
        <v>15</v>
      </c>
      <c r="H264" s="318"/>
      <c r="I264" s="240"/>
      <c r="J264" s="228">
        <f>SUM(H7:H258)</f>
        <v>0</v>
      </c>
      <c r="K264" s="234"/>
      <c r="L264" s="234"/>
      <c r="M264" s="234"/>
      <c r="N264" s="234"/>
      <c r="O264" s="234"/>
      <c r="P264" s="234"/>
    </row>
    <row r="265" spans="1:16" x14ac:dyDescent="0.25">
      <c r="A265" s="236"/>
      <c r="B265" s="231"/>
      <c r="C265" s="241"/>
      <c r="D265" s="232"/>
      <c r="E265" s="238"/>
      <c r="F265" s="241"/>
      <c r="G265" s="318" t="s">
        <v>16</v>
      </c>
      <c r="H265" s="318"/>
      <c r="I265" s="240"/>
      <c r="J265" s="228">
        <f>J263+J264</f>
        <v>129156435</v>
      </c>
      <c r="K265" s="234"/>
      <c r="L265" s="234"/>
      <c r="M265" s="234"/>
      <c r="N265" s="234"/>
      <c r="O265" s="234"/>
      <c r="P265" s="234"/>
    </row>
    <row r="266" spans="1:16" x14ac:dyDescent="0.25">
      <c r="A266" s="236"/>
      <c r="B266" s="231"/>
      <c r="C266" s="241"/>
      <c r="D266" s="232"/>
      <c r="E266" s="238"/>
      <c r="F266" s="241"/>
      <c r="G266" s="318" t="s">
        <v>5</v>
      </c>
      <c r="H266" s="318"/>
      <c r="I266" s="240"/>
      <c r="J266" s="228">
        <f>SUM(I7:I258)</f>
        <v>127138335</v>
      </c>
      <c r="K266" s="234"/>
      <c r="L266" s="234"/>
      <c r="M266" s="234"/>
      <c r="N266" s="234"/>
      <c r="O266" s="234"/>
      <c r="P266" s="234"/>
    </row>
    <row r="267" spans="1:16" x14ac:dyDescent="0.25">
      <c r="A267" s="236"/>
      <c r="B267" s="231"/>
      <c r="C267" s="241"/>
      <c r="D267" s="232"/>
      <c r="E267" s="238"/>
      <c r="F267" s="241"/>
      <c r="G267" s="318" t="s">
        <v>32</v>
      </c>
      <c r="H267" s="318"/>
      <c r="I267" s="241" t="str">
        <f>IF(J267&gt;0,"SALDO",IF(J267&lt;0,"PIUTANG",IF(J267=0,"LUNAS")))</f>
        <v>PIUTANG</v>
      </c>
      <c r="J267" s="228">
        <f>J266-J265</f>
        <v>-2018100</v>
      </c>
      <c r="K267" s="234"/>
      <c r="L267" s="234"/>
      <c r="M267" s="234"/>
      <c r="N267" s="234"/>
      <c r="O267" s="234"/>
      <c r="P267" s="234"/>
    </row>
    <row r="268" spans="1:16" x14ac:dyDescent="0.25">
      <c r="A268" s="236"/>
      <c r="K268" s="234"/>
      <c r="L268" s="234"/>
      <c r="M268" s="234"/>
      <c r="N268" s="234"/>
      <c r="O268" s="234"/>
      <c r="P268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267:H267"/>
    <mergeCell ref="G261:H261"/>
    <mergeCell ref="G262:H262"/>
    <mergeCell ref="G263:H263"/>
    <mergeCell ref="G264:H264"/>
    <mergeCell ref="G265:H265"/>
    <mergeCell ref="G266:H26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4" activePane="bottomLeft" state="frozen"/>
      <selection pane="bottomLeft" activeCell="D14" sqref="D1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8"/>
  <sheetViews>
    <sheetView workbookViewId="0">
      <pane ySplit="7" topLeftCell="A14" activePane="bottomLeft" state="frozen"/>
      <selection pane="bottomLeft" activeCell="M22" sqref="M2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1048076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>
        <v>43177</v>
      </c>
      <c r="B21" s="99">
        <v>180157253</v>
      </c>
      <c r="C21" s="100">
        <v>3</v>
      </c>
      <c r="D21" s="34">
        <v>294875</v>
      </c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98">
        <v>43180</v>
      </c>
      <c r="B22" s="99"/>
      <c r="C22" s="100"/>
      <c r="D22" s="34"/>
      <c r="E22" s="101">
        <v>180041281</v>
      </c>
      <c r="F22" s="99">
        <v>4</v>
      </c>
      <c r="G22" s="34">
        <v>482038</v>
      </c>
      <c r="H22" s="102"/>
      <c r="I22" s="102"/>
      <c r="J22" s="34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98">
        <v>43181</v>
      </c>
      <c r="B23" s="99">
        <v>180157708</v>
      </c>
      <c r="C23" s="100">
        <v>1</v>
      </c>
      <c r="D23" s="34">
        <v>107363</v>
      </c>
      <c r="E23" s="101"/>
      <c r="F23" s="99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98">
        <v>43184</v>
      </c>
      <c r="B24" s="99">
        <v>180158018</v>
      </c>
      <c r="C24" s="100">
        <v>1</v>
      </c>
      <c r="D24" s="34">
        <v>133788</v>
      </c>
      <c r="E24" s="101"/>
      <c r="F24" s="99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98">
        <v>43188</v>
      </c>
      <c r="B25" s="99">
        <v>180158449</v>
      </c>
      <c r="C25" s="100">
        <v>9</v>
      </c>
      <c r="D25" s="34">
        <v>1117288</v>
      </c>
      <c r="E25" s="101"/>
      <c r="F25" s="99"/>
      <c r="G25" s="34"/>
      <c r="H25" s="102"/>
      <c r="I25" s="102"/>
      <c r="J25" s="34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x14ac:dyDescent="0.25">
      <c r="A29" s="4"/>
      <c r="B29" s="3"/>
      <c r="C29" s="40"/>
      <c r="D29" s="6"/>
      <c r="E29" s="7"/>
      <c r="F29" s="3"/>
      <c r="G29" s="6"/>
      <c r="H29" s="39"/>
      <c r="I29" s="39"/>
      <c r="J29" s="6"/>
      <c r="M29" s="37"/>
    </row>
    <row r="30" spans="1:17" x14ac:dyDescent="0.25">
      <c r="A30" s="4"/>
      <c r="B30" s="8" t="s">
        <v>11</v>
      </c>
      <c r="C30" s="77">
        <f>SUM(C8:C29)</f>
        <v>80</v>
      </c>
      <c r="D30" s="9"/>
      <c r="E30" s="8" t="s">
        <v>11</v>
      </c>
      <c r="F30" s="8">
        <f>SUM(F8:F29)</f>
        <v>18</v>
      </c>
      <c r="G30" s="5"/>
      <c r="H30" s="40"/>
      <c r="I30" s="40"/>
      <c r="J30" s="5"/>
      <c r="M30" s="37"/>
    </row>
    <row r="31" spans="1:17" x14ac:dyDescent="0.25">
      <c r="A31" s="4"/>
      <c r="B31" s="8"/>
      <c r="C31" s="77"/>
      <c r="D31" s="9"/>
      <c r="E31" s="8"/>
      <c r="F31" s="8"/>
      <c r="G31" s="32"/>
      <c r="H31" s="52"/>
      <c r="I31" s="40"/>
      <c r="J31" s="5"/>
      <c r="M31" s="37"/>
    </row>
    <row r="32" spans="1:17" x14ac:dyDescent="0.25">
      <c r="A32" s="10"/>
      <c r="B32" s="11"/>
      <c r="C32" s="40"/>
      <c r="D32" s="6"/>
      <c r="E32" s="8"/>
      <c r="F32" s="3"/>
      <c r="G32" s="318" t="s">
        <v>12</v>
      </c>
      <c r="H32" s="318"/>
      <c r="I32" s="39"/>
      <c r="J32" s="13">
        <f>SUM(D8:D29)</f>
        <v>8930517</v>
      </c>
      <c r="M32" s="37"/>
    </row>
    <row r="33" spans="1:13" x14ac:dyDescent="0.25">
      <c r="A33" s="4"/>
      <c r="B33" s="3"/>
      <c r="C33" s="40"/>
      <c r="D33" s="6"/>
      <c r="E33" s="7"/>
      <c r="F33" s="3"/>
      <c r="G33" s="318" t="s">
        <v>13</v>
      </c>
      <c r="H33" s="318"/>
      <c r="I33" s="39"/>
      <c r="J33" s="13">
        <f>SUM(G8:G29)</f>
        <v>1894638</v>
      </c>
      <c r="M33" s="37"/>
    </row>
    <row r="34" spans="1:13" x14ac:dyDescent="0.25">
      <c r="A34" s="14"/>
      <c r="B34" s="7"/>
      <c r="C34" s="40"/>
      <c r="D34" s="6"/>
      <c r="E34" s="7"/>
      <c r="F34" s="3"/>
      <c r="G34" s="318" t="s">
        <v>14</v>
      </c>
      <c r="H34" s="318"/>
      <c r="I34" s="41"/>
      <c r="J34" s="15">
        <f>J32-J33</f>
        <v>7035879</v>
      </c>
      <c r="M34" s="37"/>
    </row>
    <row r="35" spans="1:13" x14ac:dyDescent="0.25">
      <c r="A35" s="4"/>
      <c r="B35" s="16"/>
      <c r="C35" s="40"/>
      <c r="D35" s="17"/>
      <c r="E35" s="7"/>
      <c r="F35" s="3"/>
      <c r="G35" s="318" t="s">
        <v>15</v>
      </c>
      <c r="H35" s="318"/>
      <c r="I35" s="39"/>
      <c r="J35" s="13">
        <f>SUM(H8:H30)</f>
        <v>0</v>
      </c>
      <c r="M35" s="37"/>
    </row>
    <row r="36" spans="1:13" x14ac:dyDescent="0.25">
      <c r="A36" s="4"/>
      <c r="B36" s="16"/>
      <c r="C36" s="40"/>
      <c r="D36" s="17"/>
      <c r="E36" s="7"/>
      <c r="F36" s="3"/>
      <c r="G36" s="318" t="s">
        <v>16</v>
      </c>
      <c r="H36" s="318"/>
      <c r="I36" s="39"/>
      <c r="J36" s="13">
        <f>J34+J35</f>
        <v>7035879</v>
      </c>
      <c r="M36" s="37"/>
    </row>
    <row r="37" spans="1:13" x14ac:dyDescent="0.25">
      <c r="A37" s="4"/>
      <c r="B37" s="16"/>
      <c r="C37" s="40"/>
      <c r="D37" s="17"/>
      <c r="E37" s="7"/>
      <c r="F37" s="3"/>
      <c r="G37" s="318" t="s">
        <v>5</v>
      </c>
      <c r="H37" s="318"/>
      <c r="I37" s="39"/>
      <c r="J37" s="13">
        <f>SUM(I8:I30)</f>
        <v>5987803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-1048076</v>
      </c>
      <c r="M3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11" activePane="bottomLeft" state="frozen"/>
      <selection pane="bottomLeft" activeCell="E14" sqref="E1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3652300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98">
        <v>43172</v>
      </c>
      <c r="B13" s="99">
        <v>180156707</v>
      </c>
      <c r="C13" s="254">
        <v>48</v>
      </c>
      <c r="D13" s="34">
        <v>4860275</v>
      </c>
      <c r="E13" s="101">
        <v>180041044</v>
      </c>
      <c r="F13" s="99">
        <v>8</v>
      </c>
      <c r="G13" s="34">
        <v>962938</v>
      </c>
      <c r="H13" s="101"/>
      <c r="I13" s="102">
        <v>3898000</v>
      </c>
      <c r="J13" s="34" t="s">
        <v>17</v>
      </c>
      <c r="L13" s="239"/>
    </row>
    <row r="14" spans="1:13" s="234" customFormat="1" x14ac:dyDescent="0.25">
      <c r="A14" s="98">
        <v>43183</v>
      </c>
      <c r="B14" s="99">
        <v>180157905</v>
      </c>
      <c r="C14" s="254">
        <v>41</v>
      </c>
      <c r="D14" s="34">
        <v>4288550</v>
      </c>
      <c r="E14" s="101">
        <v>180041337</v>
      </c>
      <c r="F14" s="99">
        <v>6</v>
      </c>
      <c r="G14" s="34">
        <v>639275</v>
      </c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189</v>
      </c>
      <c r="D16" s="9"/>
      <c r="E16" s="8" t="s">
        <v>11</v>
      </c>
      <c r="F16" s="8">
        <f>SUM(F8:F15)</f>
        <v>27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21001226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3223926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17777300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17777300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14125000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-3652300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2018-03-29T11:46:26Z</dcterms:modified>
</cp:coreProperties>
</file>