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9875" windowHeight="7710"/>
  </bookViews>
  <sheets>
    <sheet name="laporan penilaian" sheetId="1" r:id="rId1"/>
    <sheet name="lapoean absensi" sheetId="3" r:id="rId2"/>
    <sheet name="eru hadi" sheetId="36" r:id="rId3"/>
    <sheet name="aris supariatnya" sheetId="38" r:id="rId4"/>
    <sheet name="adi damar" sheetId="15" r:id="rId5"/>
    <sheet name="ahmad supandi" sheetId="16" r:id="rId6"/>
    <sheet name="agus rohaendi" sheetId="9" r:id="rId7"/>
    <sheet name="dani darmahan" sheetId="8" r:id="rId8"/>
    <sheet name="apep apriadin" sheetId="12" r:id="rId9"/>
    <sheet name="deden rizal" sheetId="10" r:id="rId10"/>
    <sheet name="prananta maulana" sheetId="11" r:id="rId11"/>
    <sheet name="denis" sheetId="13" r:id="rId12"/>
    <sheet name="roni setiadi" sheetId="7" r:id="rId13"/>
    <sheet name="aliva greata" sheetId="6" r:id="rId14"/>
    <sheet name="reliska fitriyani" sheetId="5" r:id="rId15"/>
    <sheet name="fandi ihsan" sheetId="33" r:id="rId16"/>
    <sheet name="gugun gunawan" sheetId="39" r:id="rId17"/>
    <sheet name="andi haeruman" sheetId="20" r:id="rId18"/>
    <sheet name="muhammad sukma" sheetId="18" r:id="rId19"/>
    <sheet name="dedi septian" sheetId="29" r:id="rId20"/>
    <sheet name="asep rohimat" sheetId="21" r:id="rId21"/>
    <sheet name="zaenal mustopa" sheetId="19" r:id="rId22"/>
    <sheet name="fitria sutriani" sheetId="17" r:id="rId23"/>
    <sheet name="nur indah sari" sheetId="30" r:id="rId24"/>
    <sheet name="achmad roby c" sheetId="31" r:id="rId25"/>
    <sheet name="imam maulana" sheetId="28" r:id="rId26"/>
    <sheet name="suherman" sheetId="27" r:id="rId27"/>
    <sheet name="febby olivia" sheetId="32" r:id="rId28"/>
    <sheet name="dewi rosdiana" sheetId="4" r:id="rId29"/>
    <sheet name="ridho ilahi" sheetId="34" r:id="rId30"/>
    <sheet name="ervina monika" sheetId="25" r:id="rId31"/>
    <sheet name="kiki sr rejeki" sheetId="26" r:id="rId32"/>
    <sheet name="bagus abdulrohman" sheetId="24" r:id="rId33"/>
    <sheet name="lukmanul hakim" sheetId="35" r:id="rId34"/>
    <sheet name="farid nugraha" sheetId="23" r:id="rId35"/>
    <sheet name="radika permadita" sheetId="22" r:id="rId36"/>
    <sheet name="keterangan untuk staff" sheetId="14" r:id="rId37"/>
    <sheet name="keterangan untuk manajemen" sheetId="37" r:id="rId38"/>
  </sheets>
  <calcPr calcId="125725"/>
</workbook>
</file>

<file path=xl/calcChain.xml><?xml version="1.0" encoding="utf-8"?>
<calcChain xmlns="http://schemas.openxmlformats.org/spreadsheetml/2006/main">
  <c r="D31" i="39"/>
  <c r="E31" s="1"/>
  <c r="E30"/>
  <c r="E29"/>
  <c r="E28"/>
  <c r="E27"/>
  <c r="E26"/>
  <c r="E25"/>
  <c r="E24"/>
  <c r="E23"/>
  <c r="D31" i="38"/>
  <c r="E31" s="1"/>
  <c r="E30"/>
  <c r="E29"/>
  <c r="E28"/>
  <c r="E27"/>
  <c r="E26"/>
  <c r="E25"/>
  <c r="E24"/>
  <c r="E23"/>
  <c r="D31" i="36" l="1"/>
  <c r="E31" s="1"/>
  <c r="E30"/>
  <c r="E29"/>
  <c r="E28"/>
  <c r="E27"/>
  <c r="E26"/>
  <c r="E25"/>
  <c r="E24"/>
  <c r="E23"/>
  <c r="D31" i="35"/>
  <c r="E31" s="1"/>
  <c r="E30"/>
  <c r="E29"/>
  <c r="E28"/>
  <c r="E27"/>
  <c r="E26"/>
  <c r="E25"/>
  <c r="E24"/>
  <c r="E23"/>
  <c r="D31" i="34"/>
  <c r="E31" s="1"/>
  <c r="E30"/>
  <c r="E29"/>
  <c r="E28"/>
  <c r="E27"/>
  <c r="E26"/>
  <c r="E25"/>
  <c r="E24"/>
  <c r="E23"/>
  <c r="E31" i="33"/>
  <c r="D31"/>
  <c r="E30"/>
  <c r="E29"/>
  <c r="E28"/>
  <c r="E27"/>
  <c r="E26"/>
  <c r="E25"/>
  <c r="E24"/>
  <c r="E23"/>
  <c r="D31" i="32"/>
  <c r="E31" s="1"/>
  <c r="E30"/>
  <c r="E29"/>
  <c r="E28"/>
  <c r="E27"/>
  <c r="E26"/>
  <c r="E25"/>
  <c r="E24"/>
  <c r="E23"/>
  <c r="D31" i="31"/>
  <c r="E31" s="1"/>
  <c r="E30"/>
  <c r="E29"/>
  <c r="E28"/>
  <c r="E27"/>
  <c r="E26"/>
  <c r="E25"/>
  <c r="E24"/>
  <c r="E23"/>
  <c r="D31" i="30" l="1"/>
  <c r="C31"/>
  <c r="E30" s="1"/>
  <c r="E29"/>
  <c r="E27"/>
  <c r="E25"/>
  <c r="E23"/>
  <c r="D31" i="29"/>
  <c r="C31"/>
  <c r="E30"/>
  <c r="E29"/>
  <c r="E28"/>
  <c r="E27"/>
  <c r="E26"/>
  <c r="E25"/>
  <c r="E24"/>
  <c r="E23"/>
  <c r="E24" i="30" l="1"/>
  <c r="E26"/>
  <c r="E28"/>
  <c r="D31" i="28" l="1"/>
  <c r="E31" s="1"/>
  <c r="C31"/>
  <c r="E30"/>
  <c r="E29"/>
  <c r="E28"/>
  <c r="E27"/>
  <c r="E26"/>
  <c r="E25"/>
  <c r="E24"/>
  <c r="E23"/>
  <c r="D31" i="27"/>
  <c r="E31" s="1"/>
  <c r="C31"/>
  <c r="E30"/>
  <c r="E29"/>
  <c r="E28"/>
  <c r="E27"/>
  <c r="E26"/>
  <c r="E25"/>
  <c r="E24"/>
  <c r="E23"/>
  <c r="D31" i="26" l="1"/>
  <c r="E31" s="1"/>
  <c r="E30"/>
  <c r="E29"/>
  <c r="E28"/>
  <c r="E27"/>
  <c r="E26"/>
  <c r="E25"/>
  <c r="E24"/>
  <c r="E23"/>
  <c r="D31" i="25"/>
  <c r="E31" s="1"/>
  <c r="E30"/>
  <c r="E29"/>
  <c r="E28"/>
  <c r="E27"/>
  <c r="E26"/>
  <c r="E25"/>
  <c r="E24"/>
  <c r="E23"/>
  <c r="D31" i="24" l="1"/>
  <c r="E31" s="1"/>
  <c r="C31"/>
  <c r="E30"/>
  <c r="E29"/>
  <c r="E28"/>
  <c r="E27"/>
  <c r="E26"/>
  <c r="E25"/>
  <c r="E24"/>
  <c r="E23"/>
  <c r="D31" i="23" l="1"/>
  <c r="E31" s="1"/>
  <c r="E30"/>
  <c r="E29"/>
  <c r="E28"/>
  <c r="E27"/>
  <c r="E26"/>
  <c r="E25"/>
  <c r="E24"/>
  <c r="E23"/>
  <c r="D31" i="22"/>
  <c r="E31" s="1"/>
  <c r="E30"/>
  <c r="E29"/>
  <c r="E28"/>
  <c r="E27"/>
  <c r="E26"/>
  <c r="E25"/>
  <c r="E24"/>
  <c r="E23"/>
  <c r="D31" i="21" l="1"/>
  <c r="E31" s="1"/>
  <c r="C31"/>
  <c r="E30"/>
  <c r="E29"/>
  <c r="E28"/>
  <c r="E27"/>
  <c r="E26"/>
  <c r="E25"/>
  <c r="E24"/>
  <c r="E23"/>
  <c r="D31" i="20"/>
  <c r="E31" s="1"/>
  <c r="C31"/>
  <c r="E30"/>
  <c r="E29"/>
  <c r="E28"/>
  <c r="E27"/>
  <c r="E26"/>
  <c r="E25"/>
  <c r="E24"/>
  <c r="E23"/>
  <c r="D31" i="19"/>
  <c r="C31"/>
  <c r="E30" s="1"/>
  <c r="E29"/>
  <c r="E27"/>
  <c r="E25"/>
  <c r="E23"/>
  <c r="D31" i="18"/>
  <c r="E31" s="1"/>
  <c r="C31"/>
  <c r="E30"/>
  <c r="E29"/>
  <c r="E28"/>
  <c r="E27"/>
  <c r="E26"/>
  <c r="E25"/>
  <c r="E24"/>
  <c r="E23"/>
  <c r="D31" i="17"/>
  <c r="C31"/>
  <c r="E30" s="1"/>
  <c r="E29"/>
  <c r="E27"/>
  <c r="E25"/>
  <c r="E23"/>
  <c r="E31" i="19" l="1"/>
  <c r="E24"/>
  <c r="E26"/>
  <c r="E28"/>
  <c r="E31" i="17"/>
  <c r="E24"/>
  <c r="E26"/>
  <c r="E28"/>
  <c r="D31" i="16"/>
  <c r="E31" s="1"/>
  <c r="E30"/>
  <c r="E29"/>
  <c r="E28"/>
  <c r="E27"/>
  <c r="E26"/>
  <c r="E25"/>
  <c r="E24"/>
  <c r="E23"/>
  <c r="E31" i="15"/>
  <c r="D31"/>
  <c r="E30"/>
  <c r="E29"/>
  <c r="E28"/>
  <c r="E27"/>
  <c r="E26"/>
  <c r="E25"/>
  <c r="E24"/>
  <c r="E23"/>
  <c r="D31" i="13" l="1"/>
  <c r="C31"/>
  <c r="E30" s="1"/>
  <c r="E29"/>
  <c r="E27"/>
  <c r="E25"/>
  <c r="E23"/>
  <c r="D31" i="12"/>
  <c r="E31" s="1"/>
  <c r="C31"/>
  <c r="E30"/>
  <c r="E29"/>
  <c r="E28"/>
  <c r="E27"/>
  <c r="E26"/>
  <c r="E25"/>
  <c r="E24"/>
  <c r="E23"/>
  <c r="D31" i="11"/>
  <c r="E31" s="1"/>
  <c r="C31"/>
  <c r="E30"/>
  <c r="E29"/>
  <c r="E28"/>
  <c r="E27"/>
  <c r="E26"/>
  <c r="E25"/>
  <c r="E24"/>
  <c r="E23"/>
  <c r="D31" i="10"/>
  <c r="E31" s="1"/>
  <c r="C31"/>
  <c r="E30"/>
  <c r="E29"/>
  <c r="E28"/>
  <c r="E27"/>
  <c r="E26"/>
  <c r="E25"/>
  <c r="E24"/>
  <c r="E23"/>
  <c r="D31" i="9"/>
  <c r="C31"/>
  <c r="E30" s="1"/>
  <c r="E29"/>
  <c r="E27"/>
  <c r="E25"/>
  <c r="E23"/>
  <c r="D31" i="8"/>
  <c r="E31" s="1"/>
  <c r="C31"/>
  <c r="E30" s="1"/>
  <c r="E29"/>
  <c r="E27"/>
  <c r="E26"/>
  <c r="E25"/>
  <c r="E24"/>
  <c r="E23"/>
  <c r="D31" i="7"/>
  <c r="E31" s="1"/>
  <c r="C31"/>
  <c r="E30"/>
  <c r="E29"/>
  <c r="E28"/>
  <c r="E27"/>
  <c r="E26"/>
  <c r="E25"/>
  <c r="E24"/>
  <c r="E23"/>
  <c r="F31" i="6"/>
  <c r="D31"/>
  <c r="C31"/>
  <c r="E30" s="1"/>
  <c r="E29"/>
  <c r="E27"/>
  <c r="E25"/>
  <c r="E23"/>
  <c r="D31" i="5"/>
  <c r="C31"/>
  <c r="E30" s="1"/>
  <c r="E29"/>
  <c r="E27"/>
  <c r="E25"/>
  <c r="E23"/>
  <c r="E31" i="13" l="1"/>
  <c r="E24"/>
  <c r="E26"/>
  <c r="E28"/>
  <c r="E31" i="9"/>
  <c r="E24"/>
  <c r="E26"/>
  <c r="E28"/>
  <c r="E28" i="8"/>
  <c r="E31" i="6"/>
  <c r="E24"/>
  <c r="E26"/>
  <c r="E28"/>
  <c r="E31" i="5"/>
  <c r="E24"/>
  <c r="E26"/>
  <c r="E28"/>
  <c r="D31" i="4" l="1"/>
  <c r="C31"/>
  <c r="E31" s="1"/>
  <c r="E30"/>
  <c r="E29"/>
  <c r="E28"/>
  <c r="E27"/>
  <c r="E26"/>
  <c r="E25"/>
  <c r="E24"/>
  <c r="E23"/>
  <c r="I5" i="1" l="1"/>
  <c r="J5"/>
  <c r="K5"/>
  <c r="L5"/>
  <c r="M5"/>
  <c r="N5"/>
  <c r="O5"/>
  <c r="P5"/>
  <c r="H5"/>
  <c r="AS7" i="3"/>
  <c r="AR7"/>
  <c r="AQ7"/>
  <c r="AP7"/>
  <c r="AO7"/>
  <c r="AN7"/>
  <c r="AM7"/>
  <c r="AL7"/>
  <c r="AK7"/>
  <c r="AJ7"/>
  <c r="C7"/>
  <c r="I7" i="1" l="1"/>
  <c r="K7"/>
  <c r="M7"/>
  <c r="O7"/>
  <c r="I9"/>
  <c r="K9"/>
  <c r="M9"/>
  <c r="O9"/>
  <c r="I11"/>
  <c r="K11"/>
  <c r="M11"/>
  <c r="O11"/>
  <c r="I15"/>
  <c r="K15"/>
  <c r="M15"/>
  <c r="O15"/>
  <c r="I17"/>
  <c r="K17"/>
  <c r="M17"/>
  <c r="O17"/>
  <c r="I19"/>
  <c r="K19"/>
  <c r="M19"/>
  <c r="O19"/>
  <c r="I21"/>
  <c r="K21"/>
  <c r="M21"/>
  <c r="O21"/>
  <c r="I23"/>
  <c r="K23"/>
  <c r="M23"/>
  <c r="O23"/>
  <c r="I25"/>
  <c r="K25"/>
  <c r="M25"/>
  <c r="O25"/>
  <c r="I27"/>
  <c r="K27"/>
  <c r="M27"/>
  <c r="O27"/>
  <c r="I29"/>
  <c r="K29"/>
  <c r="M29"/>
  <c r="O29"/>
  <c r="I31"/>
  <c r="K31"/>
  <c r="M31"/>
  <c r="O31"/>
  <c r="I33"/>
  <c r="K33"/>
  <c r="M33"/>
  <c r="O33"/>
  <c r="I35"/>
  <c r="K35"/>
  <c r="M35"/>
  <c r="O35"/>
  <c r="I37"/>
  <c r="K37"/>
  <c r="M37"/>
  <c r="O37"/>
  <c r="AS30" i="3"/>
  <c r="P28" i="1" s="1"/>
  <c r="AR30" i="3"/>
  <c r="O28" i="1" s="1"/>
  <c r="AQ30" i="3"/>
  <c r="N28" i="1" s="1"/>
  <c r="AP30" i="3"/>
  <c r="M28" i="1" s="1"/>
  <c r="AO30" i="3"/>
  <c r="L28" i="1" s="1"/>
  <c r="AN30" i="3"/>
  <c r="K28" i="1" s="1"/>
  <c r="AM30" i="3"/>
  <c r="J28" i="1" s="1"/>
  <c r="AL30" i="3"/>
  <c r="I28" i="1" s="1"/>
  <c r="AK30" i="3"/>
  <c r="H28" i="1" s="1"/>
  <c r="AJ30" i="3"/>
  <c r="AS29"/>
  <c r="P27" i="1" s="1"/>
  <c r="AR29" i="3"/>
  <c r="AQ29"/>
  <c r="N27" i="1" s="1"/>
  <c r="AP29" i="3"/>
  <c r="AO29"/>
  <c r="L27" i="1" s="1"/>
  <c r="AN29" i="3"/>
  <c r="AM29"/>
  <c r="J27" i="1" s="1"/>
  <c r="AL29" i="3"/>
  <c r="AK29"/>
  <c r="H27" i="1" s="1"/>
  <c r="AJ29" i="3"/>
  <c r="AS32"/>
  <c r="P30" i="1" s="1"/>
  <c r="AR32" i="3"/>
  <c r="O30" i="1" s="1"/>
  <c r="AQ32" i="3"/>
  <c r="N30" i="1" s="1"/>
  <c r="AP32" i="3"/>
  <c r="M30" i="1" s="1"/>
  <c r="AO32" i="3"/>
  <c r="L30" i="1" s="1"/>
  <c r="AN32" i="3"/>
  <c r="K30" i="1" s="1"/>
  <c r="AM32" i="3"/>
  <c r="J30" i="1" s="1"/>
  <c r="AL32" i="3"/>
  <c r="I30" i="1" s="1"/>
  <c r="AK32" i="3"/>
  <c r="H30" i="1" s="1"/>
  <c r="AJ32" i="3"/>
  <c r="AS21"/>
  <c r="P19" i="1" s="1"/>
  <c r="AR21" i="3"/>
  <c r="AQ21"/>
  <c r="N19" i="1" s="1"/>
  <c r="AP21" i="3"/>
  <c r="AO21"/>
  <c r="L19" i="1" s="1"/>
  <c r="AN21" i="3"/>
  <c r="AM21"/>
  <c r="J19" i="1" s="1"/>
  <c r="AL21" i="3"/>
  <c r="AK21"/>
  <c r="H19" i="1" s="1"/>
  <c r="AJ21" i="3"/>
  <c r="AS20"/>
  <c r="P18" i="1" s="1"/>
  <c r="AR20" i="3"/>
  <c r="O18" i="1" s="1"/>
  <c r="AQ20" i="3"/>
  <c r="N18" i="1" s="1"/>
  <c r="AP20" i="3"/>
  <c r="M18" i="1" s="1"/>
  <c r="AO20" i="3"/>
  <c r="L18" i="1" s="1"/>
  <c r="AN20" i="3"/>
  <c r="K18" i="1" s="1"/>
  <c r="AM20" i="3"/>
  <c r="J18" i="1" s="1"/>
  <c r="AL20" i="3"/>
  <c r="I18" i="1" s="1"/>
  <c r="AK20" i="3"/>
  <c r="H18" i="1" s="1"/>
  <c r="AJ20" i="3"/>
  <c r="AS39"/>
  <c r="P37" i="1" s="1"/>
  <c r="AR39" i="3"/>
  <c r="AQ39"/>
  <c r="N37" i="1" s="1"/>
  <c r="AP39" i="3"/>
  <c r="AO39"/>
  <c r="L37" i="1" s="1"/>
  <c r="AN39" i="3"/>
  <c r="AM39"/>
  <c r="J37" i="1" s="1"/>
  <c r="AL39" i="3"/>
  <c r="AK39"/>
  <c r="H37" i="1" s="1"/>
  <c r="AJ39" i="3"/>
  <c r="AS40"/>
  <c r="P38" i="1" s="1"/>
  <c r="AR40" i="3"/>
  <c r="O38" i="1" s="1"/>
  <c r="AQ40" i="3"/>
  <c r="N38" i="1" s="1"/>
  <c r="AP40" i="3"/>
  <c r="M38" i="1" s="1"/>
  <c r="AO40" i="3"/>
  <c r="L38" i="1" s="1"/>
  <c r="AN40" i="3"/>
  <c r="K38" i="1" s="1"/>
  <c r="AM40" i="3"/>
  <c r="J38" i="1" s="1"/>
  <c r="AL40" i="3"/>
  <c r="I38" i="1" s="1"/>
  <c r="AK40" i="3"/>
  <c r="H38" i="1" s="1"/>
  <c r="AJ40" i="3"/>
  <c r="AS36"/>
  <c r="P34" i="1" s="1"/>
  <c r="AR36" i="3"/>
  <c r="O34" i="1" s="1"/>
  <c r="AQ36" i="3"/>
  <c r="N34" i="1" s="1"/>
  <c r="AP36" i="3"/>
  <c r="M34" i="1" s="1"/>
  <c r="AO36" i="3"/>
  <c r="L34" i="1" s="1"/>
  <c r="AN36" i="3"/>
  <c r="K34" i="1" s="1"/>
  <c r="AM36" i="3"/>
  <c r="J34" i="1" s="1"/>
  <c r="AL36" i="3"/>
  <c r="I34" i="1" s="1"/>
  <c r="AK36" i="3"/>
  <c r="H34" i="1" s="1"/>
  <c r="AJ36" i="3"/>
  <c r="AS35"/>
  <c r="P33" i="1" s="1"/>
  <c r="AR35" i="3"/>
  <c r="AQ35"/>
  <c r="N33" i="1" s="1"/>
  <c r="AP35" i="3"/>
  <c r="AO35"/>
  <c r="L33" i="1" s="1"/>
  <c r="AN35" i="3"/>
  <c r="AM35"/>
  <c r="J33" i="1" s="1"/>
  <c r="AL35" i="3"/>
  <c r="AK35"/>
  <c r="H33" i="1" s="1"/>
  <c r="AJ35" i="3"/>
  <c r="AS38"/>
  <c r="P36" i="1" s="1"/>
  <c r="AR38" i="3"/>
  <c r="O36" i="1" s="1"/>
  <c r="AQ38" i="3"/>
  <c r="N36" i="1" s="1"/>
  <c r="AP38" i="3"/>
  <c r="M36" i="1" s="1"/>
  <c r="AO38" i="3"/>
  <c r="L36" i="1" s="1"/>
  <c r="AN38" i="3"/>
  <c r="K36" i="1" s="1"/>
  <c r="AM38" i="3"/>
  <c r="J36" i="1" s="1"/>
  <c r="AL38" i="3"/>
  <c r="I36" i="1" s="1"/>
  <c r="AK38" i="3"/>
  <c r="H36" i="1" s="1"/>
  <c r="AJ38" i="3"/>
  <c r="AS34"/>
  <c r="P32" i="1" s="1"/>
  <c r="AR34" i="3"/>
  <c r="O32" i="1" s="1"/>
  <c r="AQ34" i="3"/>
  <c r="N32" i="1" s="1"/>
  <c r="AP34" i="3"/>
  <c r="M32" i="1" s="1"/>
  <c r="AO34" i="3"/>
  <c r="L32" i="1" s="1"/>
  <c r="AN34" i="3"/>
  <c r="K32" i="1" s="1"/>
  <c r="AM34" i="3"/>
  <c r="J32" i="1" s="1"/>
  <c r="AL34" i="3"/>
  <c r="I32" i="1" s="1"/>
  <c r="AK34" i="3"/>
  <c r="H32" i="1" s="1"/>
  <c r="AJ34" i="3"/>
  <c r="AS10"/>
  <c r="P8" i="1" s="1"/>
  <c r="AR10" i="3"/>
  <c r="O8" i="1" s="1"/>
  <c r="AQ10" i="3"/>
  <c r="N8" i="1" s="1"/>
  <c r="AP10" i="3"/>
  <c r="M8" i="1" s="1"/>
  <c r="AO10" i="3"/>
  <c r="L8" i="1" s="1"/>
  <c r="AN10" i="3"/>
  <c r="K8" i="1" s="1"/>
  <c r="AM10" i="3"/>
  <c r="J8" i="1" s="1"/>
  <c r="AL10" i="3"/>
  <c r="I8" i="1" s="1"/>
  <c r="AK10" i="3"/>
  <c r="H8" i="1" s="1"/>
  <c r="AJ10" i="3"/>
  <c r="AS9"/>
  <c r="P7" i="1" s="1"/>
  <c r="AR9" i="3"/>
  <c r="AQ9"/>
  <c r="N7" i="1" s="1"/>
  <c r="AP9" i="3"/>
  <c r="AO9"/>
  <c r="L7" i="1" s="1"/>
  <c r="AN9" i="3"/>
  <c r="AM9"/>
  <c r="J7" i="1" s="1"/>
  <c r="AL9" i="3"/>
  <c r="AK9"/>
  <c r="H7" i="1" s="1"/>
  <c r="AJ9" i="3"/>
  <c r="AS8"/>
  <c r="P6" i="1" s="1"/>
  <c r="AR8" i="3"/>
  <c r="O6" i="1" s="1"/>
  <c r="AQ8" i="3"/>
  <c r="N6" i="1" s="1"/>
  <c r="AP8" i="3"/>
  <c r="M6" i="1" s="1"/>
  <c r="AO8" i="3"/>
  <c r="L6" i="1" s="1"/>
  <c r="AN8" i="3"/>
  <c r="K6" i="1" s="1"/>
  <c r="AM8" i="3"/>
  <c r="J6" i="1" s="1"/>
  <c r="AL8" i="3"/>
  <c r="I6" i="1" s="1"/>
  <c r="AK8" i="3"/>
  <c r="H6" i="1" s="1"/>
  <c r="AJ8" i="3"/>
  <c r="AS37"/>
  <c r="P35" i="1" s="1"/>
  <c r="AR37" i="3"/>
  <c r="AQ37"/>
  <c r="N35" i="1" s="1"/>
  <c r="AP37" i="3"/>
  <c r="AO37"/>
  <c r="L35" i="1" s="1"/>
  <c r="AN37" i="3"/>
  <c r="AM37"/>
  <c r="J35" i="1" s="1"/>
  <c r="AL37" i="3"/>
  <c r="AK37"/>
  <c r="H35" i="1" s="1"/>
  <c r="AJ37" i="3"/>
  <c r="AS31"/>
  <c r="P29" i="1" s="1"/>
  <c r="AR31" i="3"/>
  <c r="AQ31"/>
  <c r="N29" i="1" s="1"/>
  <c r="AP31" i="3"/>
  <c r="AO31"/>
  <c r="L29" i="1" s="1"/>
  <c r="AN31" i="3"/>
  <c r="AM31"/>
  <c r="J29" i="1" s="1"/>
  <c r="AL31" i="3"/>
  <c r="AK31"/>
  <c r="H29" i="1" s="1"/>
  <c r="AJ31" i="3"/>
  <c r="AS33"/>
  <c r="P31" i="1" s="1"/>
  <c r="AR33" i="3"/>
  <c r="AQ33"/>
  <c r="N31" i="1" s="1"/>
  <c r="AP33" i="3"/>
  <c r="AO33"/>
  <c r="L31" i="1" s="1"/>
  <c r="AN33" i="3"/>
  <c r="AM33"/>
  <c r="J31" i="1" s="1"/>
  <c r="AL33" i="3"/>
  <c r="AK33"/>
  <c r="H31" i="1" s="1"/>
  <c r="AJ33" i="3"/>
  <c r="AS24"/>
  <c r="P22" i="1" s="1"/>
  <c r="AR24" i="3"/>
  <c r="O22" i="1" s="1"/>
  <c r="AQ24" i="3"/>
  <c r="N22" i="1" s="1"/>
  <c r="AP24" i="3"/>
  <c r="M22" i="1" s="1"/>
  <c r="AO24" i="3"/>
  <c r="L22" i="1" s="1"/>
  <c r="AN24" i="3"/>
  <c r="K22" i="1" s="1"/>
  <c r="AM24" i="3"/>
  <c r="J22" i="1" s="1"/>
  <c r="AL24" i="3"/>
  <c r="I22" i="1" s="1"/>
  <c r="AK24" i="3"/>
  <c r="H22" i="1" s="1"/>
  <c r="AJ24" i="3"/>
  <c r="AS23"/>
  <c r="P21" i="1" s="1"/>
  <c r="AR23" i="3"/>
  <c r="AQ23"/>
  <c r="N21" i="1" s="1"/>
  <c r="AP23" i="3"/>
  <c r="AO23"/>
  <c r="L21" i="1" s="1"/>
  <c r="AN23" i="3"/>
  <c r="AM23"/>
  <c r="J21" i="1" s="1"/>
  <c r="AL23" i="3"/>
  <c r="AK23"/>
  <c r="H21" i="1" s="1"/>
  <c r="AJ23" i="3"/>
  <c r="AS28"/>
  <c r="P26" i="1" s="1"/>
  <c r="AR28" i="3"/>
  <c r="O26" i="1" s="1"/>
  <c r="AQ28" i="3"/>
  <c r="N26" i="1" s="1"/>
  <c r="AP28" i="3"/>
  <c r="M26" i="1" s="1"/>
  <c r="AO28" i="3"/>
  <c r="L26" i="1" s="1"/>
  <c r="AN28" i="3"/>
  <c r="K26" i="1" s="1"/>
  <c r="AM28" i="3"/>
  <c r="J26" i="1" s="1"/>
  <c r="AL28" i="3"/>
  <c r="I26" i="1" s="1"/>
  <c r="AK28" i="3"/>
  <c r="H26" i="1" s="1"/>
  <c r="AJ28" i="3"/>
  <c r="AS27"/>
  <c r="P25" i="1" s="1"/>
  <c r="AR27" i="3"/>
  <c r="AQ27"/>
  <c r="N25" i="1" s="1"/>
  <c r="AP27" i="3"/>
  <c r="AO27"/>
  <c r="L25" i="1" s="1"/>
  <c r="AN27" i="3"/>
  <c r="AM27"/>
  <c r="J25" i="1" s="1"/>
  <c r="AL27" i="3"/>
  <c r="AK27"/>
  <c r="H25" i="1" s="1"/>
  <c r="AJ27" i="3"/>
  <c r="AS26"/>
  <c r="P24" i="1" s="1"/>
  <c r="AR26" i="3"/>
  <c r="O24" i="1" s="1"/>
  <c r="AQ26" i="3"/>
  <c r="N24" i="1" s="1"/>
  <c r="AP26" i="3"/>
  <c r="M24" i="1" s="1"/>
  <c r="AO26" i="3"/>
  <c r="L24" i="1" s="1"/>
  <c r="AN26" i="3"/>
  <c r="K24" i="1" s="1"/>
  <c r="AM26" i="3"/>
  <c r="J24" i="1" s="1"/>
  <c r="AL26" i="3"/>
  <c r="I24" i="1" s="1"/>
  <c r="AK26" i="3"/>
  <c r="H24" i="1" s="1"/>
  <c r="AJ26" i="3"/>
  <c r="AS25"/>
  <c r="P23" i="1" s="1"/>
  <c r="AR25" i="3"/>
  <c r="AQ25"/>
  <c r="N23" i="1" s="1"/>
  <c r="AP25" i="3"/>
  <c r="AO25"/>
  <c r="L23" i="1" s="1"/>
  <c r="AN25" i="3"/>
  <c r="AM25"/>
  <c r="J23" i="1" s="1"/>
  <c r="AL25" i="3"/>
  <c r="AK25"/>
  <c r="H23" i="1" s="1"/>
  <c r="AJ25" i="3"/>
  <c r="AS22"/>
  <c r="P20" i="1" s="1"/>
  <c r="AR22" i="3"/>
  <c r="O20" i="1" s="1"/>
  <c r="AQ22" i="3"/>
  <c r="N20" i="1" s="1"/>
  <c r="AP22" i="3"/>
  <c r="M20" i="1" s="1"/>
  <c r="AO22" i="3"/>
  <c r="L20" i="1" s="1"/>
  <c r="AN22" i="3"/>
  <c r="K20" i="1" s="1"/>
  <c r="AM22" i="3"/>
  <c r="J20" i="1" s="1"/>
  <c r="AL22" i="3"/>
  <c r="I20" i="1" s="1"/>
  <c r="AK22" i="3"/>
  <c r="H20" i="1" s="1"/>
  <c r="AJ22" i="3"/>
  <c r="AS11"/>
  <c r="P9" i="1" s="1"/>
  <c r="AR11" i="3"/>
  <c r="AQ11"/>
  <c r="N9" i="1" s="1"/>
  <c r="AP11" i="3"/>
  <c r="AO11"/>
  <c r="L9" i="1" s="1"/>
  <c r="AN11" i="3"/>
  <c r="AM11"/>
  <c r="J9" i="1" s="1"/>
  <c r="AL11" i="3"/>
  <c r="AK11"/>
  <c r="H9" i="1" s="1"/>
  <c r="AJ11" i="3"/>
  <c r="AS17"/>
  <c r="P15" i="1" s="1"/>
  <c r="AR17" i="3"/>
  <c r="AQ17"/>
  <c r="N15" i="1" s="1"/>
  <c r="AP17" i="3"/>
  <c r="AO17"/>
  <c r="L15" i="1" s="1"/>
  <c r="AN17" i="3"/>
  <c r="AM17"/>
  <c r="J15" i="1" s="1"/>
  <c r="AL17" i="3"/>
  <c r="AK17"/>
  <c r="H15" i="1" s="1"/>
  <c r="AJ17" i="3"/>
  <c r="AS14"/>
  <c r="P12" i="1" s="1"/>
  <c r="AR14" i="3"/>
  <c r="O12" i="1" s="1"/>
  <c r="AQ14" i="3"/>
  <c r="N12" i="1" s="1"/>
  <c r="AP14" i="3"/>
  <c r="M12" i="1" s="1"/>
  <c r="AO14" i="3"/>
  <c r="L12" i="1" s="1"/>
  <c r="AN14" i="3"/>
  <c r="K12" i="1" s="1"/>
  <c r="AM14" i="3"/>
  <c r="J12" i="1" s="1"/>
  <c r="AL14" i="3"/>
  <c r="I12" i="1" s="1"/>
  <c r="AK14" i="3"/>
  <c r="H12" i="1" s="1"/>
  <c r="AJ14" i="3"/>
  <c r="AS18"/>
  <c r="P16" i="1" s="1"/>
  <c r="AR18" i="3"/>
  <c r="O16" i="1" s="1"/>
  <c r="AQ18" i="3"/>
  <c r="N16" i="1" s="1"/>
  <c r="AP18" i="3"/>
  <c r="M16" i="1" s="1"/>
  <c r="AO18" i="3"/>
  <c r="L16" i="1" s="1"/>
  <c r="AN18" i="3"/>
  <c r="K16" i="1" s="1"/>
  <c r="AM18" i="3"/>
  <c r="J16" i="1" s="1"/>
  <c r="AL18" i="3"/>
  <c r="I16" i="1" s="1"/>
  <c r="AK18" i="3"/>
  <c r="H16" i="1" s="1"/>
  <c r="AJ18" i="3"/>
  <c r="AS19"/>
  <c r="P17" i="1" s="1"/>
  <c r="AR19" i="3"/>
  <c r="AQ19"/>
  <c r="N17" i="1" s="1"/>
  <c r="AP19" i="3"/>
  <c r="AO19"/>
  <c r="L17" i="1" s="1"/>
  <c r="AN19" i="3"/>
  <c r="AM19"/>
  <c r="J17" i="1" s="1"/>
  <c r="AL19" i="3"/>
  <c r="AK19"/>
  <c r="H17" i="1" s="1"/>
  <c r="AJ19" i="3"/>
  <c r="AS13"/>
  <c r="P11" i="1" s="1"/>
  <c r="AR13" i="3"/>
  <c r="AQ13"/>
  <c r="N11" i="1" s="1"/>
  <c r="AP13" i="3"/>
  <c r="AO13"/>
  <c r="L11" i="1" s="1"/>
  <c r="AN13" i="3"/>
  <c r="AM13"/>
  <c r="J11" i="1" s="1"/>
  <c r="AL13" i="3"/>
  <c r="AK13"/>
  <c r="H11" i="1" s="1"/>
  <c r="AJ13" i="3"/>
  <c r="AS16"/>
  <c r="P14" i="1" s="1"/>
  <c r="AR16" i="3"/>
  <c r="O14" i="1" s="1"/>
  <c r="AQ16" i="3"/>
  <c r="N14" i="1" s="1"/>
  <c r="AP16" i="3"/>
  <c r="M14" i="1" s="1"/>
  <c r="AO16" i="3"/>
  <c r="L14" i="1" s="1"/>
  <c r="AN16" i="3"/>
  <c r="K14" i="1" s="1"/>
  <c r="AM16" i="3"/>
  <c r="J14" i="1" s="1"/>
  <c r="AL16" i="3"/>
  <c r="I14" i="1" s="1"/>
  <c r="AK16" i="3"/>
  <c r="H14" i="1" s="1"/>
  <c r="AJ16" i="3"/>
  <c r="AS15"/>
  <c r="P13" i="1" s="1"/>
  <c r="AR15" i="3"/>
  <c r="O13" i="1" s="1"/>
  <c r="AQ15" i="3"/>
  <c r="N13" i="1" s="1"/>
  <c r="AP15" i="3"/>
  <c r="M13" i="1" s="1"/>
  <c r="AO15" i="3"/>
  <c r="L13" i="1" s="1"/>
  <c r="AN15" i="3"/>
  <c r="K13" i="1" s="1"/>
  <c r="AM15" i="3"/>
  <c r="J13" i="1" s="1"/>
  <c r="AL15" i="3"/>
  <c r="I13" i="1" s="1"/>
  <c r="AK15" i="3"/>
  <c r="H13" i="1" s="1"/>
  <c r="AJ15" i="3"/>
  <c r="AS12"/>
  <c r="P10" i="1" s="1"/>
  <c r="AR12" i="3"/>
  <c r="O10" i="1" s="1"/>
  <c r="AQ12" i="3"/>
  <c r="N10" i="1" s="1"/>
  <c r="AP12" i="3"/>
  <c r="M10" i="1" s="1"/>
  <c r="AO12" i="3"/>
  <c r="L10" i="1" s="1"/>
  <c r="AN12" i="3"/>
  <c r="K10" i="1" s="1"/>
  <c r="AM12" i="3"/>
  <c r="J10" i="1" s="1"/>
  <c r="AL12" i="3"/>
  <c r="I10" i="1" s="1"/>
  <c r="AK12" i="3"/>
  <c r="H10" i="1" s="1"/>
  <c r="AJ12" i="3"/>
</calcChain>
</file>

<file path=xl/sharedStrings.xml><?xml version="1.0" encoding="utf-8"?>
<sst xmlns="http://schemas.openxmlformats.org/spreadsheetml/2006/main" count="2566" uniqueCount="380">
  <si>
    <t>No.</t>
  </si>
  <si>
    <t>Nama</t>
  </si>
  <si>
    <t>Jabatan</t>
  </si>
  <si>
    <t xml:space="preserve">Skor </t>
  </si>
  <si>
    <t>Keterangan</t>
  </si>
  <si>
    <t>Divisi</t>
  </si>
  <si>
    <t>Aris Supriatna</t>
  </si>
  <si>
    <t>Achmad Supandi</t>
  </si>
  <si>
    <t>Adi Damar</t>
  </si>
  <si>
    <t>Agus Rohaendi</t>
  </si>
  <si>
    <t>Dani Darmawan</t>
  </si>
  <si>
    <t>Apep Apriadin</t>
  </si>
  <si>
    <t>Deden Rizal</t>
  </si>
  <si>
    <t>Prananta Maulana</t>
  </si>
  <si>
    <t>Aliva Greata</t>
  </si>
  <si>
    <t>Reliska Fitriyani</t>
  </si>
  <si>
    <t>Denies</t>
  </si>
  <si>
    <t>Roni Setiadi</t>
  </si>
  <si>
    <t>Manager</t>
  </si>
  <si>
    <t>Penjualan</t>
  </si>
  <si>
    <t>SPV MKT</t>
  </si>
  <si>
    <t>SPV OPR</t>
  </si>
  <si>
    <t>Staff</t>
  </si>
  <si>
    <t>Fandi Ihsan</t>
  </si>
  <si>
    <t>Gugun Gunawan</t>
  </si>
  <si>
    <t>Andi Haeruman</t>
  </si>
  <si>
    <t>Muhammad Sukma</t>
  </si>
  <si>
    <t>Deddy Septian</t>
  </si>
  <si>
    <t>Asep Rohimat</t>
  </si>
  <si>
    <t>Zaenal Mustopo</t>
  </si>
  <si>
    <t>Fitria Sutriani</t>
  </si>
  <si>
    <t>Nur Indah Sari</t>
  </si>
  <si>
    <t>Produksi</t>
  </si>
  <si>
    <t>Senior SPV</t>
  </si>
  <si>
    <t>SPV</t>
  </si>
  <si>
    <t>Senior Staff</t>
  </si>
  <si>
    <t>Achmad Roby Cahyadi</t>
  </si>
  <si>
    <t>Imam Maulana</t>
  </si>
  <si>
    <t>Suherman</t>
  </si>
  <si>
    <t>Febby Olivia J</t>
  </si>
  <si>
    <t>Dewi Rosdiana</t>
  </si>
  <si>
    <t>Ridho Ilahi</t>
  </si>
  <si>
    <t>Ervina Monika</t>
  </si>
  <si>
    <t>Kiki Sri Rejeki</t>
  </si>
  <si>
    <t>Bagus Abdulrohman</t>
  </si>
  <si>
    <t>Lukmanul Hakim</t>
  </si>
  <si>
    <t>Farid Nugraha</t>
  </si>
  <si>
    <t>Radika Permadita</t>
  </si>
  <si>
    <t>Bisdev</t>
  </si>
  <si>
    <t>Manager Bussines Development Product</t>
  </si>
  <si>
    <t>SPV Bussines Development Product</t>
  </si>
  <si>
    <t>Staff Bussines Development Product</t>
  </si>
  <si>
    <t>Manager Bussines Development Design</t>
  </si>
  <si>
    <t>SPV Bussines Development Design</t>
  </si>
  <si>
    <t>Support</t>
  </si>
  <si>
    <t>SPV HRGA</t>
  </si>
  <si>
    <t>Senior Staff GA</t>
  </si>
  <si>
    <t>Staff Helper</t>
  </si>
  <si>
    <t>SPV FA</t>
  </si>
  <si>
    <t>Staff Finance</t>
  </si>
  <si>
    <t>Baik</t>
  </si>
  <si>
    <t>Baik Sekali</t>
  </si>
  <si>
    <t>Istimewa</t>
  </si>
  <si>
    <t>Kurang</t>
  </si>
  <si>
    <t>Kurang Sekali</t>
  </si>
  <si>
    <t>Kehadiran</t>
  </si>
  <si>
    <t>BULAN MARET 2018 (22 &amp; 27 HARI KERJA)</t>
  </si>
  <si>
    <t>NO</t>
  </si>
  <si>
    <t>NAMA</t>
  </si>
  <si>
    <t>UNIT KERJA</t>
  </si>
  <si>
    <t>JML</t>
  </si>
  <si>
    <t>Tanggal</t>
  </si>
  <si>
    <t>H</t>
  </si>
  <si>
    <t>T</t>
  </si>
  <si>
    <t>I</t>
  </si>
  <si>
    <t>SBASK</t>
  </si>
  <si>
    <t>SASK</t>
  </si>
  <si>
    <t>TO</t>
  </si>
  <si>
    <t>HO</t>
  </si>
  <si>
    <t>HLN</t>
  </si>
  <si>
    <t>OFF</t>
  </si>
  <si>
    <t>LN</t>
  </si>
  <si>
    <t>HARI</t>
  </si>
  <si>
    <t>thu</t>
  </si>
  <si>
    <t>fri</t>
  </si>
  <si>
    <t>sat</t>
  </si>
  <si>
    <t>sun</t>
  </si>
  <si>
    <t>mon</t>
  </si>
  <si>
    <t>tue</t>
  </si>
  <si>
    <t>wed</t>
  </si>
  <si>
    <t>ERU HADI</t>
  </si>
  <si>
    <t>RIDHO ILAHI</t>
  </si>
  <si>
    <t>BISDEV</t>
  </si>
  <si>
    <t>LUKMANUL HAKIM</t>
  </si>
  <si>
    <t>ERVINA MONIKA</t>
  </si>
  <si>
    <t>KIKI SRI REJEKI</t>
  </si>
  <si>
    <t>RADIKA PERMADITA</t>
  </si>
  <si>
    <t>FARID NUGRAHA</t>
  </si>
  <si>
    <t xml:space="preserve">IFL BCL </t>
  </si>
  <si>
    <t>ARIS SUPRIATNA</t>
  </si>
  <si>
    <t>FANDI IHSAN</t>
  </si>
  <si>
    <t>ACHMAD SUPANDI</t>
  </si>
  <si>
    <t>ADI DAMAR</t>
  </si>
  <si>
    <t>GUGUN GUNAWAN</t>
  </si>
  <si>
    <t>FEBBY OLIVIA</t>
  </si>
  <si>
    <t>SUPPORT</t>
  </si>
  <si>
    <t>ACHMAD ROBY CAHYADI</t>
  </si>
  <si>
    <t>IMAM MAULANA</t>
  </si>
  <si>
    <t>Note</t>
  </si>
  <si>
    <t>:</t>
  </si>
  <si>
    <t>Hadir Tepat Waktu</t>
  </si>
  <si>
    <t>Terlambat</t>
  </si>
  <si>
    <t>Izin</t>
  </si>
  <si>
    <t>Sakit Belum Ada Surat Keterangan</t>
  </si>
  <si>
    <t>Sakit Ada Surat Keterangan</t>
  </si>
  <si>
    <t>Terlambat di Hari Off</t>
  </si>
  <si>
    <t>Hadir di Hari Off</t>
  </si>
  <si>
    <t>Hadir di Libur nasional</t>
  </si>
  <si>
    <t>Off</t>
  </si>
  <si>
    <t>Libur Nasional</t>
  </si>
  <si>
    <t>REKAP GAJI IFL BCL, BISDEV, ATLANTIS &amp; IT (STAFF)</t>
  </si>
  <si>
    <t>TH</t>
  </si>
  <si>
    <t>C</t>
  </si>
  <si>
    <t>BM</t>
  </si>
  <si>
    <t>H-</t>
  </si>
  <si>
    <t>DANI DARMAWAN</t>
  </si>
  <si>
    <t>IFL BCL</t>
  </si>
  <si>
    <t>PRANATA MAULANA</t>
  </si>
  <si>
    <t>DENIS</t>
  </si>
  <si>
    <t>APEP APRIADIAN</t>
  </si>
  <si>
    <t>RELISKA FITRIYANI</t>
  </si>
  <si>
    <t>ALIVA GREATA TARYADI</t>
  </si>
  <si>
    <t>DEDEN RIZAL</t>
  </si>
  <si>
    <t>RONI SETIADI</t>
  </si>
  <si>
    <t>AGUS ROHAENDI</t>
  </si>
  <si>
    <t>ANDI HAERUMAN</t>
  </si>
  <si>
    <t>ASEP ROHIMAT</t>
  </si>
  <si>
    <t>ZAENAL MUSTOPO</t>
  </si>
  <si>
    <t>FITRIA SUTRIANI</t>
  </si>
  <si>
    <t>NUR INDAH SARI</t>
  </si>
  <si>
    <t>MUHAMMAD SUKMA</t>
  </si>
  <si>
    <t>DEDDY SEPTIAN</t>
  </si>
  <si>
    <t>DEWI ROSDIANA</t>
  </si>
  <si>
    <t>SUHERMAN</t>
  </si>
  <si>
    <t>BAGUS ABDUROHMAN</t>
  </si>
  <si>
    <t>Tidak hadir</t>
  </si>
  <si>
    <t>Cuti</t>
  </si>
  <si>
    <t>Hari kerja dikurangi sesuai jumlah hari kerja dalam 1 bulan</t>
  </si>
  <si>
    <t>Belum Masuk</t>
  </si>
  <si>
    <t>LAPORAN PENILAIAN KINERJA KARYAWAN BULAN MARET 2018</t>
  </si>
  <si>
    <t>Penilai</t>
  </si>
  <si>
    <t>Pa Eru</t>
  </si>
  <si>
    <t>Pa Aris</t>
  </si>
  <si>
    <t>Pa Adi</t>
  </si>
  <si>
    <t>Pa Gugun</t>
  </si>
  <si>
    <t>Pa Roby</t>
  </si>
  <si>
    <t>Owner</t>
  </si>
  <si>
    <t>Bu Febby</t>
  </si>
  <si>
    <t>Pa Ridho</t>
  </si>
  <si>
    <t>Pa Lukman</t>
  </si>
  <si>
    <t>Eru hadi</t>
  </si>
  <si>
    <t>INF BCL Bisdev</t>
  </si>
  <si>
    <t>General Manager</t>
  </si>
  <si>
    <t>FORM PENILAIAN KINERJA KARYAWAN (Staff)</t>
  </si>
  <si>
    <t xml:space="preserve">Nama Karyawan           </t>
  </si>
  <si>
    <t>: Dewi Rosdiana</t>
  </si>
  <si>
    <t>BAIK SEKALI</t>
  </si>
  <si>
    <t xml:space="preserve">Jabatan                          </t>
  </si>
  <si>
    <t>: Staff FA</t>
  </si>
  <si>
    <t>TABLE PENILAIAN</t>
  </si>
  <si>
    <t>UNSUR YANG DINILAI</t>
  </si>
  <si>
    <t>BOBOT</t>
  </si>
  <si>
    <t>PENILAI 1</t>
  </si>
  <si>
    <t>BOBOT %</t>
  </si>
  <si>
    <t>KETERANGAN</t>
  </si>
  <si>
    <r>
      <rPr>
        <b/>
        <sz val="11"/>
        <color theme="1"/>
        <rFont val="Calibri"/>
        <family val="2"/>
        <scheme val="minor"/>
      </rPr>
      <t>Performance Orientation (Speed/Quality)</t>
    </r>
    <r>
      <rPr>
        <sz val="11"/>
        <color theme="1"/>
        <rFont val="Calibri"/>
        <family val="2"/>
        <charset val="1"/>
        <scheme val="minor"/>
      </rPr>
      <t xml:space="preserve"> - Orientasi kinerja terhadap target yang diberikan </t>
    </r>
  </si>
  <si>
    <r>
      <t xml:space="preserve">crafts, neatness and thoroughness - </t>
    </r>
    <r>
      <rPr>
        <sz val="11"/>
        <color rgb="FF222222"/>
        <rFont val="Arial"/>
        <family val="2"/>
      </rPr>
      <t>kerajinan, kerapihan dan ketelitian dalam bekerja</t>
    </r>
  </si>
  <si>
    <r>
      <rPr>
        <b/>
        <sz val="11"/>
        <color theme="1"/>
        <rFont val="Calibri"/>
        <family val="2"/>
        <scheme val="minor"/>
      </rPr>
      <t>Honesty Loyalty and Commitment</t>
    </r>
    <r>
      <rPr>
        <sz val="11"/>
        <color theme="1"/>
        <rFont val="Calibri"/>
        <family val="2"/>
        <charset val="1"/>
        <scheme val="minor"/>
      </rPr>
      <t>-kejujuran dan sikap terhadap pekerjaan dan loyalitas dan komitmen terhadap perusahaan</t>
    </r>
  </si>
  <si>
    <r>
      <rPr>
        <b/>
        <sz val="11"/>
        <color theme="1"/>
        <rFont val="Calibri"/>
        <family val="2"/>
        <scheme val="minor"/>
      </rPr>
      <t>Dicipline</t>
    </r>
    <r>
      <rPr>
        <sz val="11"/>
        <color theme="1"/>
        <rFont val="Calibri"/>
        <family val="2"/>
        <charset val="1"/>
        <scheme val="minor"/>
      </rPr>
      <t>-disiplin terhadap peraturan perusahaan</t>
    </r>
  </si>
  <si>
    <r>
      <rPr>
        <b/>
        <sz val="11"/>
        <color theme="1"/>
        <rFont val="Calibri"/>
        <family val="2"/>
        <scheme val="minor"/>
      </rPr>
      <t>Attitude</t>
    </r>
    <r>
      <rPr>
        <sz val="11"/>
        <color theme="1"/>
        <rFont val="Calibri"/>
        <family val="2"/>
        <charset val="1"/>
        <scheme val="minor"/>
      </rPr>
      <t>-perilaku yang diperlihatkan didalam dan diluar perusahaan</t>
    </r>
  </si>
  <si>
    <r>
      <rPr>
        <b/>
        <sz val="11"/>
        <color theme="1"/>
        <rFont val="Calibri"/>
        <family val="2"/>
        <scheme val="minor"/>
      </rPr>
      <t>Self Confident</t>
    </r>
    <r>
      <rPr>
        <sz val="11"/>
        <color theme="1"/>
        <rFont val="Calibri"/>
        <family val="2"/>
        <charset val="1"/>
        <scheme val="minor"/>
      </rPr>
      <t>-kepercayaan diri terhadap pekerjaan yang dilakukan dan inisiatif</t>
    </r>
  </si>
  <si>
    <r>
      <rPr>
        <b/>
        <sz val="11"/>
        <color theme="1"/>
        <rFont val="Calibri"/>
        <family val="2"/>
        <scheme val="minor"/>
      </rPr>
      <t>Relationship with supervisor</t>
    </r>
    <r>
      <rPr>
        <sz val="11"/>
        <color theme="1"/>
        <rFont val="Calibri"/>
        <family val="2"/>
        <charset val="1"/>
        <scheme val="minor"/>
      </rPr>
      <t>-hubungan yang dijalin dengan atasan</t>
    </r>
  </si>
  <si>
    <r>
      <rPr>
        <b/>
        <sz val="11"/>
        <color theme="1"/>
        <rFont val="Calibri"/>
        <family val="2"/>
        <scheme val="minor"/>
      </rPr>
      <t>Team work/communication</t>
    </r>
    <r>
      <rPr>
        <sz val="11"/>
        <color theme="1"/>
        <rFont val="Calibri"/>
        <family val="2"/>
        <charset val="1"/>
        <scheme val="minor"/>
      </rPr>
      <t>- kerjasama secara team/kemampuan berkomunikasi</t>
    </r>
  </si>
  <si>
    <t>JUMBLAH</t>
  </si>
  <si>
    <t xml:space="preserve">KOMENTAR ATASAN: </t>
  </si>
  <si>
    <t>NAMA dan JABATAN</t>
  </si>
  <si>
    <t>TANGGAL dan PARAF</t>
  </si>
  <si>
    <t>Febby Olivia Jefany</t>
  </si>
  <si>
    <t xml:space="preserve">Catatan HRD : </t>
  </si>
  <si>
    <t xml:space="preserve">Note : </t>
  </si>
  <si>
    <t>: Reliska Fitriyani</t>
  </si>
  <si>
    <t>ISTIMEWA</t>
  </si>
  <si>
    <t>: Retur</t>
  </si>
  <si>
    <t>Pekerjaan selesai tepat waktu</t>
  </si>
  <si>
    <t>Ketelitian dalam bekerja perlu dijaga konsistensinya</t>
  </si>
  <si>
    <t>Inisiatif perlu lebih ditingkatkan</t>
  </si>
  <si>
    <t>kemampuan berkomunikasi perlu lebih ditingkatkan</t>
  </si>
  <si>
    <t xml:space="preserve">KOMENTAR ATASAN : </t>
  </si>
  <si>
    <t xml:space="preserve">Komentar HRD : </t>
  </si>
  <si>
    <t>Note :</t>
  </si>
  <si>
    <t>: Aliva Greata</t>
  </si>
  <si>
    <t>: Kasir</t>
  </si>
  <si>
    <t>Disiplin hadir tepat waktu perlu dijaga konsistensinya</t>
  </si>
  <si>
    <t>: Roni Setiadi</t>
  </si>
  <si>
    <t>: Frontliner</t>
  </si>
  <si>
    <t>: Dani Darmawan</t>
  </si>
  <si>
    <t>Skill komunikasi dan leadership perlu lebih ditingkatkan</t>
  </si>
  <si>
    <t>: Agus Rohaendi</t>
  </si>
  <si>
    <t>: Expedisi</t>
  </si>
  <si>
    <t>: Deden Rizal</t>
  </si>
  <si>
    <t>ISTMEWA</t>
  </si>
  <si>
    <t>Management waktu dan skala prioritas dalam menyelesaikan pekerjaan perlu ditingkatkan</t>
  </si>
  <si>
    <t>Ketelitian dalam bekerja perlu ditingkatkan dan lebih konsisten</t>
  </si>
  <si>
    <t>Kemampuan berkomunikasi perlu lebih ditingkatkan</t>
  </si>
  <si>
    <t>: Prananta Maulana</t>
  </si>
  <si>
    <t>Management waktu dalam menyelesaikan pekerjaan perlu dijaga konsistensinya</t>
  </si>
  <si>
    <t>Ketelitian dalam bekerja dijjaga konsistensinya</t>
  </si>
  <si>
    <t>Disiplin waktu untuk hadir tepat waktu perlu dijaga konsistensinya</t>
  </si>
  <si>
    <t>: Apep Apriadin</t>
  </si>
  <si>
    <t>Management waktu dalam menyelesaikan pekerjaan perlu ditingkatkan</t>
  </si>
  <si>
    <t>Disiplin waktu untuk datang tepat waktu perlu dijaga konsistensinya</t>
  </si>
  <si>
    <t>: Denies</t>
  </si>
  <si>
    <t>Disiplin waktu untuk hadir tepat waktu perlu diperbaiki konsistensinya</t>
  </si>
  <si>
    <t>LAMPIRAN</t>
  </si>
  <si>
    <t>KRITERIA PENILAIAN KINERJA KARYAWAN (KUALITATIF)</t>
  </si>
  <si>
    <t>BAIK</t>
  </si>
  <si>
    <t>KURANG</t>
  </si>
  <si>
    <t>KURANG SEKALI</t>
  </si>
  <si>
    <r>
      <rPr>
        <b/>
        <sz val="10"/>
        <color theme="1"/>
        <rFont val="Calibri"/>
        <family val="2"/>
        <scheme val="minor"/>
      </rPr>
      <t>Performance Orientation (Speed/Quality)</t>
    </r>
    <r>
      <rPr>
        <sz val="10"/>
        <color theme="1"/>
        <rFont val="Calibri"/>
        <family val="2"/>
        <scheme val="minor"/>
      </rPr>
      <t xml:space="preserve"> - perilaku yang ditunjukan untuk melaksanakan pekerjaan sesuai target yang telah ditentukan</t>
    </r>
  </si>
  <si>
    <t>selalu menyelesaikan tugas sebaik-baiknya dan tepat pada waktunya</t>
  </si>
  <si>
    <t>pada umumnya menyelesaikan tugas dengan baik dan tepat pada waktunya</t>
  </si>
  <si>
    <t>adakalanya terlambat  melaksanakan tugasnya atau tepat pada waktunya</t>
  </si>
  <si>
    <t>adakalanya tidak dapat menyelesaikan tugasnya dengan baik dan tidak tepat pada waktunya</t>
  </si>
  <si>
    <t>sering tidak dapat menyelesaikan tugasnya</t>
  </si>
  <si>
    <t>selalu bersikap rajin serta rapih dan teliti dalam bekerja</t>
  </si>
  <si>
    <t>pada umumnya bersikap rajin serta rapih dan teliti dalam bekerja</t>
  </si>
  <si>
    <t>adakalanya bersikap rajin serta rapih dan teliti dalam bekerja</t>
  </si>
  <si>
    <t>adakalanya tidak bersikap rajin serta rapih dan teliti dalam bekerja</t>
  </si>
  <si>
    <t>sering tidak bersikap rajin serta rapih dan teliti dalam bekerja</t>
  </si>
  <si>
    <r>
      <rPr>
        <b/>
        <sz val="10"/>
        <color theme="1"/>
        <rFont val="Calibri"/>
        <family val="2"/>
        <scheme val="minor"/>
      </rPr>
      <t>Honesty, Loyalty and Commitment</t>
    </r>
    <r>
      <rPr>
        <sz val="10"/>
        <color theme="1"/>
        <rFont val="Calibri"/>
        <family val="2"/>
        <scheme val="minor"/>
      </rPr>
      <t>-kejujuran, kesetiaan dan sikap terhadap pekerjaan dan Perusahaan</t>
    </r>
  </si>
  <si>
    <t>selalu bersikap jujur dan tidak menyalah gunakan wewenang serta selalu mempunyai loyalitas yang tinggi dan berkomitmen terhadap Perusahaan</t>
  </si>
  <si>
    <t>pada umunya  bersikap jujur dan tidak menyalah gunakan wewenang serta pada umunya mempunyai loyalitas dan berkomitmen terhadap Perusahaan</t>
  </si>
  <si>
    <t>adakalanya bersikap tidak jujur dan menyalah gunakan wewenang serta adakalanya bersikap tidak loyal dan tidak berkomitmen terhadap Perusahaan</t>
  </si>
  <si>
    <t>bersikap tidak jujur dan menyalahgunakan wewenang serta bersikap tidak loyal dan tidak berkomitment terhadap Perusahaan</t>
  </si>
  <si>
    <t>sering bersikap tidak jujur dan menyalahgunakan wewenang serta sering bersikap tidak loyal dan tidak berkomitmen terhadap Perusahaan</t>
  </si>
  <si>
    <r>
      <rPr>
        <b/>
        <sz val="10"/>
        <color theme="1"/>
        <rFont val="Calibri"/>
        <family val="2"/>
        <scheme val="minor"/>
      </rPr>
      <t>Dicipline</t>
    </r>
    <r>
      <rPr>
        <sz val="10"/>
        <color theme="1"/>
        <rFont val="Calibri"/>
        <family val="2"/>
        <scheme val="minor"/>
      </rPr>
      <t>-suatu perilaku yang menunjukan ketaatan pada peraturan, SOP dan perintah pekerjaan di Perusahaan</t>
    </r>
  </si>
  <si>
    <t>selalu mentaati peraturan yang berlaku di KMN</t>
  </si>
  <si>
    <t>pada umunya mentaati peraturan yang berlaku di Perusahaan</t>
  </si>
  <si>
    <t>adakalanya tidak mentaati peraturan yang berlaku di Perusahaan</t>
  </si>
  <si>
    <t>bersikap tidak mentaati peraturan yang berlaku di Perusahaan</t>
  </si>
  <si>
    <t>sering sekali tidak metaati peraturan yang berlaku di Perusahaan</t>
  </si>
  <si>
    <r>
      <rPr>
        <b/>
        <sz val="10"/>
        <color theme="1"/>
        <rFont val="Calibri"/>
        <family val="2"/>
        <scheme val="minor"/>
      </rPr>
      <t>Attitude</t>
    </r>
    <r>
      <rPr>
        <sz val="10"/>
        <color theme="1"/>
        <rFont val="Calibri"/>
        <family val="2"/>
        <scheme val="minor"/>
      </rPr>
      <t>-karyawan sudah semestinya memperlihatkan atitude yang baik selama bekerja demi terjalinnya suasanya yang nyaman di lingkungan kantor</t>
    </r>
  </si>
  <si>
    <t>selalu memperlihatkan attitude yang baik selama bekerja</t>
  </si>
  <si>
    <t>pada umunya memperlihatkan attitude yang baik selama bekerja</t>
  </si>
  <si>
    <t>adakalanya tida memperlihatkan attitude yang kurang baik selama bekerja</t>
  </si>
  <si>
    <t>memperlihatkan attitude yang kurang baik selama bekerja</t>
  </si>
  <si>
    <t>sering kali memperlihatkan attitude yang kurang baik selama bkerja</t>
  </si>
  <si>
    <r>
      <rPr>
        <b/>
        <sz val="10"/>
        <color theme="1"/>
        <rFont val="Calibri"/>
        <family val="2"/>
        <scheme val="minor"/>
      </rPr>
      <t>Self Confident</t>
    </r>
    <r>
      <rPr>
        <sz val="10"/>
        <color theme="1"/>
        <rFont val="Calibri"/>
        <family val="2"/>
        <scheme val="minor"/>
      </rPr>
      <t>-kepercayaan pada kemampuan diri untuk menyelesaikan tugas dan memiliki inisiatif untuk melakukan sesuatu dan mengambil keputusan</t>
    </r>
  </si>
  <si>
    <t>tanpa menunggu petunjuk atau perintah dari atasan, mengambil keputusan atau melakukan tindakan yang diperlukan dalam tugasnya, tetapi tidak bertentangan dengan kebijakansanaan umum pimpinan</t>
  </si>
  <si>
    <t>dalam keadaan terdesak tanpa menunggu petunjuk atau perintah dari atasan, mengambil keputusan atau melakukan tindakan yang diperlukan dalam tugasnya, tetapi tidak bertentangan dengan kebijakansanaan umum pimpinan</t>
  </si>
  <si>
    <t>tanpa menunggu petunjuk atau perintah dari atasan, adakalanya lambat mengambil keputusan atau melakukan tindakan yang diperlukan dalam melaksanakan tugasnya</t>
  </si>
  <si>
    <t>tanpa petunjuk atau perintah dari atasan, ragu-ragu mengambil keputusan atau melakukan tindakan yang diperlukan dalam melaksanakan tugasnya</t>
  </si>
  <si>
    <t>tanpa petunjuk atau perintah dari atasan, tidak berani mengambil keputusan atau melakukan tindakan yang diperlukan dalam melaksanakan tugas</t>
  </si>
  <si>
    <r>
      <rPr>
        <b/>
        <sz val="10"/>
        <color theme="1"/>
        <rFont val="Calibri"/>
        <family val="2"/>
        <scheme val="minor"/>
      </rPr>
      <t>Relationship with supervisor</t>
    </r>
    <r>
      <rPr>
        <sz val="10"/>
        <color theme="1"/>
        <rFont val="Calibri"/>
        <family val="2"/>
        <scheme val="minor"/>
      </rPr>
      <t>-menjalin hubungan yang baik dengan atasan baik didalam maupun diluar kantor</t>
    </r>
  </si>
  <si>
    <t>selalu mampu menjaga hubungan yang baik dengan atasan baik didalam maupun diluar kantor</t>
  </si>
  <si>
    <t>pada umumnya mampu menjaga hubungan yang baik dengan atasan baik didalam maupun diluar kantor</t>
  </si>
  <si>
    <t>adakalnya kurang mampu menjaga hubungan yang baik dengan atasan baik didalam maupun diluar kantor</t>
  </si>
  <si>
    <t>adakalanya tidak mampu menjaga hubungan yang baik dengan atasan baik didalam maupun diluar kantor</t>
  </si>
  <si>
    <t>sering tidak  mampu menjaga hubungan yang baik dengan atasan baik didalam maupun diluar kantor</t>
  </si>
  <si>
    <r>
      <rPr>
        <b/>
        <sz val="10"/>
        <color theme="1"/>
        <rFont val="Calibri"/>
        <family val="2"/>
        <scheme val="minor"/>
      </rPr>
      <t>Team work/communication</t>
    </r>
    <r>
      <rPr>
        <sz val="10"/>
        <color theme="1"/>
        <rFont val="Calibri"/>
        <family val="2"/>
        <scheme val="minor"/>
      </rPr>
      <t>- kerjasama secara team/kemampuan berkomunikasi</t>
    </r>
  </si>
  <si>
    <t>selalu mampu bekerja sama dengan orang lain menurut waktu dan bidang tugas yang ditentukan</t>
  </si>
  <si>
    <t>pada umumnya mampu bekerjasama dengan orang lain menurut waktu dan bidang tugas yang ditentukan</t>
  </si>
  <si>
    <t>adakalanya kurang mampu bekerja sama dengan orang lain menurut waktu dan bidang tugas yang ditentukan</t>
  </si>
  <si>
    <t>adakalanya tidak mampu bekerja sama dengan orang lain menurut waktu dan bidang tugas yang ditentukan</t>
  </si>
  <si>
    <t>sering tidak mampu bekerja sama dengan orang lain dengan orang lain menurut waktu dan bidang tugas yang ditentukan</t>
  </si>
  <si>
    <t>KETERANGAN TABEL</t>
  </si>
  <si>
    <t>RANGE NILAI</t>
  </si>
  <si>
    <t>≥ 90</t>
  </si>
  <si>
    <t>≥ 80 s/d ≤ 89</t>
  </si>
  <si>
    <t>Baik sekali</t>
  </si>
  <si>
    <t>≥ 70 s/d ≤ 79</t>
  </si>
  <si>
    <t xml:space="preserve">Baik </t>
  </si>
  <si>
    <t>≥ 60 s/d ≤ 69</t>
  </si>
  <si>
    <t>≤60</t>
  </si>
  <si>
    <t>FORM PENILAIAN KINERJA KARYAWAN (General Manager/Manager Divisi/SPV)</t>
  </si>
  <si>
    <t>: Adi Damar</t>
  </si>
  <si>
    <t>: SPV Operasional Penjualan</t>
  </si>
  <si>
    <r>
      <rPr>
        <b/>
        <sz val="11"/>
        <color theme="1"/>
        <rFont val="Calibri"/>
        <family val="2"/>
        <scheme val="minor"/>
      </rPr>
      <t>Performance Orientation (Speed/Quality)</t>
    </r>
    <r>
      <rPr>
        <sz val="11"/>
        <color theme="1"/>
        <rFont val="Calibri"/>
        <family val="2"/>
        <charset val="1"/>
        <scheme val="minor"/>
      </rPr>
      <t xml:space="preserve"> - Orientasi kepada kinerja perusahaan</t>
    </r>
  </si>
  <si>
    <r>
      <rPr>
        <b/>
        <sz val="11"/>
        <color theme="1"/>
        <rFont val="Calibri"/>
        <family val="2"/>
        <scheme val="minor"/>
      </rPr>
      <t>Leadership &amp; Self Confident-</t>
    </r>
    <r>
      <rPr>
        <sz val="11"/>
        <color theme="1"/>
        <rFont val="Calibri"/>
        <family val="2"/>
        <charset val="1"/>
        <scheme val="minor"/>
      </rPr>
      <t>jiwa kepemimpinan &amp; -kepercayaan pada kemampuan diri untuk menyelesaikan tugas dan memiliki inisiatif untuk melakukan sesuatu dan mengambil keputusan</t>
    </r>
  </si>
  <si>
    <r>
      <rPr>
        <b/>
        <sz val="11"/>
        <color theme="1"/>
        <rFont val="Calibri"/>
        <family val="2"/>
        <scheme val="minor"/>
      </rPr>
      <t>Honesty, Loyalty and Commitment</t>
    </r>
    <r>
      <rPr>
        <sz val="11"/>
        <color theme="1"/>
        <rFont val="Calibri"/>
        <family val="2"/>
        <charset val="1"/>
        <scheme val="minor"/>
      </rPr>
      <t xml:space="preserve">-kejujuran, kesetiaan dan sikap terhadap pekerjaan </t>
    </r>
  </si>
  <si>
    <r>
      <rPr>
        <b/>
        <sz val="11"/>
        <color theme="1"/>
        <rFont val="Calibri"/>
        <family val="2"/>
        <scheme val="minor"/>
      </rPr>
      <t>Relationship with staff</t>
    </r>
    <r>
      <rPr>
        <sz val="11"/>
        <color theme="1"/>
        <rFont val="Calibri"/>
        <family val="2"/>
        <charset val="1"/>
        <scheme val="minor"/>
      </rPr>
      <t xml:space="preserve">-hubungan yang dijalin dengan bawahan dan atasan </t>
    </r>
  </si>
  <si>
    <t>KOMENTAR ATASAN: Kepemimpinannya masih kurang, inisiatif cukup, pengarahan ke staff cukup, multi tasking kurang</t>
  </si>
  <si>
    <t>: Ahmad Supandi</t>
  </si>
  <si>
    <t>: SPV Marketing</t>
  </si>
  <si>
    <t>KOMENTAR ATASAN: Inisiatif kurang, teknis kurang, kerjasa sama tim kurang, harus diback up dan dimonitor</t>
  </si>
  <si>
    <t>: Fitria Sutriani</t>
  </si>
  <si>
    <t>: Purchasing</t>
  </si>
  <si>
    <t>Gugun</t>
  </si>
  <si>
    <t>: Muhammad Sukma</t>
  </si>
  <si>
    <t>: Admin Produksi</t>
  </si>
  <si>
    <t>: Zaenal Mustopo</t>
  </si>
  <si>
    <t>: QC</t>
  </si>
  <si>
    <t>: Andi Haeruman</t>
  </si>
  <si>
    <t>: Inventory</t>
  </si>
  <si>
    <t>inisiatif sangat bagus namun agak ceroboh</t>
  </si>
  <si>
    <t>sedikit kurang di komunikasi</t>
  </si>
  <si>
    <t>: Asep Rohimat</t>
  </si>
  <si>
    <t>: Radika Permadita</t>
  </si>
  <si>
    <t>: SPV Design Development</t>
  </si>
  <si>
    <t>Komentar HRD :</t>
  </si>
  <si>
    <t>: Farid Nugraha</t>
  </si>
  <si>
    <t>Speed kurang / Quality ok</t>
  </si>
  <si>
    <t>: Bagus Abdulrohman</t>
  </si>
  <si>
    <t>: Staff Development Product</t>
  </si>
  <si>
    <t>KOMENTAR ATASAN: Bagus mampu bekerja sama dengan baik bersama tim. Kelemahannya, kita harus men direct hingga detil agar dia paham.</t>
  </si>
  <si>
    <t>Ridho Illahi</t>
  </si>
  <si>
    <t>: Ervina Monika</t>
  </si>
  <si>
    <t>: SPV Development Kuzutura Inficlo</t>
  </si>
  <si>
    <t>KOMENTAR ATASAN:  Monik orangnya bagus, bisa melakukan 2 pekerjaan dalam satu waktu.</t>
  </si>
  <si>
    <t>: Kiki Sri Rejeki</t>
  </si>
  <si>
    <t>: SPV Development Infikids Blackkelly</t>
  </si>
  <si>
    <t>KOMENTAR ATASAN: Kiki sedikit lamban dalam bekerja, dy beberapa kali lupa dengan task yang diberikan sehingga pekerjaan dilakukan dengan terburu-buru ketika diingatkan. Namun, beliau punya taste of fashion yang bagus.</t>
  </si>
  <si>
    <t>: Suherman</t>
  </si>
  <si>
    <t>: Helper</t>
  </si>
  <si>
    <t>Achmad Roby C</t>
  </si>
  <si>
    <t>: Imam Maulana</t>
  </si>
  <si>
    <t>: Staff GA</t>
  </si>
  <si>
    <t>laporkan pekerjaan apa adanya</t>
  </si>
  <si>
    <t>KOMENTAR ATASAN: selesaikan  pekerjaan sesuai dengan urutan skala prioritas</t>
  </si>
  <si>
    <t>: Dedi Septian</t>
  </si>
  <si>
    <t>: Staff Inventory</t>
  </si>
  <si>
    <t>KOMENTAR ATASAN: nilai yang tidak maksimal akan dikomunikasikan kepada yang bersangkutan agar lebih diitingkatkan</t>
  </si>
  <si>
    <t>Catatan HRD :</t>
  </si>
  <si>
    <t>: Nur Indah Sari</t>
  </si>
  <si>
    <t>KOMENTAR ATASAN : nilai yang tidak maksimal akan dikomunikasikan kepada yang bersangkutan agar lebih diitingkatkan</t>
  </si>
  <si>
    <t>Komentar HRD : Absensi Januari Aman, Absensi Februari Aman, Absensi Maret Aman</t>
  </si>
  <si>
    <t>Note : Bersama ini kami ingin mengajukankenaikan Salary Untuk Ibu Nur Indah Sari dimana Salary Terakhirnya Sebesar 1.300.000</t>
  </si>
  <si>
    <t>: Achmad Robby</t>
  </si>
  <si>
    <t>: HRGA</t>
  </si>
  <si>
    <t>JUMLAH</t>
  </si>
  <si>
    <t xml:space="preserve">KOMENTAR ATASAN:  </t>
  </si>
  <si>
    <t>: Febby Olivia</t>
  </si>
  <si>
    <t>: Akunting</t>
  </si>
  <si>
    <t>: Fandi Ihsan</t>
  </si>
  <si>
    <t>: Spv Produksi</t>
  </si>
  <si>
    <t>: Ridho Illahi</t>
  </si>
  <si>
    <t>: Mgr. Bisdev</t>
  </si>
  <si>
    <t xml:space="preserve">KOMENTAR ATASAN: Ridho secara kemampuan/skill set masih lemah dan orientasi berpikirnya tidak melihat masalah yg akan timbul kedepan, penguasaan pekerjaan dan penyelesaian pekerjaan yg sudah ada juga lambat dan tidak bisa dieksekusi dengan baik. </t>
  </si>
  <si>
    <t>:Lukmanul Hakim</t>
  </si>
  <si>
    <t>: Mgr RND Design</t>
  </si>
  <si>
    <t>Eru Hadi</t>
  </si>
  <si>
    <t>: Eru Hadi</t>
  </si>
  <si>
    <t>: Genaral Manager</t>
  </si>
  <si>
    <r>
      <rPr>
        <b/>
        <sz val="10"/>
        <color theme="1"/>
        <rFont val="Calibri"/>
        <family val="2"/>
        <scheme val="minor"/>
      </rPr>
      <t>Leadership &amp; Self Confident-</t>
    </r>
    <r>
      <rPr>
        <sz val="10"/>
        <color theme="1"/>
        <rFont val="Calibri"/>
        <family val="2"/>
        <scheme val="minor"/>
      </rPr>
      <t>jiwa kepemimpinan &amp; kepercayaan pada kemampuan diri untuk menyelesaikan tugas dan memiliki inisiatif untuk melakukan sesuatu dan mengambil keputusan</t>
    </r>
  </si>
  <si>
    <t>selalu mempunyai jiwa kepemimpinan dan selalu dalam keadaan terdesak tanpa menunggu petunjuk atau perintah dari atasan, mengambil keputusan atau melakukan tindakan yang diperlukan dalam tugasnya, tetapi tidak bertentangan dengan kebijakansanaan umum pimpinan</t>
  </si>
  <si>
    <t>pada umumnya mempunyai jiwa kepemimpinan dan pada umunya dalam keadaan terdesak tanpa menunggu petunjuk atau perintah dari atasan, mengambil keputusan atau melakukan tindakan yang diperlukan dalam tugasnya, tetapi tidak bertentangan dengan kebijakansanaan umum pimpinan</t>
  </si>
  <si>
    <t>adakalanya mempunyai jiwa kepemimpinan dan adakalanya tanpa menunggu petunjuk atau perintah dari atasan, adakalanya lambat mengambil keputusan atau melakukan tindakan yang diperlukan dalam melaksanakan tugasnya</t>
  </si>
  <si>
    <t>adakalanya tidak mempunyai jiwa kepemimpinan dan adakalanya  tanpa petunjuk atau perintah dari atasan, ragu-ragu mengambil keputusan atau melakukan tindakan yang diperlukan dalam melaksanakan tugasnya</t>
  </si>
  <si>
    <t>tidak mempunyai jiwa kepemimpinan dan tanpa petunjuk atau perintah dari atasan, tidak berani mengambil keputusan atau melakukan tindakan yang diperlukan dalam melaksanakan tugas</t>
  </si>
  <si>
    <r>
      <t xml:space="preserve">crafts, neatness and thoroughness - </t>
    </r>
    <r>
      <rPr>
        <sz val="10"/>
        <color rgb="FF222222"/>
        <rFont val="Arial"/>
        <family val="2"/>
      </rPr>
      <t>kerajinan, kerapihan dan ketelitian dalam bekerja</t>
    </r>
  </si>
  <si>
    <r>
      <rPr>
        <b/>
        <sz val="10"/>
        <color theme="1"/>
        <rFont val="Calibri"/>
        <family val="2"/>
        <scheme val="minor"/>
      </rPr>
      <t>Honesty, Loyalty and Commitment</t>
    </r>
    <r>
      <rPr>
        <sz val="10"/>
        <color theme="1"/>
        <rFont val="Calibri"/>
        <family val="2"/>
        <scheme val="minor"/>
      </rPr>
      <t xml:space="preserve">-kejujuran, kesetiaan dan sikap terhadap pekerjaan </t>
    </r>
  </si>
  <si>
    <t>selalu bersikap jujur dan tidak menyalah gunakan wewenang serta selalu mempunyai loyalitas yang tinggi dan berkomitmen terhadap KMN</t>
  </si>
  <si>
    <t>pada umunya  bersikap jujur dan tidak menyalah gunakan wewenang serta pada umunya mempunyai loyalitas dan berkomitmen terhadap KMN</t>
  </si>
  <si>
    <t>adakalanya bersikap tidak jujur dan menyalah gunakan wewenang serta adakalanya bersikap tidak loyal dan tidak berkomitmen terhadap KMN</t>
  </si>
  <si>
    <t>bersikap tidak jujur dan menyalahgunakan wewenang serta bersikap tidak loyal dan tidak berkomitment terhadap KMN</t>
  </si>
  <si>
    <t>sering bersikap tidak jujur dan menyalahgunakan wewenang serta sering bersikap tidak loyal dan tidak berkomitmen terhadap KMN</t>
  </si>
  <si>
    <t>selalu mentaati peraturan yang berlaku di Perusahaan</t>
  </si>
  <si>
    <t>sering kali memperlihatkan attitude yang kurang baik selama bekerja</t>
  </si>
  <si>
    <r>
      <rPr>
        <b/>
        <sz val="10"/>
        <color theme="1"/>
        <rFont val="Calibri"/>
        <family val="2"/>
        <scheme val="minor"/>
      </rPr>
      <t>Relationship with staff</t>
    </r>
    <r>
      <rPr>
        <sz val="10"/>
        <color theme="1"/>
        <rFont val="Calibri"/>
        <family val="2"/>
        <scheme val="minor"/>
      </rPr>
      <t>-menjalin hubungan yang baik dengan bawahan baik didalam maupun diluar kantor</t>
    </r>
  </si>
  <si>
    <t>selalu mampu menjaga hubungan yang baik dengan bawahan baik didalam maupun diluar kantor</t>
  </si>
  <si>
    <t>pada umumnya mampu menjaga hubungan yang baik dengan bawahan baik didalam maupun diluar kantor</t>
  </si>
  <si>
    <t>adakalnya kurang mampu menjaga hubungan yang baik dengan bawahan baik didalam maupun diluar kantor</t>
  </si>
  <si>
    <t>adakalanya tidak mampu menjaga hubungan yang baik dengan bawahan baik didalam maupun diluar kantor</t>
  </si>
  <si>
    <t>sering tidak  mampu menjaga hubungan yang baik dengan bawahan baik didalam maupun diluar kantor</t>
  </si>
  <si>
    <t>: Aris Supriatna</t>
  </si>
  <si>
    <t>: Manager Penjualan</t>
  </si>
  <si>
    <t>: Gugun Gunawan</t>
  </si>
  <si>
    <t>: SPV Produksi</t>
  </si>
  <si>
    <t>perlu develop / konseling</t>
  </si>
  <si>
    <t>Note:</t>
  </si>
</sst>
</file>

<file path=xl/styles.xml><?xml version="1.0" encoding="utf-8"?>
<styleSheet xmlns="http://schemas.openxmlformats.org/spreadsheetml/2006/main">
  <numFmts count="1">
    <numFmt numFmtId="164" formatCode="0.0"/>
  </numFmts>
  <fonts count="19">
    <font>
      <sz val="11"/>
      <color theme="1"/>
      <name val="Calibri"/>
      <family val="2"/>
      <charset val="1"/>
      <scheme val="minor"/>
    </font>
    <font>
      <sz val="11"/>
      <color theme="0"/>
      <name val="Calibri"/>
      <family val="2"/>
      <charset val="1"/>
      <scheme val="minor"/>
    </font>
    <font>
      <b/>
      <sz val="11"/>
      <color theme="1"/>
      <name val="Calibri"/>
      <family val="2"/>
      <scheme val="minor"/>
    </font>
    <font>
      <b/>
      <sz val="9"/>
      <name val="Arial"/>
      <family val="2"/>
      <charset val="1"/>
    </font>
    <font>
      <sz val="11"/>
      <color indexed="8"/>
      <name val="Calibri"/>
      <family val="2"/>
      <scheme val="minor"/>
    </font>
    <font>
      <sz val="11"/>
      <color theme="0"/>
      <name val="Calibri"/>
      <family val="2"/>
      <scheme val="minor"/>
    </font>
    <font>
      <sz val="11"/>
      <name val="Calibri"/>
      <family val="2"/>
      <scheme val="minor"/>
    </font>
    <font>
      <sz val="11"/>
      <color theme="1"/>
      <name val="Calibri"/>
      <family val="2"/>
      <charset val="1"/>
      <scheme val="minor"/>
    </font>
    <font>
      <b/>
      <sz val="16"/>
      <color theme="1"/>
      <name val="Albertus Extra Bold"/>
      <family val="1"/>
    </font>
    <font>
      <b/>
      <sz val="10"/>
      <color theme="1"/>
      <name val="Albertus Medium"/>
      <family val="1"/>
    </font>
    <font>
      <b/>
      <sz val="11"/>
      <color theme="1"/>
      <name val="Albertus Medium"/>
      <family val="1"/>
    </font>
    <font>
      <b/>
      <sz val="11"/>
      <color rgb="FF222222"/>
      <name val="Arial"/>
      <family val="2"/>
    </font>
    <font>
      <sz val="11"/>
      <color rgb="FF222222"/>
      <name val="Arial"/>
      <family val="2"/>
    </font>
    <font>
      <b/>
      <sz val="12"/>
      <color theme="1"/>
      <name val="Calibri"/>
      <family val="2"/>
      <scheme val="minor"/>
    </font>
    <font>
      <sz val="10"/>
      <color theme="1"/>
      <name val="Calibri"/>
      <family val="2"/>
      <scheme val="minor"/>
    </font>
    <font>
      <b/>
      <sz val="10"/>
      <color theme="1"/>
      <name val="Calibri"/>
      <family val="2"/>
      <scheme val="minor"/>
    </font>
    <font>
      <b/>
      <sz val="11"/>
      <color theme="1"/>
      <name val="Calibri"/>
      <family val="2"/>
    </font>
    <font>
      <b/>
      <sz val="10"/>
      <color rgb="FF222222"/>
      <name val="Arial"/>
      <family val="2"/>
    </font>
    <font>
      <sz val="10"/>
      <color rgb="FF222222"/>
      <name val="Arial"/>
      <family val="2"/>
    </font>
  </fonts>
  <fills count="16">
    <fill>
      <patternFill patternType="none"/>
    </fill>
    <fill>
      <patternFill patternType="gray125"/>
    </fill>
    <fill>
      <patternFill patternType="solid">
        <fgColor theme="0"/>
        <bgColor indexed="64"/>
      </patternFill>
    </fill>
    <fill>
      <patternFill patternType="solid">
        <fgColor theme="0"/>
        <bgColor indexed="41"/>
      </patternFill>
    </fill>
    <fill>
      <patternFill patternType="solid">
        <fgColor theme="9" tint="-0.249977111117893"/>
        <bgColor indexed="64"/>
      </patternFill>
    </fill>
    <fill>
      <patternFill patternType="solid">
        <fgColor theme="8"/>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C00000"/>
        <bgColor indexed="64"/>
      </patternFill>
    </fill>
    <fill>
      <patternFill patternType="solid">
        <fgColor theme="1"/>
        <bgColor indexed="64"/>
      </patternFill>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
      <patternFill patternType="solid">
        <fgColor rgb="FF002060"/>
        <bgColor indexed="64"/>
      </patternFill>
    </fill>
    <fill>
      <patternFill patternType="solid">
        <fgColor theme="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172">
    <xf numFmtId="0" fontId="0" fillId="0" borderId="0" xfId="0"/>
    <xf numFmtId="0" fontId="0" fillId="0" borderId="0" xfId="0" applyAlignment="1">
      <alignment horizontal="center"/>
    </xf>
    <xf numFmtId="3" fontId="2" fillId="2" borderId="0" xfId="0" applyNumberFormat="1" applyFont="1" applyFill="1" applyAlignment="1">
      <alignment horizontal="left"/>
    </xf>
    <xf numFmtId="3" fontId="0" fillId="0" borderId="0" xfId="0" applyNumberFormat="1" applyBorder="1"/>
    <xf numFmtId="3" fontId="0" fillId="0" borderId="0" xfId="0" applyNumberFormat="1"/>
    <xf numFmtId="3" fontId="0" fillId="2" borderId="0" xfId="0" applyNumberFormat="1" applyFill="1" applyBorder="1"/>
    <xf numFmtId="3" fontId="0" fillId="2" borderId="0" xfId="0" applyNumberFormat="1" applyFill="1"/>
    <xf numFmtId="3" fontId="0" fillId="0" borderId="0" xfId="0" applyNumberFormat="1" applyAlignment="1">
      <alignment horizontal="center"/>
    </xf>
    <xf numFmtId="3" fontId="3" fillId="3" borderId="2" xfId="0" applyNumberFormat="1" applyFont="1" applyFill="1" applyBorder="1" applyAlignment="1">
      <alignment horizontal="center" vertical="center"/>
    </xf>
    <xf numFmtId="3" fontId="0" fillId="2" borderId="2" xfId="0" applyNumberFormat="1" applyFont="1" applyFill="1" applyBorder="1"/>
    <xf numFmtId="3" fontId="0" fillId="2" borderId="2" xfId="0" applyNumberFormat="1" applyFill="1" applyBorder="1"/>
    <xf numFmtId="3" fontId="0" fillId="2" borderId="2" xfId="0" applyNumberFormat="1" applyFill="1" applyBorder="1" applyAlignment="1">
      <alignment horizontal="center"/>
    </xf>
    <xf numFmtId="3" fontId="0" fillId="8" borderId="2" xfId="0" applyNumberFormat="1" applyFill="1" applyBorder="1" applyAlignment="1">
      <alignment horizontal="center"/>
    </xf>
    <xf numFmtId="3" fontId="0" fillId="5" borderId="2" xfId="0" applyNumberFormat="1" applyFill="1" applyBorder="1" applyAlignment="1">
      <alignment horizontal="center"/>
    </xf>
    <xf numFmtId="3" fontId="0" fillId="9" borderId="2" xfId="0" applyNumberFormat="1" applyFill="1" applyBorder="1" applyAlignment="1">
      <alignment horizontal="center"/>
    </xf>
    <xf numFmtId="3" fontId="0" fillId="4" borderId="2" xfId="0" applyNumberFormat="1" applyFill="1" applyBorder="1" applyAlignment="1">
      <alignment horizontal="center"/>
    </xf>
    <xf numFmtId="3" fontId="0" fillId="7" borderId="2" xfId="0" applyNumberFormat="1" applyFill="1" applyBorder="1" applyAlignment="1">
      <alignment horizontal="center"/>
    </xf>
    <xf numFmtId="3" fontId="0" fillId="2" borderId="0" xfId="0" applyNumberFormat="1" applyFont="1" applyFill="1" applyBorder="1"/>
    <xf numFmtId="3" fontId="0" fillId="2" borderId="0" xfId="0" applyNumberFormat="1" applyFill="1" applyBorder="1" applyAlignment="1">
      <alignment horizontal="center"/>
    </xf>
    <xf numFmtId="3" fontId="0" fillId="6" borderId="2" xfId="0" applyNumberFormat="1" applyFill="1" applyBorder="1" applyAlignment="1">
      <alignment horizontal="center"/>
    </xf>
    <xf numFmtId="3" fontId="4" fillId="0" borderId="0" xfId="0" applyNumberFormat="1" applyFont="1" applyBorder="1" applyAlignment="1">
      <alignment horizontal="center" vertical="top"/>
    </xf>
    <xf numFmtId="3" fontId="0" fillId="0" borderId="0" xfId="0" applyNumberFormat="1" applyFill="1" applyBorder="1"/>
    <xf numFmtId="3" fontId="2" fillId="2" borderId="0" xfId="0" applyNumberFormat="1" applyFont="1" applyFill="1" applyBorder="1" applyAlignment="1">
      <alignment horizontal="center"/>
    </xf>
    <xf numFmtId="3" fontId="0" fillId="2" borderId="0" xfId="0" applyNumberFormat="1" applyFill="1" applyBorder="1" applyAlignment="1">
      <alignment horizontal="left"/>
    </xf>
    <xf numFmtId="3" fontId="4" fillId="2" borderId="0" xfId="0" applyNumberFormat="1" applyFont="1" applyFill="1" applyBorder="1" applyAlignment="1">
      <alignment horizontal="center" vertical="top"/>
    </xf>
    <xf numFmtId="3" fontId="2" fillId="0" borderId="0" xfId="0" applyNumberFormat="1" applyFont="1" applyAlignment="1">
      <alignment horizontal="center"/>
    </xf>
    <xf numFmtId="3" fontId="0" fillId="0" borderId="0" xfId="0" applyNumberFormat="1" applyAlignment="1">
      <alignment horizontal="left"/>
    </xf>
    <xf numFmtId="3" fontId="0" fillId="0" borderId="0" xfId="0" applyNumberFormat="1" applyFont="1" applyAlignment="1">
      <alignment horizontal="left"/>
    </xf>
    <xf numFmtId="3" fontId="0" fillId="2" borderId="0" xfId="0" applyNumberFormat="1" applyFill="1" applyAlignment="1">
      <alignment horizontal="center"/>
    </xf>
    <xf numFmtId="3" fontId="2" fillId="2" borderId="0" xfId="0" applyNumberFormat="1" applyFont="1" applyFill="1" applyAlignment="1">
      <alignment horizontal="center"/>
    </xf>
    <xf numFmtId="3" fontId="0" fillId="2" borderId="0" xfId="0" applyNumberFormat="1" applyFill="1" applyAlignment="1">
      <alignment horizontal="left"/>
    </xf>
    <xf numFmtId="3" fontId="5" fillId="10" borderId="2" xfId="0" applyNumberFormat="1" applyFont="1" applyFill="1" applyBorder="1" applyAlignment="1">
      <alignment horizontal="center"/>
    </xf>
    <xf numFmtId="3" fontId="0" fillId="11" borderId="2" xfId="0" applyNumberFormat="1" applyFont="1" applyFill="1" applyBorder="1" applyAlignment="1">
      <alignment horizontal="center"/>
    </xf>
    <xf numFmtId="3" fontId="0" fillId="13" borderId="2" xfId="0" applyNumberFormat="1" applyFill="1" applyBorder="1" applyAlignment="1">
      <alignment horizontal="center"/>
    </xf>
    <xf numFmtId="3" fontId="0" fillId="12" borderId="2" xfId="0" applyNumberFormat="1" applyFill="1" applyBorder="1" applyAlignment="1">
      <alignment horizontal="center"/>
    </xf>
    <xf numFmtId="3" fontId="0" fillId="14" borderId="2" xfId="0" applyNumberFormat="1" applyFill="1" applyBorder="1" applyAlignment="1">
      <alignment horizontal="center"/>
    </xf>
    <xf numFmtId="3" fontId="2" fillId="4" borderId="2" xfId="0" applyNumberFormat="1" applyFont="1" applyFill="1" applyBorder="1" applyAlignment="1">
      <alignment horizontal="center" vertical="center"/>
    </xf>
    <xf numFmtId="3" fontId="2" fillId="5" borderId="2" xfId="0" applyNumberFormat="1" applyFont="1" applyFill="1" applyBorder="1" applyAlignment="1">
      <alignment horizontal="center" vertical="center"/>
    </xf>
    <xf numFmtId="3" fontId="2" fillId="6" borderId="2" xfId="0" applyNumberFormat="1" applyFont="1" applyFill="1" applyBorder="1" applyAlignment="1">
      <alignment horizontal="center" vertical="center"/>
    </xf>
    <xf numFmtId="3" fontId="2" fillId="7" borderId="2" xfId="0" applyNumberFormat="1" applyFont="1" applyFill="1" applyBorder="1" applyAlignment="1">
      <alignment horizontal="center" vertical="center"/>
    </xf>
    <xf numFmtId="3" fontId="2" fillId="8" borderId="2" xfId="0" applyNumberFormat="1" applyFont="1" applyFill="1" applyBorder="1" applyAlignment="1">
      <alignment horizontal="center" vertical="center"/>
    </xf>
    <xf numFmtId="3" fontId="2" fillId="9" borderId="2" xfId="0" applyNumberFormat="1" applyFont="1" applyFill="1" applyBorder="1" applyAlignment="1">
      <alignment horizontal="center" vertical="center"/>
    </xf>
    <xf numFmtId="0" fontId="0" fillId="0" borderId="2" xfId="0" applyBorder="1"/>
    <xf numFmtId="0" fontId="0" fillId="0" borderId="2" xfId="0" applyBorder="1" applyAlignment="1">
      <alignment horizontal="center"/>
    </xf>
    <xf numFmtId="3" fontId="0" fillId="0" borderId="2" xfId="0" applyNumberFormat="1" applyBorder="1" applyAlignment="1">
      <alignment horizontal="center"/>
    </xf>
    <xf numFmtId="3" fontId="1" fillId="10" borderId="2" xfId="0" applyNumberFormat="1" applyFont="1" applyFill="1" applyBorder="1" applyAlignment="1">
      <alignment horizontal="center"/>
    </xf>
    <xf numFmtId="0" fontId="1" fillId="10" borderId="2" xfId="0" applyFont="1" applyFill="1" applyBorder="1" applyAlignment="1">
      <alignment horizontal="center"/>
    </xf>
    <xf numFmtId="0" fontId="1" fillId="10" borderId="2" xfId="0" applyFont="1" applyFill="1" applyBorder="1"/>
    <xf numFmtId="0" fontId="0" fillId="11" borderId="2" xfId="0" applyFill="1" applyBorder="1" applyAlignment="1">
      <alignment horizontal="center"/>
    </xf>
    <xf numFmtId="0" fontId="6" fillId="2" borderId="2" xfId="0" applyFont="1" applyFill="1" applyBorder="1"/>
    <xf numFmtId="0" fontId="2" fillId="15" borderId="2" xfId="0" applyFont="1" applyFill="1" applyBorder="1" applyAlignment="1">
      <alignment horizontal="center" vertical="center"/>
    </xf>
    <xf numFmtId="0" fontId="2" fillId="15" borderId="6" xfId="0" applyFont="1" applyFill="1" applyBorder="1" applyAlignment="1">
      <alignment horizontal="center" vertical="center"/>
    </xf>
    <xf numFmtId="0" fontId="2" fillId="15" borderId="8" xfId="0" applyFont="1" applyFill="1" applyBorder="1" applyAlignment="1">
      <alignment horizontal="center" vertical="center"/>
    </xf>
    <xf numFmtId="3" fontId="2" fillId="2" borderId="0" xfId="0" applyNumberFormat="1" applyFont="1" applyFill="1" applyAlignment="1">
      <alignment horizontal="left"/>
    </xf>
    <xf numFmtId="3" fontId="2" fillId="0" borderId="1" xfId="0" applyNumberFormat="1" applyFont="1" applyBorder="1" applyAlignment="1">
      <alignment horizontal="left"/>
    </xf>
    <xf numFmtId="3" fontId="3" fillId="3" borderId="2" xfId="0" applyNumberFormat="1" applyFont="1" applyFill="1" applyBorder="1" applyAlignment="1">
      <alignment horizontal="center" vertical="center"/>
    </xf>
    <xf numFmtId="3" fontId="0" fillId="9" borderId="6" xfId="0" applyNumberFormat="1" applyFill="1" applyBorder="1" applyAlignment="1">
      <alignment horizontal="center" vertical="center"/>
    </xf>
    <xf numFmtId="3" fontId="0" fillId="9" borderId="7" xfId="0" applyNumberFormat="1" applyFill="1" applyBorder="1" applyAlignment="1">
      <alignment horizontal="center" vertical="center"/>
    </xf>
    <xf numFmtId="3" fontId="0" fillId="9" borderId="8" xfId="0" applyNumberForma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3" fontId="0" fillId="2" borderId="6" xfId="0" applyNumberFormat="1" applyFill="1" applyBorder="1" applyAlignment="1">
      <alignment horizontal="center" vertical="center"/>
    </xf>
    <xf numFmtId="3" fontId="0" fillId="2" borderId="7" xfId="0" applyNumberFormat="1" applyFill="1" applyBorder="1" applyAlignment="1">
      <alignment horizontal="center" vertical="center"/>
    </xf>
    <xf numFmtId="3" fontId="0" fillId="2" borderId="8" xfId="0" applyNumberFormat="1" applyFill="1" applyBorder="1" applyAlignment="1">
      <alignment horizontal="center" vertical="center"/>
    </xf>
    <xf numFmtId="3" fontId="0" fillId="4" borderId="6" xfId="0" applyNumberFormat="1" applyFill="1" applyBorder="1" applyAlignment="1">
      <alignment horizontal="center" vertical="center"/>
    </xf>
    <xf numFmtId="3" fontId="0" fillId="4" borderId="7" xfId="0" applyNumberFormat="1" applyFill="1" applyBorder="1" applyAlignment="1">
      <alignment horizontal="center" vertical="center"/>
    </xf>
    <xf numFmtId="3" fontId="0" fillId="4" borderId="8" xfId="0" applyNumberFormat="1" applyFill="1" applyBorder="1" applyAlignment="1">
      <alignment horizontal="center" vertical="center"/>
    </xf>
    <xf numFmtId="3" fontId="0" fillId="5" borderId="6" xfId="0" applyNumberFormat="1" applyFill="1" applyBorder="1" applyAlignment="1">
      <alignment horizontal="center" vertical="center"/>
    </xf>
    <xf numFmtId="3" fontId="0" fillId="5" borderId="7" xfId="0" applyNumberFormat="1" applyFill="1" applyBorder="1" applyAlignment="1">
      <alignment horizontal="center" vertical="center"/>
    </xf>
    <xf numFmtId="3" fontId="0" fillId="5" borderId="8" xfId="0" applyNumberFormat="1" applyFill="1" applyBorder="1" applyAlignment="1">
      <alignment horizontal="center" vertical="center"/>
    </xf>
    <xf numFmtId="3" fontId="0" fillId="6" borderId="6" xfId="0" applyNumberFormat="1" applyFill="1" applyBorder="1" applyAlignment="1">
      <alignment horizontal="center" vertical="center"/>
    </xf>
    <xf numFmtId="3" fontId="0" fillId="6" borderId="7" xfId="0" applyNumberFormat="1" applyFill="1" applyBorder="1" applyAlignment="1">
      <alignment horizontal="center" vertical="center"/>
    </xf>
    <xf numFmtId="3" fontId="0" fillId="6" borderId="8" xfId="0" applyNumberFormat="1" applyFill="1" applyBorder="1" applyAlignment="1">
      <alignment horizontal="center" vertical="center"/>
    </xf>
    <xf numFmtId="3" fontId="0" fillId="7" borderId="6" xfId="0" applyNumberFormat="1" applyFill="1" applyBorder="1" applyAlignment="1">
      <alignment horizontal="center" vertical="center"/>
    </xf>
    <xf numFmtId="3" fontId="0" fillId="7" borderId="7" xfId="0" applyNumberFormat="1" applyFill="1" applyBorder="1" applyAlignment="1">
      <alignment horizontal="center" vertical="center"/>
    </xf>
    <xf numFmtId="3" fontId="0" fillId="7" borderId="8" xfId="0" applyNumberFormat="1" applyFill="1" applyBorder="1" applyAlignment="1">
      <alignment horizontal="center" vertical="center"/>
    </xf>
    <xf numFmtId="3" fontId="0" fillId="8" borderId="6" xfId="0" applyNumberFormat="1" applyFill="1" applyBorder="1" applyAlignment="1">
      <alignment horizontal="center" vertical="center"/>
    </xf>
    <xf numFmtId="3" fontId="0" fillId="8" borderId="7" xfId="0" applyNumberFormat="1" applyFill="1" applyBorder="1" applyAlignment="1">
      <alignment horizontal="center" vertical="center"/>
    </xf>
    <xf numFmtId="3" fontId="0" fillId="8" borderId="8" xfId="0" applyNumberForma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xf numFmtId="0" fontId="2" fillId="0" borderId="0" xfId="0" applyFont="1" applyAlignment="1">
      <alignment horizontal="left"/>
    </xf>
    <xf numFmtId="0" fontId="2" fillId="0" borderId="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3"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1" fillId="0" borderId="0" xfId="0" applyFont="1" applyAlignment="1">
      <alignment horizontal="left" wrapText="1"/>
    </xf>
    <xf numFmtId="0" fontId="10" fillId="0" borderId="0" xfId="0" applyFont="1" applyAlignment="1">
      <alignment vertical="center" wrapText="1"/>
    </xf>
    <xf numFmtId="0" fontId="0" fillId="0" borderId="6" xfId="0" applyBorder="1" applyAlignment="1">
      <alignment horizontal="center"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9" fontId="0" fillId="0" borderId="2" xfId="1" applyFont="1" applyBorder="1" applyAlignment="1">
      <alignment horizontal="center" vertical="center" wrapText="1"/>
    </xf>
    <xf numFmtId="0" fontId="0" fillId="13" borderId="2" xfId="0" applyFill="1"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top" wrapText="1"/>
    </xf>
    <xf numFmtId="0" fontId="2" fillId="0" borderId="0" xfId="0" applyFont="1" applyBorder="1" applyAlignment="1">
      <alignment vertical="top" wrapText="1"/>
    </xf>
    <xf numFmtId="0" fontId="2" fillId="0" borderId="0" xfId="0" applyFont="1" applyBorder="1" applyAlignment="1">
      <alignment vertical="center" wrapText="1"/>
    </xf>
    <xf numFmtId="0" fontId="0" fillId="0" borderId="2" xfId="0" applyBorder="1" applyAlignment="1">
      <alignment horizontal="center" vertical="center"/>
    </xf>
    <xf numFmtId="15" fontId="0" fillId="0" borderId="2" xfId="0" applyNumberFormat="1" applyBorder="1" applyAlignment="1">
      <alignment horizontal="center" vertical="center"/>
    </xf>
    <xf numFmtId="0" fontId="0" fillId="0" borderId="0" xfId="0" applyBorder="1" applyAlignment="1">
      <alignment vertical="center"/>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13" fillId="0" borderId="10" xfId="0" applyFont="1" applyBorder="1" applyAlignment="1">
      <alignment horizontal="center" vertical="top"/>
    </xf>
    <xf numFmtId="0" fontId="13" fillId="0" borderId="0"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 xfId="0" applyFont="1" applyBorder="1" applyAlignment="1">
      <alignment horizontal="center" vertical="top"/>
    </xf>
    <xf numFmtId="0" fontId="13" fillId="0" borderId="13" xfId="0" applyFont="1" applyBorder="1" applyAlignment="1">
      <alignment horizontal="center"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0" fillId="0" borderId="2" xfId="0" applyBorder="1" applyAlignment="1">
      <alignment horizontal="center" vertical="center" wrapText="1"/>
    </xf>
    <xf numFmtId="9" fontId="0" fillId="0" borderId="0" xfId="1" applyFont="1" applyBorder="1" applyAlignment="1">
      <alignment horizontal="center" vertical="center" wrapText="1"/>
    </xf>
    <xf numFmtId="0" fontId="0" fillId="0" borderId="0" xfId="0" applyBorder="1" applyAlignment="1">
      <alignment horizontal="center" vertical="center"/>
    </xf>
    <xf numFmtId="164" fontId="0" fillId="13" borderId="2" xfId="1" applyNumberFormat="1"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4" fillId="0" borderId="2" xfId="0" applyFont="1" applyBorder="1" applyAlignment="1">
      <alignment vertical="top" wrapText="1"/>
    </xf>
    <xf numFmtId="0" fontId="14" fillId="0" borderId="0" xfId="0" applyFont="1" applyAlignment="1">
      <alignment vertical="top" wrapText="1"/>
    </xf>
    <xf numFmtId="0" fontId="11" fillId="0" borderId="0" xfId="0" applyFont="1" applyAlignment="1">
      <alignment horizontal="left" vertical="top" wrapText="1"/>
    </xf>
    <xf numFmtId="0" fontId="2" fillId="0" borderId="2" xfId="0" applyFont="1" applyBorder="1"/>
    <xf numFmtId="0" fontId="16" fillId="0" borderId="2" xfId="0" applyFont="1" applyBorder="1"/>
    <xf numFmtId="1" fontId="0" fillId="0" borderId="2" xfId="0" applyNumberFormat="1" applyBorder="1" applyAlignment="1">
      <alignment horizontal="center" vertical="center" wrapText="1"/>
    </xf>
    <xf numFmtId="0" fontId="0" fillId="0" borderId="2" xfId="0" applyBorder="1" applyAlignment="1">
      <alignment vertical="top"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9" fontId="0" fillId="0" borderId="2" xfId="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2" xfId="0" applyBorder="1" applyAlignment="1">
      <alignment horizontal="center"/>
    </xf>
    <xf numFmtId="0" fontId="0" fillId="6" borderId="2" xfId="0" applyFill="1" applyBorder="1" applyAlignment="1">
      <alignment horizontal="center" vertical="center" wrapText="1"/>
    </xf>
    <xf numFmtId="0" fontId="14" fillId="0" borderId="2" xfId="0" applyFont="1" applyBorder="1" applyAlignment="1">
      <alignment horizontal="left" vertical="top" wrapText="1"/>
    </xf>
    <xf numFmtId="0" fontId="17" fillId="0" borderId="0" xfId="0" applyFont="1" applyAlignment="1">
      <alignment horizontal="left" vertical="top" wrapText="1"/>
    </xf>
    <xf numFmtId="0" fontId="14" fillId="0" borderId="0" xfId="0" applyFont="1" applyBorder="1" applyAlignment="1">
      <alignment vertical="top" wrapText="1"/>
    </xf>
    <xf numFmtId="3" fontId="0" fillId="10" borderId="2" xfId="0" applyNumberFormat="1" applyFill="1" applyBorder="1" applyAlignment="1">
      <alignment horizontal="center"/>
    </xf>
    <xf numFmtId="0" fontId="2" fillId="15" borderId="2" xfId="0"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877661</xdr:colOff>
      <xdr:row>1</xdr:row>
      <xdr:rowOff>35379</xdr:rowOff>
    </xdr:from>
    <xdr:to>
      <xdr:col>7</xdr:col>
      <xdr:colOff>13607</xdr:colOff>
      <xdr:row>11</xdr:row>
      <xdr:rowOff>81643</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73411" y="225879"/>
          <a:ext cx="3476625" cy="1951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873579</xdr:colOff>
      <xdr:row>1</xdr:row>
      <xdr:rowOff>29936</xdr:rowOff>
    </xdr:from>
    <xdr:to>
      <xdr:col>7</xdr:col>
      <xdr:colOff>13607</xdr:colOff>
      <xdr:row>12</xdr:row>
      <xdr:rowOff>29936</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69329" y="220436"/>
          <a:ext cx="3480707" cy="209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2722</xdr:colOff>
      <xdr:row>1</xdr:row>
      <xdr:rowOff>16329</xdr:rowOff>
    </xdr:from>
    <xdr:to>
      <xdr:col>7</xdr:col>
      <xdr:colOff>0</xdr:colOff>
      <xdr:row>12</xdr:row>
      <xdr:rowOff>16329</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82936" y="206829"/>
          <a:ext cx="3453493" cy="209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2722</xdr:colOff>
      <xdr:row>1</xdr:row>
      <xdr:rowOff>2722</xdr:rowOff>
    </xdr:from>
    <xdr:to>
      <xdr:col>7</xdr:col>
      <xdr:colOff>27214</xdr:colOff>
      <xdr:row>12</xdr:row>
      <xdr:rowOff>2722</xdr:rowOff>
    </xdr:to>
    <xdr:pic>
      <xdr:nvPicPr>
        <xdr:cNvPr id="3" name="Picture 2" descr="55825_logo_0_895706.jpg"/>
        <xdr:cNvPicPr>
          <a:picLocks noChangeAspect="1"/>
        </xdr:cNvPicPr>
      </xdr:nvPicPr>
      <xdr:blipFill>
        <a:blip xmlns:r="http://schemas.openxmlformats.org/officeDocument/2006/relationships" r:embed="rId1" cstate="print"/>
        <a:stretch>
          <a:fillRect/>
        </a:stretch>
      </xdr:blipFill>
      <xdr:spPr>
        <a:xfrm>
          <a:off x="4982936" y="193222"/>
          <a:ext cx="3480707" cy="2095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6775</xdr:colOff>
      <xdr:row>1</xdr:row>
      <xdr:rowOff>8167</xdr:rowOff>
    </xdr:from>
    <xdr:to>
      <xdr:col>7</xdr:col>
      <xdr:colOff>54428</xdr:colOff>
      <xdr:row>12</xdr:row>
      <xdr:rowOff>8167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86989" y="198667"/>
          <a:ext cx="3503868" cy="209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20382</xdr:colOff>
      <xdr:row>1</xdr:row>
      <xdr:rowOff>8167</xdr:rowOff>
    </xdr:from>
    <xdr:to>
      <xdr:col>7</xdr:col>
      <xdr:colOff>13607</xdr:colOff>
      <xdr:row>12</xdr:row>
      <xdr:rowOff>8167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00596" y="198667"/>
          <a:ext cx="3449440" cy="2095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20400</xdr:colOff>
      <xdr:row>1</xdr:row>
      <xdr:rowOff>8164</xdr:rowOff>
    </xdr:from>
    <xdr:to>
      <xdr:col>6</xdr:col>
      <xdr:colOff>585107</xdr:colOff>
      <xdr:row>12</xdr:row>
      <xdr:rowOff>8164</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00614" y="198664"/>
          <a:ext cx="3408600" cy="2095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34009</xdr:colOff>
      <xdr:row>0</xdr:row>
      <xdr:rowOff>171450</xdr:rowOff>
    </xdr:from>
    <xdr:to>
      <xdr:col>7</xdr:col>
      <xdr:colOff>0</xdr:colOff>
      <xdr:row>11</xdr:row>
      <xdr:rowOff>171450</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14223" y="171450"/>
          <a:ext cx="3422206" cy="2095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877651</xdr:colOff>
      <xdr:row>0</xdr:row>
      <xdr:rowOff>185057</xdr:rowOff>
    </xdr:from>
    <xdr:to>
      <xdr:col>6</xdr:col>
      <xdr:colOff>585107</xdr:colOff>
      <xdr:row>11</xdr:row>
      <xdr:rowOff>185057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73401" y="185057"/>
          <a:ext cx="3435813" cy="2095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20401</xdr:colOff>
      <xdr:row>1</xdr:row>
      <xdr:rowOff>8163</xdr:rowOff>
    </xdr:from>
    <xdr:to>
      <xdr:col>7</xdr:col>
      <xdr:colOff>13608</xdr:colOff>
      <xdr:row>12</xdr:row>
      <xdr:rowOff>8163</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891758" y="198663"/>
          <a:ext cx="3449421" cy="2095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20401</xdr:colOff>
      <xdr:row>1</xdr:row>
      <xdr:rowOff>8167</xdr:rowOff>
    </xdr:from>
    <xdr:to>
      <xdr:col>7</xdr:col>
      <xdr:colOff>27213</xdr:colOff>
      <xdr:row>12</xdr:row>
      <xdr:rowOff>8167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00615" y="198667"/>
          <a:ext cx="3463027" cy="2095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796017</xdr:colOff>
      <xdr:row>0</xdr:row>
      <xdr:rowOff>185057</xdr:rowOff>
    </xdr:from>
    <xdr:to>
      <xdr:col>7</xdr:col>
      <xdr:colOff>13607</xdr:colOff>
      <xdr:row>11</xdr:row>
      <xdr:rowOff>185057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891767" y="185057"/>
          <a:ext cx="3558269" cy="2095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20414</xdr:colOff>
      <xdr:row>0</xdr:row>
      <xdr:rowOff>171453</xdr:rowOff>
    </xdr:from>
    <xdr:to>
      <xdr:col>7</xdr:col>
      <xdr:colOff>40821</xdr:colOff>
      <xdr:row>11</xdr:row>
      <xdr:rowOff>171453</xdr:rowOff>
    </xdr:to>
    <xdr:pic>
      <xdr:nvPicPr>
        <xdr:cNvPr id="3" name="Picture 2" descr="55825_logo_0_895706.jpg"/>
        <xdr:cNvPicPr>
          <a:picLocks noChangeAspect="1"/>
        </xdr:cNvPicPr>
      </xdr:nvPicPr>
      <xdr:blipFill>
        <a:blip xmlns:r="http://schemas.openxmlformats.org/officeDocument/2006/relationships" r:embed="rId1" cstate="print"/>
        <a:stretch>
          <a:fillRect/>
        </a:stretch>
      </xdr:blipFill>
      <xdr:spPr>
        <a:xfrm>
          <a:off x="5000628" y="171453"/>
          <a:ext cx="3476622" cy="2095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34017</xdr:colOff>
      <xdr:row>0</xdr:row>
      <xdr:rowOff>175532</xdr:rowOff>
    </xdr:from>
    <xdr:to>
      <xdr:col>7</xdr:col>
      <xdr:colOff>13606</xdr:colOff>
      <xdr:row>11</xdr:row>
      <xdr:rowOff>175532</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14231" y="175532"/>
          <a:ext cx="3435804" cy="2095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20410</xdr:colOff>
      <xdr:row>0</xdr:row>
      <xdr:rowOff>171450</xdr:rowOff>
    </xdr:from>
    <xdr:to>
      <xdr:col>7</xdr:col>
      <xdr:colOff>27214</xdr:colOff>
      <xdr:row>11</xdr:row>
      <xdr:rowOff>171450</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00624" y="171450"/>
          <a:ext cx="3463019" cy="2095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864043</xdr:colOff>
      <xdr:row>0</xdr:row>
      <xdr:rowOff>185057</xdr:rowOff>
    </xdr:from>
    <xdr:to>
      <xdr:col>7</xdr:col>
      <xdr:colOff>0</xdr:colOff>
      <xdr:row>11</xdr:row>
      <xdr:rowOff>185057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59793" y="185057"/>
          <a:ext cx="3476636" cy="2095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61223</xdr:colOff>
      <xdr:row>1</xdr:row>
      <xdr:rowOff>8164</xdr:rowOff>
    </xdr:from>
    <xdr:to>
      <xdr:col>7</xdr:col>
      <xdr:colOff>13607</xdr:colOff>
      <xdr:row>12</xdr:row>
      <xdr:rowOff>8164</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41437" y="198664"/>
          <a:ext cx="3408599" cy="2095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866775</xdr:colOff>
      <xdr:row>0</xdr:row>
      <xdr:rowOff>161925</xdr:rowOff>
    </xdr:from>
    <xdr:to>
      <xdr:col>6</xdr:col>
      <xdr:colOff>598714</xdr:colOff>
      <xdr:row>11</xdr:row>
      <xdr:rowOff>161925</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62525" y="161925"/>
          <a:ext cx="3460296" cy="20955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34008</xdr:colOff>
      <xdr:row>1</xdr:row>
      <xdr:rowOff>8164</xdr:rowOff>
    </xdr:from>
    <xdr:to>
      <xdr:col>7</xdr:col>
      <xdr:colOff>13607</xdr:colOff>
      <xdr:row>12</xdr:row>
      <xdr:rowOff>8164</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14222" y="198664"/>
          <a:ext cx="3435814" cy="2095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20401</xdr:colOff>
      <xdr:row>1</xdr:row>
      <xdr:rowOff>21772</xdr:rowOff>
    </xdr:from>
    <xdr:to>
      <xdr:col>7</xdr:col>
      <xdr:colOff>27213</xdr:colOff>
      <xdr:row>12</xdr:row>
      <xdr:rowOff>21772</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00615" y="212272"/>
          <a:ext cx="3463027" cy="2095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20403</xdr:colOff>
      <xdr:row>0</xdr:row>
      <xdr:rowOff>185057</xdr:rowOff>
    </xdr:from>
    <xdr:to>
      <xdr:col>7</xdr:col>
      <xdr:colOff>13607</xdr:colOff>
      <xdr:row>11</xdr:row>
      <xdr:rowOff>185057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00617" y="185057"/>
          <a:ext cx="3449419" cy="20955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877661</xdr:colOff>
      <xdr:row>1</xdr:row>
      <xdr:rowOff>21772</xdr:rowOff>
    </xdr:from>
    <xdr:to>
      <xdr:col>7</xdr:col>
      <xdr:colOff>0</xdr:colOff>
      <xdr:row>12</xdr:row>
      <xdr:rowOff>21772</xdr:rowOff>
    </xdr:to>
    <xdr:pic>
      <xdr:nvPicPr>
        <xdr:cNvPr id="3" name="Picture 2" descr="55825_logo_0_895706.jpg"/>
        <xdr:cNvPicPr>
          <a:picLocks noChangeAspect="1"/>
        </xdr:cNvPicPr>
      </xdr:nvPicPr>
      <xdr:blipFill>
        <a:blip xmlns:r="http://schemas.openxmlformats.org/officeDocument/2006/relationships" r:embed="rId1" cstate="print"/>
        <a:stretch>
          <a:fillRect/>
        </a:stretch>
      </xdr:blipFill>
      <xdr:spPr>
        <a:xfrm>
          <a:off x="4973411" y="212272"/>
          <a:ext cx="3463018" cy="20955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2722</xdr:colOff>
      <xdr:row>0</xdr:row>
      <xdr:rowOff>179615</xdr:rowOff>
    </xdr:from>
    <xdr:to>
      <xdr:col>7</xdr:col>
      <xdr:colOff>40821</xdr:colOff>
      <xdr:row>11</xdr:row>
      <xdr:rowOff>13607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82936" y="179615"/>
          <a:ext cx="3494314" cy="192949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850438</xdr:colOff>
      <xdr:row>1</xdr:row>
      <xdr:rowOff>8165</xdr:rowOff>
    </xdr:from>
    <xdr:to>
      <xdr:col>7</xdr:col>
      <xdr:colOff>0</xdr:colOff>
      <xdr:row>12</xdr:row>
      <xdr:rowOff>8165</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46188" y="198665"/>
          <a:ext cx="3490241" cy="2095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17681</xdr:colOff>
      <xdr:row>1</xdr:row>
      <xdr:rowOff>6804</xdr:rowOff>
    </xdr:from>
    <xdr:to>
      <xdr:col>7</xdr:col>
      <xdr:colOff>27214</xdr:colOff>
      <xdr:row>12</xdr:row>
      <xdr:rowOff>6804</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97895" y="197304"/>
          <a:ext cx="3465748" cy="20955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877661</xdr:colOff>
      <xdr:row>1</xdr:row>
      <xdr:rowOff>35379</xdr:rowOff>
    </xdr:from>
    <xdr:to>
      <xdr:col>7</xdr:col>
      <xdr:colOff>-1</xdr:colOff>
      <xdr:row>11</xdr:row>
      <xdr:rowOff>81643</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73411" y="225879"/>
          <a:ext cx="3463017" cy="195126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20403</xdr:colOff>
      <xdr:row>1</xdr:row>
      <xdr:rowOff>8167</xdr:rowOff>
    </xdr:from>
    <xdr:to>
      <xdr:col>7</xdr:col>
      <xdr:colOff>-1</xdr:colOff>
      <xdr:row>12</xdr:row>
      <xdr:rowOff>8167</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5000617" y="198667"/>
          <a:ext cx="3435811" cy="20955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6803</xdr:colOff>
      <xdr:row>1</xdr:row>
      <xdr:rowOff>8164</xdr:rowOff>
    </xdr:from>
    <xdr:to>
      <xdr:col>7</xdr:col>
      <xdr:colOff>0</xdr:colOff>
      <xdr:row>12</xdr:row>
      <xdr:rowOff>8164</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87017" y="198664"/>
          <a:ext cx="3449412" cy="20955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873578</xdr:colOff>
      <xdr:row>0</xdr:row>
      <xdr:rowOff>179614</xdr:rowOff>
    </xdr:from>
    <xdr:to>
      <xdr:col>7</xdr:col>
      <xdr:colOff>13607</xdr:colOff>
      <xdr:row>11</xdr:row>
      <xdr:rowOff>179614</xdr:rowOff>
    </xdr:to>
    <xdr:pic>
      <xdr:nvPicPr>
        <xdr:cNvPr id="2" name="Picture 1" descr="55825_logo_0_895706.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969328" y="179614"/>
          <a:ext cx="3480708" cy="20955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2722</xdr:colOff>
      <xdr:row>1</xdr:row>
      <xdr:rowOff>16329</xdr:rowOff>
    </xdr:from>
    <xdr:to>
      <xdr:col>7</xdr:col>
      <xdr:colOff>13607</xdr:colOff>
      <xdr:row>12</xdr:row>
      <xdr:rowOff>16329</xdr:rowOff>
    </xdr:to>
    <xdr:pic>
      <xdr:nvPicPr>
        <xdr:cNvPr id="2" name="Picture 1" descr="55825_logo_0_895706.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982936" y="206829"/>
          <a:ext cx="3467100" cy="20955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34009</xdr:colOff>
      <xdr:row>0</xdr:row>
      <xdr:rowOff>185057</xdr:rowOff>
    </xdr:from>
    <xdr:to>
      <xdr:col>7</xdr:col>
      <xdr:colOff>40821</xdr:colOff>
      <xdr:row>11</xdr:row>
      <xdr:rowOff>185057</xdr:rowOff>
    </xdr:to>
    <xdr:pic>
      <xdr:nvPicPr>
        <xdr:cNvPr id="2" name="Picture 1" descr="55825_logo_0_895706.jp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5014223" y="185057"/>
          <a:ext cx="3463027" cy="20955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9525</xdr:colOff>
      <xdr:row>1</xdr:row>
      <xdr:rowOff>9525</xdr:rowOff>
    </xdr:from>
    <xdr:to>
      <xdr:col>7</xdr:col>
      <xdr:colOff>54428</xdr:colOff>
      <xdr:row>12</xdr:row>
      <xdr:rowOff>9525</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89739" y="200025"/>
          <a:ext cx="3501118" cy="20955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16328</xdr:colOff>
      <xdr:row>2</xdr:row>
      <xdr:rowOff>16328</xdr:rowOff>
    </xdr:from>
    <xdr:to>
      <xdr:col>7</xdr:col>
      <xdr:colOff>13607</xdr:colOff>
      <xdr:row>13</xdr:row>
      <xdr:rowOff>16328</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96542" y="397328"/>
          <a:ext cx="3453494" cy="20955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16328</xdr:colOff>
      <xdr:row>0</xdr:row>
      <xdr:rowOff>179614</xdr:rowOff>
    </xdr:from>
    <xdr:to>
      <xdr:col>7</xdr:col>
      <xdr:colOff>13607</xdr:colOff>
      <xdr:row>11</xdr:row>
      <xdr:rowOff>179614</xdr:rowOff>
    </xdr:to>
    <xdr:pic>
      <xdr:nvPicPr>
        <xdr:cNvPr id="2" name="Picture 1" descr="55825_logo_0_895706.jpg"/>
        <xdr:cNvPicPr>
          <a:picLocks noChangeAspect="1"/>
        </xdr:cNvPicPr>
      </xdr:nvPicPr>
      <xdr:blipFill>
        <a:blip xmlns:r="http://schemas.openxmlformats.org/officeDocument/2006/relationships" r:embed="rId1" cstate="print"/>
        <a:stretch>
          <a:fillRect/>
        </a:stretch>
      </xdr:blipFill>
      <xdr:spPr>
        <a:xfrm>
          <a:off x="4996542" y="179614"/>
          <a:ext cx="3453494" cy="2095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dimension ref="A1:R51"/>
  <sheetViews>
    <sheetView tabSelected="1" zoomScale="80" zoomScaleNormal="80" workbookViewId="0">
      <selection activeCell="R11" sqref="R11"/>
    </sheetView>
  </sheetViews>
  <sheetFormatPr defaultRowHeight="15"/>
  <cols>
    <col min="1" max="1" width="4" customWidth="1"/>
    <col min="2" max="2" width="22.7109375" bestFit="1" customWidth="1"/>
    <col min="3" max="3" width="18.42578125" customWidth="1"/>
    <col min="4" max="4" width="41.7109375" bestFit="1" customWidth="1"/>
    <col min="5" max="5" width="9.140625" style="1"/>
    <col min="6" max="7" width="15" customWidth="1"/>
    <col min="8" max="16" width="6.7109375" style="1" customWidth="1"/>
  </cols>
  <sheetData>
    <row r="1" spans="1:16">
      <c r="A1" s="171" t="s">
        <v>149</v>
      </c>
      <c r="B1" s="171"/>
      <c r="C1" s="171"/>
      <c r="D1" s="171"/>
      <c r="E1" s="171"/>
      <c r="F1" s="171"/>
      <c r="G1" s="171"/>
      <c r="H1" s="171"/>
      <c r="I1" s="171"/>
      <c r="J1" s="171"/>
      <c r="K1" s="171"/>
      <c r="L1" s="171"/>
      <c r="M1" s="171"/>
      <c r="N1" s="171"/>
      <c r="O1" s="171"/>
      <c r="P1" s="171"/>
    </row>
    <row r="3" spans="1:16">
      <c r="A3" s="50" t="s">
        <v>0</v>
      </c>
      <c r="B3" s="50" t="s">
        <v>1</v>
      </c>
      <c r="C3" s="50" t="s">
        <v>5</v>
      </c>
      <c r="D3" s="50" t="s">
        <v>2</v>
      </c>
      <c r="E3" s="50" t="s">
        <v>3</v>
      </c>
      <c r="F3" s="50" t="s">
        <v>4</v>
      </c>
      <c r="G3" s="51" t="s">
        <v>150</v>
      </c>
      <c r="H3" s="50" t="s">
        <v>65</v>
      </c>
      <c r="I3" s="50"/>
      <c r="J3" s="50"/>
      <c r="K3" s="50"/>
      <c r="L3" s="50"/>
      <c r="M3" s="50"/>
      <c r="N3" s="50"/>
      <c r="O3" s="50"/>
      <c r="P3" s="50"/>
    </row>
    <row r="4" spans="1:16">
      <c r="A4" s="50"/>
      <c r="B4" s="50"/>
      <c r="C4" s="50"/>
      <c r="D4" s="50"/>
      <c r="E4" s="50"/>
      <c r="F4" s="50"/>
      <c r="G4" s="52"/>
      <c r="H4" s="36" t="s">
        <v>73</v>
      </c>
      <c r="I4" s="37" t="s">
        <v>74</v>
      </c>
      <c r="J4" s="38" t="s">
        <v>75</v>
      </c>
      <c r="K4" s="39" t="s">
        <v>76</v>
      </c>
      <c r="L4" s="40" t="s">
        <v>77</v>
      </c>
      <c r="M4" s="40" t="s">
        <v>78</v>
      </c>
      <c r="N4" s="41" t="s">
        <v>79</v>
      </c>
      <c r="O4" s="40" t="s">
        <v>80</v>
      </c>
      <c r="P4" s="41" t="s">
        <v>81</v>
      </c>
    </row>
    <row r="5" spans="1:16">
      <c r="A5" s="42">
        <v>1</v>
      </c>
      <c r="B5" s="42" t="s">
        <v>160</v>
      </c>
      <c r="C5" s="42" t="s">
        <v>161</v>
      </c>
      <c r="D5" s="42" t="s">
        <v>162</v>
      </c>
      <c r="E5" s="43"/>
      <c r="F5" s="42"/>
      <c r="G5" s="42" t="s">
        <v>156</v>
      </c>
      <c r="H5" s="44">
        <f>'lapoean absensi'!AK7</f>
        <v>0</v>
      </c>
      <c r="I5" s="44">
        <f>'lapoean absensi'!AL7</f>
        <v>1</v>
      </c>
      <c r="J5" s="44">
        <f>'lapoean absensi'!AM7</f>
        <v>0</v>
      </c>
      <c r="K5" s="44">
        <f>'lapoean absensi'!AN7</f>
        <v>0</v>
      </c>
      <c r="L5" s="44">
        <f>'lapoean absensi'!AO7</f>
        <v>0</v>
      </c>
      <c r="M5" s="44">
        <f>'lapoean absensi'!AP7</f>
        <v>2</v>
      </c>
      <c r="N5" s="44">
        <f>'lapoean absensi'!AQ7</f>
        <v>2</v>
      </c>
      <c r="O5" s="44">
        <f>'lapoean absensi'!AR7</f>
        <v>5</v>
      </c>
      <c r="P5" s="44">
        <f>'lapoean absensi'!AS7</f>
        <v>0</v>
      </c>
    </row>
    <row r="6" spans="1:16">
      <c r="A6" s="42">
        <v>2</v>
      </c>
      <c r="B6" s="42" t="s">
        <v>6</v>
      </c>
      <c r="C6" s="42" t="s">
        <v>19</v>
      </c>
      <c r="D6" s="42" t="s">
        <v>18</v>
      </c>
      <c r="E6" s="43">
        <v>7.5</v>
      </c>
      <c r="F6" s="42" t="s">
        <v>60</v>
      </c>
      <c r="G6" s="42" t="s">
        <v>151</v>
      </c>
      <c r="H6" s="44">
        <f>'lapoean absensi'!AK8</f>
        <v>1</v>
      </c>
      <c r="I6" s="44">
        <f>'lapoean absensi'!AL8</f>
        <v>1</v>
      </c>
      <c r="J6" s="44">
        <f>'lapoean absensi'!AM8</f>
        <v>0</v>
      </c>
      <c r="K6" s="44">
        <f>'lapoean absensi'!AN8</f>
        <v>0</v>
      </c>
      <c r="L6" s="44">
        <f>'lapoean absensi'!AO8</f>
        <v>0</v>
      </c>
      <c r="M6" s="44">
        <f>'lapoean absensi'!AP8</f>
        <v>3</v>
      </c>
      <c r="N6" s="44">
        <f>'lapoean absensi'!AQ8</f>
        <v>1</v>
      </c>
      <c r="O6" s="44">
        <f>'lapoean absensi'!AR8</f>
        <v>5</v>
      </c>
      <c r="P6" s="44">
        <f>'lapoean absensi'!AS8</f>
        <v>0</v>
      </c>
    </row>
    <row r="7" spans="1:16">
      <c r="A7" s="42">
        <v>3</v>
      </c>
      <c r="B7" s="42" t="s">
        <v>7</v>
      </c>
      <c r="C7" s="42" t="s">
        <v>19</v>
      </c>
      <c r="D7" s="42" t="s">
        <v>20</v>
      </c>
      <c r="E7" s="43">
        <v>7.2</v>
      </c>
      <c r="F7" s="42" t="s">
        <v>60</v>
      </c>
      <c r="G7" s="42" t="s">
        <v>152</v>
      </c>
      <c r="H7" s="44">
        <f>'lapoean absensi'!AK9</f>
        <v>1</v>
      </c>
      <c r="I7" s="44">
        <f>'lapoean absensi'!AL9</f>
        <v>0</v>
      </c>
      <c r="J7" s="44">
        <f>'lapoean absensi'!AM9</f>
        <v>0</v>
      </c>
      <c r="K7" s="44">
        <f>'lapoean absensi'!AN9</f>
        <v>2</v>
      </c>
      <c r="L7" s="44">
        <f>'lapoean absensi'!AO9</f>
        <v>0</v>
      </c>
      <c r="M7" s="44">
        <f>'lapoean absensi'!AP9</f>
        <v>0</v>
      </c>
      <c r="N7" s="44">
        <f>'lapoean absensi'!AQ9</f>
        <v>0</v>
      </c>
      <c r="O7" s="44">
        <f>'lapoean absensi'!AR9</f>
        <v>3</v>
      </c>
      <c r="P7" s="44">
        <f>'lapoean absensi'!AS9</f>
        <v>0</v>
      </c>
    </row>
    <row r="8" spans="1:16">
      <c r="A8" s="42">
        <v>4</v>
      </c>
      <c r="B8" s="42" t="s">
        <v>8</v>
      </c>
      <c r="C8" s="42" t="s">
        <v>19</v>
      </c>
      <c r="D8" s="42" t="s">
        <v>21</v>
      </c>
      <c r="E8" s="43">
        <v>8.4</v>
      </c>
      <c r="F8" s="42" t="s">
        <v>61</v>
      </c>
      <c r="G8" s="42" t="s">
        <v>152</v>
      </c>
      <c r="H8" s="45">
        <f>'lapoean absensi'!AK10</f>
        <v>2</v>
      </c>
      <c r="I8" s="45">
        <f>'lapoean absensi'!AL10</f>
        <v>1</v>
      </c>
      <c r="J8" s="44">
        <f>'lapoean absensi'!AM10</f>
        <v>0</v>
      </c>
      <c r="K8" s="44">
        <f>'lapoean absensi'!AN10</f>
        <v>1</v>
      </c>
      <c r="L8" s="44">
        <f>'lapoean absensi'!AO10</f>
        <v>0</v>
      </c>
      <c r="M8" s="44">
        <f>'lapoean absensi'!AP10</f>
        <v>0</v>
      </c>
      <c r="N8" s="44">
        <f>'lapoean absensi'!AQ10</f>
        <v>0</v>
      </c>
      <c r="O8" s="44">
        <f>'lapoean absensi'!AR10</f>
        <v>4</v>
      </c>
      <c r="P8" s="44">
        <f>'lapoean absensi'!AS10</f>
        <v>0</v>
      </c>
    </row>
    <row r="9" spans="1:16">
      <c r="A9" s="42">
        <v>5</v>
      </c>
      <c r="B9" s="42" t="s">
        <v>9</v>
      </c>
      <c r="C9" s="42" t="s">
        <v>19</v>
      </c>
      <c r="D9" s="42" t="s">
        <v>35</v>
      </c>
      <c r="E9" s="48">
        <v>9.8000000000000007</v>
      </c>
      <c r="F9" s="42" t="s">
        <v>62</v>
      </c>
      <c r="G9" s="42" t="s">
        <v>153</v>
      </c>
      <c r="H9" s="44">
        <f>'lapoean absensi'!AK11</f>
        <v>0</v>
      </c>
      <c r="I9" s="44">
        <f>'lapoean absensi'!AL11</f>
        <v>0</v>
      </c>
      <c r="J9" s="44">
        <f>'lapoean absensi'!AM11</f>
        <v>0</v>
      </c>
      <c r="K9" s="44">
        <f>'lapoean absensi'!AN11</f>
        <v>0</v>
      </c>
      <c r="L9" s="44">
        <f>'lapoean absensi'!AO11</f>
        <v>0</v>
      </c>
      <c r="M9" s="44">
        <f>'lapoean absensi'!AP11</f>
        <v>0</v>
      </c>
      <c r="N9" s="44">
        <f>'lapoean absensi'!AQ11</f>
        <v>0</v>
      </c>
      <c r="O9" s="44">
        <f>'lapoean absensi'!AR11</f>
        <v>4</v>
      </c>
      <c r="P9" s="44">
        <f>'lapoean absensi'!AS11</f>
        <v>0</v>
      </c>
    </row>
    <row r="10" spans="1:16">
      <c r="A10" s="42">
        <v>6</v>
      </c>
      <c r="B10" s="42" t="s">
        <v>10</v>
      </c>
      <c r="C10" s="42" t="s">
        <v>19</v>
      </c>
      <c r="D10" s="42" t="s">
        <v>35</v>
      </c>
      <c r="E10" s="43">
        <v>9.8000000000000007</v>
      </c>
      <c r="F10" s="42" t="s">
        <v>62</v>
      </c>
      <c r="G10" s="42" t="s">
        <v>153</v>
      </c>
      <c r="H10" s="44">
        <f>'lapoean absensi'!AK12</f>
        <v>0</v>
      </c>
      <c r="I10" s="44">
        <f>'lapoean absensi'!AL12</f>
        <v>0</v>
      </c>
      <c r="J10" s="44">
        <f>'lapoean absensi'!AM12</f>
        <v>0</v>
      </c>
      <c r="K10" s="44">
        <f>'lapoean absensi'!AN12</f>
        <v>3</v>
      </c>
      <c r="L10" s="44">
        <f>'lapoean absensi'!AO12</f>
        <v>0</v>
      </c>
      <c r="M10" s="44">
        <f>'lapoean absensi'!AP12</f>
        <v>0</v>
      </c>
      <c r="N10" s="44">
        <f>'lapoean absensi'!AQ12</f>
        <v>0</v>
      </c>
      <c r="O10" s="44">
        <f>'lapoean absensi'!AR12</f>
        <v>4</v>
      </c>
      <c r="P10" s="44">
        <f>'lapoean absensi'!AS12</f>
        <v>0</v>
      </c>
    </row>
    <row r="11" spans="1:16">
      <c r="A11" s="42">
        <v>7</v>
      </c>
      <c r="B11" s="42" t="s">
        <v>11</v>
      </c>
      <c r="C11" s="42" t="s">
        <v>19</v>
      </c>
      <c r="D11" s="42" t="s">
        <v>22</v>
      </c>
      <c r="E11" s="43">
        <v>9.1999999999999993</v>
      </c>
      <c r="F11" s="42" t="s">
        <v>62</v>
      </c>
      <c r="G11" s="42" t="s">
        <v>153</v>
      </c>
      <c r="H11" s="45">
        <f>'lapoean absensi'!AK13</f>
        <v>4</v>
      </c>
      <c r="I11" s="45">
        <f>'lapoean absensi'!AL13</f>
        <v>1</v>
      </c>
      <c r="J11" s="45">
        <f>'lapoean absensi'!AM13</f>
        <v>1</v>
      </c>
      <c r="K11" s="44">
        <f>'lapoean absensi'!AN13</f>
        <v>0</v>
      </c>
      <c r="L11" s="44">
        <f>'lapoean absensi'!AO13</f>
        <v>0</v>
      </c>
      <c r="M11" s="44">
        <f>'lapoean absensi'!AP13</f>
        <v>0</v>
      </c>
      <c r="N11" s="44">
        <f>'lapoean absensi'!AQ13</f>
        <v>0</v>
      </c>
      <c r="O11" s="44">
        <f>'lapoean absensi'!AR13</f>
        <v>4</v>
      </c>
      <c r="P11" s="44">
        <f>'lapoean absensi'!AS13</f>
        <v>0</v>
      </c>
    </row>
    <row r="12" spans="1:16">
      <c r="A12" s="42">
        <v>8</v>
      </c>
      <c r="B12" s="42" t="s">
        <v>12</v>
      </c>
      <c r="C12" s="42" t="s">
        <v>19</v>
      </c>
      <c r="D12" s="42" t="s">
        <v>22</v>
      </c>
      <c r="E12" s="43">
        <v>9</v>
      </c>
      <c r="F12" s="42" t="s">
        <v>62</v>
      </c>
      <c r="G12" s="42" t="s">
        <v>153</v>
      </c>
      <c r="H12" s="44">
        <f>'lapoean absensi'!AK14</f>
        <v>0</v>
      </c>
      <c r="I12" s="44">
        <f>'lapoean absensi'!AL14</f>
        <v>0</v>
      </c>
      <c r="J12" s="44">
        <f>'lapoean absensi'!AM14</f>
        <v>1</v>
      </c>
      <c r="K12" s="44">
        <f>'lapoean absensi'!AN14</f>
        <v>0</v>
      </c>
      <c r="L12" s="44">
        <f>'lapoean absensi'!AO14</f>
        <v>0</v>
      </c>
      <c r="M12" s="44">
        <f>'lapoean absensi'!AP14</f>
        <v>0</v>
      </c>
      <c r="N12" s="44">
        <f>'lapoean absensi'!AQ14</f>
        <v>0</v>
      </c>
      <c r="O12" s="44">
        <f>'lapoean absensi'!AR14</f>
        <v>4</v>
      </c>
      <c r="P12" s="44">
        <f>'lapoean absensi'!AS14</f>
        <v>0</v>
      </c>
    </row>
    <row r="13" spans="1:16">
      <c r="A13" s="42">
        <v>9</v>
      </c>
      <c r="B13" s="42" t="s">
        <v>13</v>
      </c>
      <c r="C13" s="42" t="s">
        <v>19</v>
      </c>
      <c r="D13" s="42" t="s">
        <v>22</v>
      </c>
      <c r="E13" s="43">
        <v>9.5</v>
      </c>
      <c r="F13" s="42" t="s">
        <v>62</v>
      </c>
      <c r="G13" s="42" t="s">
        <v>153</v>
      </c>
      <c r="H13" s="45">
        <f>'lapoean absensi'!AK15</f>
        <v>3</v>
      </c>
      <c r="I13" s="44">
        <f>'lapoean absensi'!AL15</f>
        <v>0</v>
      </c>
      <c r="J13" s="45">
        <f>'lapoean absensi'!AM15</f>
        <v>2</v>
      </c>
      <c r="K13" s="44">
        <f>'lapoean absensi'!AN15</f>
        <v>0</v>
      </c>
      <c r="L13" s="44">
        <f>'lapoean absensi'!AO15</f>
        <v>0</v>
      </c>
      <c r="M13" s="44">
        <f>'lapoean absensi'!AP15</f>
        <v>0</v>
      </c>
      <c r="N13" s="44">
        <f>'lapoean absensi'!AQ15</f>
        <v>0</v>
      </c>
      <c r="O13" s="44">
        <f>'lapoean absensi'!AR15</f>
        <v>4</v>
      </c>
      <c r="P13" s="44">
        <f>'lapoean absensi'!AS15</f>
        <v>0</v>
      </c>
    </row>
    <row r="14" spans="1:16">
      <c r="A14" s="42">
        <v>10</v>
      </c>
      <c r="B14" s="42" t="s">
        <v>16</v>
      </c>
      <c r="C14" s="42" t="s">
        <v>19</v>
      </c>
      <c r="D14" s="42" t="s">
        <v>22</v>
      </c>
      <c r="E14" s="43">
        <v>8.6</v>
      </c>
      <c r="F14" s="42" t="s">
        <v>61</v>
      </c>
      <c r="G14" s="42" t="s">
        <v>153</v>
      </c>
      <c r="H14" s="44">
        <f>'lapoean absensi'!AK16</f>
        <v>1</v>
      </c>
      <c r="I14" s="44">
        <f>'lapoean absensi'!AL16</f>
        <v>0</v>
      </c>
      <c r="J14" s="44">
        <f>'lapoean absensi'!AM16</f>
        <v>2</v>
      </c>
      <c r="K14" s="44">
        <f>'lapoean absensi'!AN16</f>
        <v>0</v>
      </c>
      <c r="L14" s="44">
        <f>'lapoean absensi'!AO16</f>
        <v>0</v>
      </c>
      <c r="M14" s="44">
        <f>'lapoean absensi'!AP16</f>
        <v>0</v>
      </c>
      <c r="N14" s="44">
        <f>'lapoean absensi'!AQ16</f>
        <v>0</v>
      </c>
      <c r="O14" s="44">
        <f>'lapoean absensi'!AR16</f>
        <v>4</v>
      </c>
      <c r="P14" s="44">
        <f>'lapoean absensi'!AS16</f>
        <v>0</v>
      </c>
    </row>
    <row r="15" spans="1:16">
      <c r="A15" s="42">
        <v>11</v>
      </c>
      <c r="B15" s="42" t="s">
        <v>17</v>
      </c>
      <c r="C15" s="42" t="s">
        <v>19</v>
      </c>
      <c r="D15" s="42" t="s">
        <v>22</v>
      </c>
      <c r="E15" s="43">
        <v>9.6</v>
      </c>
      <c r="F15" s="42" t="s">
        <v>62</v>
      </c>
      <c r="G15" s="42" t="s">
        <v>153</v>
      </c>
      <c r="H15" s="45">
        <f>'lapoean absensi'!AK17</f>
        <v>2</v>
      </c>
      <c r="I15" s="45">
        <f>'lapoean absensi'!AL17</f>
        <v>1</v>
      </c>
      <c r="J15" s="45">
        <f>'lapoean absensi'!AM17</f>
        <v>2</v>
      </c>
      <c r="K15" s="44">
        <f>'lapoean absensi'!AN17</f>
        <v>0</v>
      </c>
      <c r="L15" s="44">
        <f>'lapoean absensi'!AO17</f>
        <v>0</v>
      </c>
      <c r="M15" s="44">
        <f>'lapoean absensi'!AP17</f>
        <v>0</v>
      </c>
      <c r="N15" s="44">
        <f>'lapoean absensi'!AQ17</f>
        <v>0</v>
      </c>
      <c r="O15" s="44">
        <f>'lapoean absensi'!AR17</f>
        <v>4</v>
      </c>
      <c r="P15" s="44">
        <f>'lapoean absensi'!AS17</f>
        <v>0</v>
      </c>
    </row>
    <row r="16" spans="1:16">
      <c r="A16" s="42">
        <v>12</v>
      </c>
      <c r="B16" s="42" t="s">
        <v>14</v>
      </c>
      <c r="C16" s="42" t="s">
        <v>19</v>
      </c>
      <c r="D16" s="42" t="s">
        <v>22</v>
      </c>
      <c r="E16" s="43">
        <v>9.6</v>
      </c>
      <c r="F16" s="42" t="s">
        <v>62</v>
      </c>
      <c r="G16" s="42" t="s">
        <v>153</v>
      </c>
      <c r="H16" s="45">
        <f>'lapoean absensi'!AK18</f>
        <v>2</v>
      </c>
      <c r="I16" s="45">
        <f>'lapoean absensi'!AL18</f>
        <v>3</v>
      </c>
      <c r="J16" s="44">
        <f>'lapoean absensi'!AM18</f>
        <v>0</v>
      </c>
      <c r="K16" s="44">
        <f>'lapoean absensi'!AN18</f>
        <v>0</v>
      </c>
      <c r="L16" s="44">
        <f>'lapoean absensi'!AO18</f>
        <v>0</v>
      </c>
      <c r="M16" s="44">
        <f>'lapoean absensi'!AP18</f>
        <v>0</v>
      </c>
      <c r="N16" s="44">
        <f>'lapoean absensi'!AQ18</f>
        <v>0</v>
      </c>
      <c r="O16" s="44">
        <f>'lapoean absensi'!AR18</f>
        <v>4</v>
      </c>
      <c r="P16" s="44">
        <f>'lapoean absensi'!AS18</f>
        <v>0</v>
      </c>
    </row>
    <row r="17" spans="1:16">
      <c r="A17" s="42">
        <v>13</v>
      </c>
      <c r="B17" s="42" t="s">
        <v>15</v>
      </c>
      <c r="C17" s="42" t="s">
        <v>19</v>
      </c>
      <c r="D17" s="42" t="s">
        <v>22</v>
      </c>
      <c r="E17" s="43">
        <v>9.3000000000000007</v>
      </c>
      <c r="F17" s="42" t="s">
        <v>62</v>
      </c>
      <c r="G17" s="42" t="s">
        <v>153</v>
      </c>
      <c r="H17" s="44">
        <f>'lapoean absensi'!AK19</f>
        <v>0</v>
      </c>
      <c r="I17" s="44">
        <f>'lapoean absensi'!AL19</f>
        <v>0</v>
      </c>
      <c r="J17" s="44">
        <f>'lapoean absensi'!AM19</f>
        <v>1</v>
      </c>
      <c r="K17" s="44">
        <f>'lapoean absensi'!AN19</f>
        <v>0</v>
      </c>
      <c r="L17" s="44">
        <f>'lapoean absensi'!AO19</f>
        <v>0</v>
      </c>
      <c r="M17" s="44">
        <f>'lapoean absensi'!AP19</f>
        <v>0</v>
      </c>
      <c r="N17" s="44">
        <f>'lapoean absensi'!AQ19</f>
        <v>0</v>
      </c>
      <c r="O17" s="44">
        <f>'lapoean absensi'!AR19</f>
        <v>4</v>
      </c>
      <c r="P17" s="44">
        <f>'lapoean absensi'!AS19</f>
        <v>0</v>
      </c>
    </row>
    <row r="18" spans="1:16">
      <c r="A18" s="42">
        <v>14</v>
      </c>
      <c r="B18" s="42" t="s">
        <v>23</v>
      </c>
      <c r="C18" s="42" t="s">
        <v>32</v>
      </c>
      <c r="D18" s="42" t="s">
        <v>33</v>
      </c>
      <c r="E18" s="46">
        <v>6.1</v>
      </c>
      <c r="F18" s="47" t="s">
        <v>63</v>
      </c>
      <c r="G18" s="42" t="s">
        <v>151</v>
      </c>
      <c r="H18" s="44">
        <f>'lapoean absensi'!AK20</f>
        <v>0</v>
      </c>
      <c r="I18" s="44">
        <f>'lapoean absensi'!AL20</f>
        <v>0</v>
      </c>
      <c r="J18" s="44">
        <f>'lapoean absensi'!AM20</f>
        <v>0</v>
      </c>
      <c r="K18" s="44">
        <f>'lapoean absensi'!AN20</f>
        <v>0</v>
      </c>
      <c r="L18" s="44">
        <f>'lapoean absensi'!AO20</f>
        <v>0</v>
      </c>
      <c r="M18" s="44">
        <f>'lapoean absensi'!AP20</f>
        <v>3</v>
      </c>
      <c r="N18" s="44">
        <f>'lapoean absensi'!AQ20</f>
        <v>1</v>
      </c>
      <c r="O18" s="44">
        <f>'lapoean absensi'!AR20</f>
        <v>5</v>
      </c>
      <c r="P18" s="44">
        <f>'lapoean absensi'!AS20</f>
        <v>1</v>
      </c>
    </row>
    <row r="19" spans="1:16">
      <c r="A19" s="42">
        <v>15</v>
      </c>
      <c r="B19" s="42" t="s">
        <v>24</v>
      </c>
      <c r="C19" s="42" t="s">
        <v>32</v>
      </c>
      <c r="D19" s="42" t="s">
        <v>34</v>
      </c>
      <c r="E19" s="43">
        <v>7.1</v>
      </c>
      <c r="F19" s="42" t="s">
        <v>60</v>
      </c>
      <c r="G19" s="42" t="s">
        <v>151</v>
      </c>
      <c r="H19" s="44">
        <f>'lapoean absensi'!AK21</f>
        <v>0</v>
      </c>
      <c r="I19" s="44">
        <f>'lapoean absensi'!AL21</f>
        <v>0</v>
      </c>
      <c r="J19" s="44">
        <f>'lapoean absensi'!AM21</f>
        <v>0</v>
      </c>
      <c r="K19" s="44">
        <f>'lapoean absensi'!AN21</f>
        <v>0</v>
      </c>
      <c r="L19" s="44">
        <f>'lapoean absensi'!AO21</f>
        <v>0</v>
      </c>
      <c r="M19" s="44">
        <f>'lapoean absensi'!AP21</f>
        <v>0</v>
      </c>
      <c r="N19" s="44">
        <f>'lapoean absensi'!AQ21</f>
        <v>0</v>
      </c>
      <c r="O19" s="44">
        <f>'lapoean absensi'!AR21</f>
        <v>4</v>
      </c>
      <c r="P19" s="44">
        <f>'lapoean absensi'!AS21</f>
        <v>0</v>
      </c>
    </row>
    <row r="20" spans="1:16">
      <c r="A20" s="42">
        <v>16</v>
      </c>
      <c r="B20" s="42" t="s">
        <v>25</v>
      </c>
      <c r="C20" s="42" t="s">
        <v>32</v>
      </c>
      <c r="D20" s="42" t="s">
        <v>35</v>
      </c>
      <c r="E20" s="43">
        <v>9</v>
      </c>
      <c r="F20" s="42" t="s">
        <v>62</v>
      </c>
      <c r="G20" s="42" t="s">
        <v>154</v>
      </c>
      <c r="H20" s="44">
        <f>'lapoean absensi'!AK22</f>
        <v>0</v>
      </c>
      <c r="I20" s="44">
        <f>'lapoean absensi'!AL22</f>
        <v>0</v>
      </c>
      <c r="J20" s="44">
        <f>'lapoean absensi'!AM22</f>
        <v>0</v>
      </c>
      <c r="K20" s="44">
        <f>'lapoean absensi'!AN22</f>
        <v>0</v>
      </c>
      <c r="L20" s="44">
        <f>'lapoean absensi'!AO22</f>
        <v>0</v>
      </c>
      <c r="M20" s="44">
        <f>'lapoean absensi'!AP22</f>
        <v>0</v>
      </c>
      <c r="N20" s="44">
        <f>'lapoean absensi'!AQ22</f>
        <v>0</v>
      </c>
      <c r="O20" s="44">
        <f>'lapoean absensi'!AR22</f>
        <v>4</v>
      </c>
      <c r="P20" s="44">
        <f>'lapoean absensi'!AS22</f>
        <v>0</v>
      </c>
    </row>
    <row r="21" spans="1:16">
      <c r="A21" s="42">
        <v>17</v>
      </c>
      <c r="B21" s="42" t="s">
        <v>26</v>
      </c>
      <c r="C21" s="42" t="s">
        <v>32</v>
      </c>
      <c r="D21" s="42" t="s">
        <v>22</v>
      </c>
      <c r="E21" s="43">
        <v>8.9</v>
      </c>
      <c r="F21" s="42" t="s">
        <v>61</v>
      </c>
      <c r="G21" s="42" t="s">
        <v>154</v>
      </c>
      <c r="H21" s="44">
        <f>'lapoean absensi'!AK23</f>
        <v>0</v>
      </c>
      <c r="I21" s="44">
        <f>'lapoean absensi'!AL23</f>
        <v>0</v>
      </c>
      <c r="J21" s="44">
        <f>'lapoean absensi'!AM23</f>
        <v>0</v>
      </c>
      <c r="K21" s="44">
        <f>'lapoean absensi'!AN23</f>
        <v>0</v>
      </c>
      <c r="L21" s="44">
        <f>'lapoean absensi'!AO23</f>
        <v>0</v>
      </c>
      <c r="M21" s="44">
        <f>'lapoean absensi'!AP23</f>
        <v>0</v>
      </c>
      <c r="N21" s="44">
        <f>'lapoean absensi'!AQ23</f>
        <v>0</v>
      </c>
      <c r="O21" s="44">
        <f>'lapoean absensi'!AR23</f>
        <v>4</v>
      </c>
      <c r="P21" s="44">
        <f>'lapoean absensi'!AS23</f>
        <v>0</v>
      </c>
    </row>
    <row r="22" spans="1:16">
      <c r="A22" s="42">
        <v>18</v>
      </c>
      <c r="B22" s="42" t="s">
        <v>27</v>
      </c>
      <c r="C22" s="42" t="s">
        <v>32</v>
      </c>
      <c r="D22" s="42" t="s">
        <v>22</v>
      </c>
      <c r="E22" s="43">
        <v>8.6</v>
      </c>
      <c r="F22" s="42" t="s">
        <v>61</v>
      </c>
      <c r="G22" s="42" t="s">
        <v>154</v>
      </c>
      <c r="H22" s="44">
        <f>'lapoean absensi'!AK24</f>
        <v>0</v>
      </c>
      <c r="I22" s="44">
        <f>'lapoean absensi'!AL24</f>
        <v>0</v>
      </c>
      <c r="J22" s="44">
        <f>'lapoean absensi'!AM24</f>
        <v>3</v>
      </c>
      <c r="K22" s="44">
        <f>'lapoean absensi'!AN24</f>
        <v>0</v>
      </c>
      <c r="L22" s="44">
        <f>'lapoean absensi'!AO24</f>
        <v>0</v>
      </c>
      <c r="M22" s="44">
        <f>'lapoean absensi'!AP24</f>
        <v>0</v>
      </c>
      <c r="N22" s="44">
        <f>'lapoean absensi'!AQ24</f>
        <v>0</v>
      </c>
      <c r="O22" s="44">
        <f>'lapoean absensi'!AR24</f>
        <v>4</v>
      </c>
      <c r="P22" s="44">
        <f>'lapoean absensi'!AS24</f>
        <v>0</v>
      </c>
    </row>
    <row r="23" spans="1:16">
      <c r="A23" s="42">
        <v>19</v>
      </c>
      <c r="B23" s="42" t="s">
        <v>28</v>
      </c>
      <c r="C23" s="42" t="s">
        <v>32</v>
      </c>
      <c r="D23" s="42" t="s">
        <v>22</v>
      </c>
      <c r="E23" s="43">
        <v>8.6</v>
      </c>
      <c r="F23" s="42" t="s">
        <v>60</v>
      </c>
      <c r="G23" s="42" t="s">
        <v>154</v>
      </c>
      <c r="H23" s="44">
        <f>'lapoean absensi'!AK25</f>
        <v>0</v>
      </c>
      <c r="I23" s="44">
        <f>'lapoean absensi'!AL25</f>
        <v>2</v>
      </c>
      <c r="J23" s="44">
        <f>'lapoean absensi'!AM25</f>
        <v>0</v>
      </c>
      <c r="K23" s="44">
        <f>'lapoean absensi'!AN25</f>
        <v>0</v>
      </c>
      <c r="L23" s="44">
        <f>'lapoean absensi'!AO25</f>
        <v>0</v>
      </c>
      <c r="M23" s="44">
        <f>'lapoean absensi'!AP25</f>
        <v>0</v>
      </c>
      <c r="N23" s="44">
        <f>'lapoean absensi'!AQ25</f>
        <v>0</v>
      </c>
      <c r="O23" s="44">
        <f>'lapoean absensi'!AR25</f>
        <v>4</v>
      </c>
      <c r="P23" s="44">
        <f>'lapoean absensi'!AS25</f>
        <v>0</v>
      </c>
    </row>
    <row r="24" spans="1:16">
      <c r="A24" s="42">
        <v>20</v>
      </c>
      <c r="B24" s="42" t="s">
        <v>29</v>
      </c>
      <c r="C24" s="42" t="s">
        <v>32</v>
      </c>
      <c r="D24" s="42" t="s">
        <v>22</v>
      </c>
      <c r="E24" s="43">
        <v>8</v>
      </c>
      <c r="F24" s="42" t="s">
        <v>61</v>
      </c>
      <c r="G24" s="42" t="s">
        <v>154</v>
      </c>
      <c r="H24" s="44">
        <f>'lapoean absensi'!AK26</f>
        <v>0</v>
      </c>
      <c r="I24" s="44">
        <f>'lapoean absensi'!AL26</f>
        <v>2</v>
      </c>
      <c r="J24" s="44">
        <f>'lapoean absensi'!AM26</f>
        <v>0</v>
      </c>
      <c r="K24" s="44">
        <f>'lapoean absensi'!AN26</f>
        <v>2</v>
      </c>
      <c r="L24" s="44">
        <f>'lapoean absensi'!AO26</f>
        <v>0</v>
      </c>
      <c r="M24" s="44">
        <f>'lapoean absensi'!AP26</f>
        <v>0</v>
      </c>
      <c r="N24" s="44">
        <f>'lapoean absensi'!AQ26</f>
        <v>0</v>
      </c>
      <c r="O24" s="44">
        <f>'lapoean absensi'!AR26</f>
        <v>4</v>
      </c>
      <c r="P24" s="44">
        <f>'lapoean absensi'!AS26</f>
        <v>0</v>
      </c>
    </row>
    <row r="25" spans="1:16">
      <c r="A25" s="42">
        <v>21</v>
      </c>
      <c r="B25" s="42" t="s">
        <v>30</v>
      </c>
      <c r="C25" s="42" t="s">
        <v>32</v>
      </c>
      <c r="D25" s="42" t="s">
        <v>22</v>
      </c>
      <c r="E25" s="43">
        <v>8.1999999999999993</v>
      </c>
      <c r="F25" s="42" t="s">
        <v>61</v>
      </c>
      <c r="G25" s="42" t="s">
        <v>154</v>
      </c>
      <c r="H25" s="44">
        <f>'lapoean absensi'!AK27</f>
        <v>1</v>
      </c>
      <c r="I25" s="44">
        <f>'lapoean absensi'!AL27</f>
        <v>1</v>
      </c>
      <c r="J25" s="44">
        <f>'lapoean absensi'!AM27</f>
        <v>0</v>
      </c>
      <c r="K25" s="44">
        <f>'lapoean absensi'!AN27</f>
        <v>0</v>
      </c>
      <c r="L25" s="44">
        <f>'lapoean absensi'!AO27</f>
        <v>0</v>
      </c>
      <c r="M25" s="44">
        <f>'lapoean absensi'!AP27</f>
        <v>0</v>
      </c>
      <c r="N25" s="44">
        <f>'lapoean absensi'!AQ27</f>
        <v>0</v>
      </c>
      <c r="O25" s="44">
        <f>'lapoean absensi'!AR27</f>
        <v>4</v>
      </c>
      <c r="P25" s="44">
        <f>'lapoean absensi'!AS27</f>
        <v>0</v>
      </c>
    </row>
    <row r="26" spans="1:16">
      <c r="A26" s="42">
        <v>22</v>
      </c>
      <c r="B26" s="42" t="s">
        <v>31</v>
      </c>
      <c r="C26" s="42" t="s">
        <v>32</v>
      </c>
      <c r="D26" s="42" t="s">
        <v>22</v>
      </c>
      <c r="E26" s="48">
        <v>8.6999999999999993</v>
      </c>
      <c r="F26" s="42" t="s">
        <v>61</v>
      </c>
      <c r="G26" s="42" t="s">
        <v>154</v>
      </c>
      <c r="H26" s="44">
        <f>'lapoean absensi'!AK28</f>
        <v>0</v>
      </c>
      <c r="I26" s="44">
        <f>'lapoean absensi'!AL28</f>
        <v>0</v>
      </c>
      <c r="J26" s="44">
        <f>'lapoean absensi'!AM28</f>
        <v>0</v>
      </c>
      <c r="K26" s="44">
        <f>'lapoean absensi'!AN28</f>
        <v>0</v>
      </c>
      <c r="L26" s="44">
        <f>'lapoean absensi'!AO28</f>
        <v>0</v>
      </c>
      <c r="M26" s="44">
        <f>'lapoean absensi'!AP28</f>
        <v>0</v>
      </c>
      <c r="N26" s="44">
        <f>'lapoean absensi'!AQ28</f>
        <v>0</v>
      </c>
      <c r="O26" s="44">
        <f>'lapoean absensi'!AR28</f>
        <v>4</v>
      </c>
      <c r="P26" s="44">
        <f>'lapoean absensi'!AS28</f>
        <v>0</v>
      </c>
    </row>
    <row r="27" spans="1:16">
      <c r="A27" s="42">
        <v>23</v>
      </c>
      <c r="B27" s="42" t="s">
        <v>36</v>
      </c>
      <c r="C27" s="42" t="s">
        <v>54</v>
      </c>
      <c r="D27" s="42" t="s">
        <v>55</v>
      </c>
      <c r="E27" s="43">
        <v>7.5</v>
      </c>
      <c r="F27" s="42" t="s">
        <v>60</v>
      </c>
      <c r="G27" s="42" t="s">
        <v>151</v>
      </c>
      <c r="H27" s="44">
        <f>'lapoean absensi'!AK29</f>
        <v>0</v>
      </c>
      <c r="I27" s="44">
        <f>'lapoean absensi'!AL29</f>
        <v>0</v>
      </c>
      <c r="J27" s="44">
        <f>'lapoean absensi'!AM29</f>
        <v>0</v>
      </c>
      <c r="K27" s="44">
        <f>'lapoean absensi'!AN29</f>
        <v>0</v>
      </c>
      <c r="L27" s="44">
        <f>'lapoean absensi'!AO29</f>
        <v>0</v>
      </c>
      <c r="M27" s="44">
        <f>'lapoean absensi'!AP29</f>
        <v>0</v>
      </c>
      <c r="N27" s="44">
        <f>'lapoean absensi'!AQ29</f>
        <v>0</v>
      </c>
      <c r="O27" s="44">
        <f>'lapoean absensi'!AR29</f>
        <v>4</v>
      </c>
      <c r="P27" s="44">
        <f>'lapoean absensi'!AS29</f>
        <v>1</v>
      </c>
    </row>
    <row r="28" spans="1:16">
      <c r="A28" s="42">
        <v>24</v>
      </c>
      <c r="B28" s="42" t="s">
        <v>37</v>
      </c>
      <c r="C28" s="42" t="s">
        <v>54</v>
      </c>
      <c r="D28" s="42" t="s">
        <v>56</v>
      </c>
      <c r="E28" s="43">
        <v>7.8</v>
      </c>
      <c r="F28" s="42" t="s">
        <v>61</v>
      </c>
      <c r="G28" s="42" t="s">
        <v>155</v>
      </c>
      <c r="H28" s="45">
        <f>'lapoean absensi'!AK30</f>
        <v>3</v>
      </c>
      <c r="I28" s="45">
        <f>'lapoean absensi'!AL30</f>
        <v>1</v>
      </c>
      <c r="J28" s="44">
        <f>'lapoean absensi'!AM30</f>
        <v>0</v>
      </c>
      <c r="K28" s="44">
        <f>'lapoean absensi'!AN30</f>
        <v>0</v>
      </c>
      <c r="L28" s="44">
        <f>'lapoean absensi'!AO30</f>
        <v>0</v>
      </c>
      <c r="M28" s="44">
        <f>'lapoean absensi'!AP30</f>
        <v>0</v>
      </c>
      <c r="N28" s="44">
        <f>'lapoean absensi'!AQ30</f>
        <v>0</v>
      </c>
      <c r="O28" s="44">
        <f>'lapoean absensi'!AR30</f>
        <v>4</v>
      </c>
      <c r="P28" s="44">
        <f>'lapoean absensi'!AS30</f>
        <v>0</v>
      </c>
    </row>
    <row r="29" spans="1:16">
      <c r="A29" s="42">
        <v>25</v>
      </c>
      <c r="B29" s="42" t="s">
        <v>38</v>
      </c>
      <c r="C29" s="42" t="s">
        <v>54</v>
      </c>
      <c r="D29" s="42" t="s">
        <v>57</v>
      </c>
      <c r="E29" s="48">
        <v>8.3000000000000007</v>
      </c>
      <c r="F29" s="42" t="s">
        <v>60</v>
      </c>
      <c r="G29" s="42" t="s">
        <v>155</v>
      </c>
      <c r="H29" s="44">
        <f>'lapoean absensi'!AK31</f>
        <v>0</v>
      </c>
      <c r="I29" s="44">
        <f>'lapoean absensi'!AL31</f>
        <v>0</v>
      </c>
      <c r="J29" s="44">
        <f>'lapoean absensi'!AM31</f>
        <v>0</v>
      </c>
      <c r="K29" s="44">
        <f>'lapoean absensi'!AN31</f>
        <v>0</v>
      </c>
      <c r="L29" s="44">
        <f>'lapoean absensi'!AO31</f>
        <v>0</v>
      </c>
      <c r="M29" s="44">
        <f>'lapoean absensi'!AP31</f>
        <v>0</v>
      </c>
      <c r="N29" s="44">
        <f>'lapoean absensi'!AQ31</f>
        <v>0</v>
      </c>
      <c r="O29" s="44">
        <f>'lapoean absensi'!AR31</f>
        <v>4</v>
      </c>
      <c r="P29" s="44">
        <f>'lapoean absensi'!AS31</f>
        <v>0</v>
      </c>
    </row>
    <row r="30" spans="1:16">
      <c r="A30" s="42">
        <v>26</v>
      </c>
      <c r="B30" s="42" t="s">
        <v>39</v>
      </c>
      <c r="C30" s="42" t="s">
        <v>54</v>
      </c>
      <c r="D30" s="42" t="s">
        <v>58</v>
      </c>
      <c r="E30" s="43"/>
      <c r="F30" s="42"/>
      <c r="G30" s="42" t="s">
        <v>156</v>
      </c>
      <c r="H30" s="45">
        <f>'lapoean absensi'!AK32</f>
        <v>5</v>
      </c>
      <c r="I30" s="44">
        <f>'lapoean absensi'!AL32</f>
        <v>0</v>
      </c>
      <c r="J30" s="44">
        <f>'lapoean absensi'!AM32</f>
        <v>0</v>
      </c>
      <c r="K30" s="44">
        <f>'lapoean absensi'!AN32</f>
        <v>0</v>
      </c>
      <c r="L30" s="44">
        <f>'lapoean absensi'!AO32</f>
        <v>1</v>
      </c>
      <c r="M30" s="44">
        <f>'lapoean absensi'!AP32</f>
        <v>0</v>
      </c>
      <c r="N30" s="44">
        <f>'lapoean absensi'!AQ32</f>
        <v>0</v>
      </c>
      <c r="O30" s="44">
        <f>'lapoean absensi'!AR32</f>
        <v>8</v>
      </c>
      <c r="P30" s="44">
        <f>'lapoean absensi'!AS32</f>
        <v>1</v>
      </c>
    </row>
    <row r="31" spans="1:16">
      <c r="A31" s="42">
        <v>27</v>
      </c>
      <c r="B31" s="42" t="s">
        <v>40</v>
      </c>
      <c r="C31" s="42" t="s">
        <v>54</v>
      </c>
      <c r="D31" s="42" t="s">
        <v>59</v>
      </c>
      <c r="E31" s="43">
        <v>80</v>
      </c>
      <c r="F31" s="42" t="s">
        <v>61</v>
      </c>
      <c r="G31" s="42" t="s">
        <v>157</v>
      </c>
      <c r="H31" s="44">
        <f>'lapoean absensi'!AK33</f>
        <v>0</v>
      </c>
      <c r="I31" s="44">
        <f>'lapoean absensi'!AL33</f>
        <v>0</v>
      </c>
      <c r="J31" s="44">
        <f>'lapoean absensi'!AM33</f>
        <v>0</v>
      </c>
      <c r="K31" s="44">
        <f>'lapoean absensi'!AN33</f>
        <v>0</v>
      </c>
      <c r="L31" s="44">
        <f>'lapoean absensi'!AO33</f>
        <v>0</v>
      </c>
      <c r="M31" s="44">
        <f>'lapoean absensi'!AP33</f>
        <v>0</v>
      </c>
      <c r="N31" s="44">
        <f>'lapoean absensi'!AQ33</f>
        <v>0</v>
      </c>
      <c r="O31" s="44">
        <f>'lapoean absensi'!AR33</f>
        <v>4</v>
      </c>
      <c r="P31" s="44">
        <f>'lapoean absensi'!AS33</f>
        <v>0</v>
      </c>
    </row>
    <row r="32" spans="1:16">
      <c r="A32" s="42">
        <v>28</v>
      </c>
      <c r="B32" s="42" t="s">
        <v>41</v>
      </c>
      <c r="C32" s="42" t="s">
        <v>48</v>
      </c>
      <c r="D32" s="42" t="s">
        <v>49</v>
      </c>
      <c r="E32" s="46">
        <v>5.2</v>
      </c>
      <c r="F32" s="47" t="s">
        <v>64</v>
      </c>
      <c r="G32" s="42" t="s">
        <v>151</v>
      </c>
      <c r="H32" s="44">
        <f>'lapoean absensi'!AK34</f>
        <v>1</v>
      </c>
      <c r="I32" s="44">
        <f>'lapoean absensi'!AL34</f>
        <v>0</v>
      </c>
      <c r="J32" s="44">
        <f>'lapoean absensi'!AM34</f>
        <v>0</v>
      </c>
      <c r="K32" s="44">
        <f>'lapoean absensi'!AN34</f>
        <v>0</v>
      </c>
      <c r="L32" s="44">
        <f>'lapoean absensi'!AO34</f>
        <v>0</v>
      </c>
      <c r="M32" s="44">
        <f>'lapoean absensi'!AP34</f>
        <v>3</v>
      </c>
      <c r="N32" s="44">
        <f>'lapoean absensi'!AQ34</f>
        <v>2</v>
      </c>
      <c r="O32" s="44">
        <f>'lapoean absensi'!AR34</f>
        <v>6</v>
      </c>
      <c r="P32" s="44">
        <f>'lapoean absensi'!AS34</f>
        <v>0</v>
      </c>
    </row>
    <row r="33" spans="1:18">
      <c r="A33" s="42">
        <v>29</v>
      </c>
      <c r="B33" s="42" t="s">
        <v>42</v>
      </c>
      <c r="C33" s="42" t="s">
        <v>48</v>
      </c>
      <c r="D33" s="42" t="s">
        <v>50</v>
      </c>
      <c r="E33" s="48">
        <v>8.4</v>
      </c>
      <c r="F33" s="42" t="s">
        <v>61</v>
      </c>
      <c r="G33" s="42" t="s">
        <v>158</v>
      </c>
      <c r="H33" s="44">
        <f>'lapoean absensi'!AK35</f>
        <v>1</v>
      </c>
      <c r="I33" s="44">
        <f>'lapoean absensi'!AL35</f>
        <v>0</v>
      </c>
      <c r="J33" s="44">
        <f>'lapoean absensi'!AM35</f>
        <v>0</v>
      </c>
      <c r="K33" s="44">
        <f>'lapoean absensi'!AN35</f>
        <v>0</v>
      </c>
      <c r="L33" s="44">
        <f>'lapoean absensi'!AO35</f>
        <v>1</v>
      </c>
      <c r="M33" s="44">
        <f>'lapoean absensi'!AP35</f>
        <v>2</v>
      </c>
      <c r="N33" s="44">
        <f>'lapoean absensi'!AQ35</f>
        <v>1</v>
      </c>
      <c r="O33" s="44">
        <f>'lapoean absensi'!AR35</f>
        <v>9</v>
      </c>
      <c r="P33" s="44">
        <f>'lapoean absensi'!AS35</f>
        <v>0</v>
      </c>
    </row>
    <row r="34" spans="1:18">
      <c r="A34" s="42">
        <v>30</v>
      </c>
      <c r="B34" s="42" t="s">
        <v>43</v>
      </c>
      <c r="C34" s="42" t="s">
        <v>48</v>
      </c>
      <c r="D34" s="42" t="s">
        <v>50</v>
      </c>
      <c r="E34" s="43">
        <v>7.9</v>
      </c>
      <c r="F34" s="42" t="s">
        <v>60</v>
      </c>
      <c r="G34" s="42" t="s">
        <v>158</v>
      </c>
      <c r="H34" s="45">
        <f>'lapoean absensi'!AK36</f>
        <v>3</v>
      </c>
      <c r="I34" s="44">
        <f>'lapoean absensi'!AL36</f>
        <v>0</v>
      </c>
      <c r="J34" s="44">
        <f>'lapoean absensi'!AM36</f>
        <v>0</v>
      </c>
      <c r="K34" s="44">
        <f>'lapoean absensi'!AN36</f>
        <v>0</v>
      </c>
      <c r="L34" s="44">
        <f>'lapoean absensi'!AO36</f>
        <v>0</v>
      </c>
      <c r="M34" s="44">
        <f>'lapoean absensi'!AP36</f>
        <v>2</v>
      </c>
      <c r="N34" s="44">
        <f>'lapoean absensi'!AQ36</f>
        <v>1</v>
      </c>
      <c r="O34" s="44">
        <f>'lapoean absensi'!AR36</f>
        <v>6</v>
      </c>
      <c r="P34" s="44">
        <f>'lapoean absensi'!AS36</f>
        <v>1</v>
      </c>
    </row>
    <row r="35" spans="1:18">
      <c r="A35" s="42">
        <v>31</v>
      </c>
      <c r="B35" s="42" t="s">
        <v>44</v>
      </c>
      <c r="C35" s="42" t="s">
        <v>48</v>
      </c>
      <c r="D35" s="42" t="s">
        <v>51</v>
      </c>
      <c r="E35" s="43">
        <v>7.6</v>
      </c>
      <c r="F35" s="42" t="s">
        <v>60</v>
      </c>
      <c r="G35" s="42" t="s">
        <v>158</v>
      </c>
      <c r="H35" s="44">
        <f>'lapoean absensi'!AK37</f>
        <v>0</v>
      </c>
      <c r="I35" s="44">
        <f>'lapoean absensi'!AL37</f>
        <v>1</v>
      </c>
      <c r="J35" s="44">
        <f>'lapoean absensi'!AM37</f>
        <v>0</v>
      </c>
      <c r="K35" s="44">
        <f>'lapoean absensi'!AN37</f>
        <v>0</v>
      </c>
      <c r="L35" s="44">
        <f>'lapoean absensi'!AO37</f>
        <v>0</v>
      </c>
      <c r="M35" s="44">
        <f>'lapoean absensi'!AP37</f>
        <v>0</v>
      </c>
      <c r="N35" s="44">
        <f>'lapoean absensi'!AQ37</f>
        <v>0</v>
      </c>
      <c r="O35" s="44">
        <f>'lapoean absensi'!AR37</f>
        <v>4</v>
      </c>
      <c r="P35" s="44">
        <f>'lapoean absensi'!AS37</f>
        <v>0</v>
      </c>
    </row>
    <row r="36" spans="1:18">
      <c r="A36" s="42">
        <v>32</v>
      </c>
      <c r="B36" s="42" t="s">
        <v>45</v>
      </c>
      <c r="C36" s="42" t="s">
        <v>48</v>
      </c>
      <c r="D36" s="42" t="s">
        <v>52</v>
      </c>
      <c r="E36" s="46">
        <v>5.2</v>
      </c>
      <c r="F36" s="47" t="s">
        <v>64</v>
      </c>
      <c r="G36" s="42" t="s">
        <v>151</v>
      </c>
      <c r="H36" s="44">
        <f>'lapoean absensi'!AK38</f>
        <v>1</v>
      </c>
      <c r="I36" s="44">
        <f>'lapoean absensi'!AL38</f>
        <v>0</v>
      </c>
      <c r="J36" s="44">
        <f>'lapoean absensi'!AM38</f>
        <v>0</v>
      </c>
      <c r="K36" s="44">
        <f>'lapoean absensi'!AN38</f>
        <v>0</v>
      </c>
      <c r="L36" s="44">
        <f>'lapoean absensi'!AO38</f>
        <v>0</v>
      </c>
      <c r="M36" s="44">
        <f>'lapoean absensi'!AP38</f>
        <v>1</v>
      </c>
      <c r="N36" s="44">
        <f>'lapoean absensi'!AQ38</f>
        <v>1</v>
      </c>
      <c r="O36" s="44">
        <f>'lapoean absensi'!AR38</f>
        <v>7</v>
      </c>
      <c r="P36" s="44">
        <f>'lapoean absensi'!AS38</f>
        <v>1</v>
      </c>
    </row>
    <row r="37" spans="1:18">
      <c r="A37" s="42">
        <v>33</v>
      </c>
      <c r="B37" s="42" t="s">
        <v>46</v>
      </c>
      <c r="C37" s="42" t="s">
        <v>48</v>
      </c>
      <c r="D37" s="42" t="s">
        <v>53</v>
      </c>
      <c r="E37" s="46">
        <v>6.5</v>
      </c>
      <c r="F37" s="47" t="s">
        <v>63</v>
      </c>
      <c r="G37" s="49" t="s">
        <v>159</v>
      </c>
      <c r="H37" s="44">
        <f>'lapoean absensi'!AK39</f>
        <v>1</v>
      </c>
      <c r="I37" s="44">
        <f>'lapoean absensi'!AL39</f>
        <v>0</v>
      </c>
      <c r="J37" s="44">
        <f>'lapoean absensi'!AM39</f>
        <v>0</v>
      </c>
      <c r="K37" s="44">
        <f>'lapoean absensi'!AN39</f>
        <v>0</v>
      </c>
      <c r="L37" s="44">
        <f>'lapoean absensi'!AO39</f>
        <v>0</v>
      </c>
      <c r="M37" s="44">
        <f>'lapoean absensi'!AP39</f>
        <v>3</v>
      </c>
      <c r="N37" s="44">
        <f>'lapoean absensi'!AQ39</f>
        <v>1</v>
      </c>
      <c r="O37" s="44">
        <f>'lapoean absensi'!AR39</f>
        <v>4</v>
      </c>
      <c r="P37" s="44">
        <f>'lapoean absensi'!AS39</f>
        <v>1</v>
      </c>
    </row>
    <row r="38" spans="1:18">
      <c r="A38" s="42">
        <v>34</v>
      </c>
      <c r="B38" s="42" t="s">
        <v>47</v>
      </c>
      <c r="C38" s="42" t="s">
        <v>48</v>
      </c>
      <c r="D38" s="42" t="s">
        <v>53</v>
      </c>
      <c r="E38" s="43">
        <v>7.9</v>
      </c>
      <c r="F38" s="42" t="s">
        <v>60</v>
      </c>
      <c r="G38" s="42" t="s">
        <v>159</v>
      </c>
      <c r="H38" s="45">
        <f>'lapoean absensi'!AK40</f>
        <v>3</v>
      </c>
      <c r="I38" s="44">
        <f>'lapoean absensi'!AL40</f>
        <v>0</v>
      </c>
      <c r="J38" s="44">
        <f>'lapoean absensi'!AM40</f>
        <v>0</v>
      </c>
      <c r="K38" s="44">
        <f>'lapoean absensi'!AN40</f>
        <v>0</v>
      </c>
      <c r="L38" s="44">
        <f>'lapoean absensi'!AO40</f>
        <v>0</v>
      </c>
      <c r="M38" s="44">
        <f>'lapoean absensi'!AP40</f>
        <v>3</v>
      </c>
      <c r="N38" s="44">
        <f>'lapoean absensi'!AQ40</f>
        <v>1</v>
      </c>
      <c r="O38" s="44">
        <f>'lapoean absensi'!AR40</f>
        <v>4</v>
      </c>
      <c r="P38" s="44">
        <f>'lapoean absensi'!AS40</f>
        <v>1</v>
      </c>
    </row>
    <row r="41" spans="1:18">
      <c r="H41" s="18" t="s">
        <v>379</v>
      </c>
      <c r="I41" s="11" t="s">
        <v>72</v>
      </c>
      <c r="J41" s="22" t="s">
        <v>109</v>
      </c>
      <c r="K41" s="23" t="s">
        <v>110</v>
      </c>
      <c r="L41" s="18"/>
      <c r="M41" s="18"/>
      <c r="N41" s="18"/>
      <c r="O41" s="18"/>
      <c r="P41" s="18"/>
      <c r="Q41" s="18"/>
      <c r="R41" s="18"/>
    </row>
    <row r="42" spans="1:18">
      <c r="H42" s="18"/>
      <c r="I42" s="15" t="s">
        <v>73</v>
      </c>
      <c r="J42" s="22" t="s">
        <v>109</v>
      </c>
      <c r="K42" s="23" t="s">
        <v>111</v>
      </c>
      <c r="L42" s="18"/>
      <c r="M42" s="18"/>
      <c r="N42" s="18"/>
      <c r="O42" s="18"/>
      <c r="P42" s="18"/>
      <c r="Q42" s="18"/>
      <c r="R42" s="18"/>
    </row>
    <row r="43" spans="1:18">
      <c r="H43" s="18"/>
      <c r="I43" s="13" t="s">
        <v>74</v>
      </c>
      <c r="J43" s="22" t="s">
        <v>109</v>
      </c>
      <c r="K43" s="23" t="s">
        <v>112</v>
      </c>
      <c r="L43" s="18"/>
      <c r="M43" s="18"/>
      <c r="N43" s="18"/>
      <c r="O43" s="18"/>
      <c r="P43" s="18"/>
      <c r="Q43" s="18"/>
      <c r="R43" s="18"/>
    </row>
    <row r="44" spans="1:18">
      <c r="H44" s="7"/>
      <c r="I44" s="19" t="s">
        <v>75</v>
      </c>
      <c r="J44" s="25" t="s">
        <v>109</v>
      </c>
      <c r="K44" s="26" t="s">
        <v>113</v>
      </c>
      <c r="L44" s="7"/>
      <c r="M44" s="7"/>
      <c r="N44" s="7"/>
      <c r="O44" s="7"/>
      <c r="P44" s="7"/>
      <c r="Q44" s="7"/>
      <c r="R44" s="7"/>
    </row>
    <row r="45" spans="1:18">
      <c r="H45" s="25"/>
      <c r="I45" s="16" t="s">
        <v>76</v>
      </c>
      <c r="J45" s="25" t="s">
        <v>109</v>
      </c>
      <c r="K45" s="27" t="s">
        <v>114</v>
      </c>
      <c r="L45" s="25"/>
      <c r="M45" s="25"/>
      <c r="N45" s="25"/>
      <c r="O45" s="25"/>
      <c r="P45" s="25"/>
      <c r="Q45" s="25"/>
      <c r="R45" s="25"/>
    </row>
    <row r="46" spans="1:18">
      <c r="H46" s="25"/>
      <c r="I46" s="12" t="s">
        <v>77</v>
      </c>
      <c r="J46" s="25" t="s">
        <v>109</v>
      </c>
      <c r="K46" s="26" t="s">
        <v>115</v>
      </c>
      <c r="L46" s="25"/>
      <c r="M46" s="25"/>
      <c r="N46" s="25"/>
      <c r="O46" s="25"/>
      <c r="P46" s="25"/>
      <c r="Q46" s="25"/>
      <c r="R46" s="25"/>
    </row>
    <row r="47" spans="1:18">
      <c r="H47" s="4"/>
      <c r="I47" s="12" t="s">
        <v>78</v>
      </c>
      <c r="J47" s="25" t="s">
        <v>109</v>
      </c>
      <c r="K47" s="26" t="s">
        <v>116</v>
      </c>
      <c r="L47" s="4"/>
      <c r="M47" s="4"/>
      <c r="N47" s="4"/>
      <c r="O47" s="4"/>
      <c r="P47" s="4"/>
      <c r="Q47" s="4"/>
      <c r="R47" s="4"/>
    </row>
    <row r="48" spans="1:18">
      <c r="H48" s="4"/>
      <c r="I48" s="14" t="s">
        <v>79</v>
      </c>
      <c r="J48" s="25" t="s">
        <v>109</v>
      </c>
      <c r="K48" s="26" t="s">
        <v>117</v>
      </c>
      <c r="L48" s="4"/>
      <c r="M48" s="4"/>
      <c r="N48" s="4"/>
      <c r="O48" s="4"/>
      <c r="P48" s="4"/>
      <c r="Q48" s="4"/>
      <c r="R48" s="4"/>
    </row>
    <row r="49" spans="8:18">
      <c r="H49" s="4"/>
      <c r="I49" s="12" t="s">
        <v>80</v>
      </c>
      <c r="J49" s="25" t="s">
        <v>109</v>
      </c>
      <c r="K49" s="26" t="s">
        <v>118</v>
      </c>
      <c r="L49" s="4"/>
      <c r="M49" s="4"/>
      <c r="N49" s="4"/>
      <c r="O49" s="4"/>
      <c r="P49" s="4"/>
      <c r="Q49" s="4"/>
      <c r="R49" s="4"/>
    </row>
    <row r="50" spans="8:18">
      <c r="H50" s="28"/>
      <c r="I50" s="14" t="s">
        <v>81</v>
      </c>
      <c r="J50" s="29" t="s">
        <v>109</v>
      </c>
      <c r="K50" s="30" t="s">
        <v>119</v>
      </c>
      <c r="L50" s="28"/>
      <c r="M50" s="28"/>
      <c r="N50" s="28"/>
      <c r="O50" s="28"/>
      <c r="P50" s="28"/>
      <c r="Q50" s="28"/>
      <c r="R50" s="28"/>
    </row>
    <row r="51" spans="8:18">
      <c r="H51" s="28"/>
      <c r="I51" s="170"/>
      <c r="J51" s="28" t="s">
        <v>109</v>
      </c>
      <c r="K51" s="30" t="s">
        <v>378</v>
      </c>
      <c r="L51" s="28"/>
      <c r="M51" s="28"/>
      <c r="N51" s="28"/>
      <c r="O51" s="28"/>
      <c r="P51" s="28"/>
      <c r="Q51" s="28"/>
      <c r="R51" s="28"/>
    </row>
  </sheetData>
  <mergeCells count="9">
    <mergeCell ref="A3:A4"/>
    <mergeCell ref="D3:D4"/>
    <mergeCell ref="E3:E4"/>
    <mergeCell ref="F3:F4"/>
    <mergeCell ref="A1:P1"/>
    <mergeCell ref="G3:G4"/>
    <mergeCell ref="H3:P3"/>
    <mergeCell ref="C3:C4"/>
    <mergeCell ref="B3:B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S555"/>
  <sheetViews>
    <sheetView zoomScale="70" zoomScaleNormal="70" workbookViewId="0">
      <pane xSplit="3" topLeftCell="T1" activePane="topRight" state="frozen"/>
      <selection activeCell="A4" sqref="A4"/>
      <selection pane="topRight" activeCell="B38" sqref="B38"/>
    </sheetView>
  </sheetViews>
  <sheetFormatPr defaultRowHeight="15"/>
  <cols>
    <col min="1" max="1" width="3.42578125" style="4" bestFit="1" customWidth="1"/>
    <col min="2" max="2" width="29.5703125" style="4" bestFit="1" customWidth="1"/>
    <col min="3" max="3" width="19.28515625" style="4" customWidth="1"/>
    <col min="4" max="4" width="6" style="7" customWidth="1"/>
    <col min="5" max="45" width="6.7109375" style="7" customWidth="1"/>
    <col min="46" max="16384" width="9.140625" style="4"/>
  </cols>
  <sheetData>
    <row r="1" spans="1:45">
      <c r="A1" s="53" t="s">
        <v>120</v>
      </c>
      <c r="B1" s="53"/>
      <c r="C1" s="53"/>
      <c r="D1" s="5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s="6" customFormat="1">
      <c r="A2" s="53" t="s">
        <v>66</v>
      </c>
      <c r="B2" s="53"/>
      <c r="C2" s="53"/>
      <c r="D2" s="5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c r="A3" s="54"/>
      <c r="B3" s="54"/>
    </row>
    <row r="4" spans="1:45" ht="15" customHeight="1">
      <c r="A4" s="55" t="s">
        <v>67</v>
      </c>
      <c r="B4" s="55" t="s">
        <v>68</v>
      </c>
      <c r="C4" s="55" t="s">
        <v>69</v>
      </c>
      <c r="D4" s="8" t="s">
        <v>70</v>
      </c>
      <c r="E4" s="59" t="s">
        <v>71</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c r="AJ4" s="62" t="s">
        <v>72</v>
      </c>
      <c r="AK4" s="65" t="s">
        <v>73</v>
      </c>
      <c r="AL4" s="68" t="s">
        <v>74</v>
      </c>
      <c r="AM4" s="71" t="s">
        <v>75</v>
      </c>
      <c r="AN4" s="74" t="s">
        <v>76</v>
      </c>
      <c r="AO4" s="77" t="s">
        <v>77</v>
      </c>
      <c r="AP4" s="77" t="s">
        <v>78</v>
      </c>
      <c r="AQ4" s="56" t="s">
        <v>79</v>
      </c>
      <c r="AR4" s="77" t="s">
        <v>80</v>
      </c>
      <c r="AS4" s="56" t="s">
        <v>81</v>
      </c>
    </row>
    <row r="5" spans="1:45">
      <c r="A5" s="55"/>
      <c r="B5" s="55"/>
      <c r="C5" s="55"/>
      <c r="D5" s="55" t="s">
        <v>82</v>
      </c>
      <c r="E5" s="8" t="s">
        <v>83</v>
      </c>
      <c r="F5" s="8" t="s">
        <v>84</v>
      </c>
      <c r="G5" s="8" t="s">
        <v>85</v>
      </c>
      <c r="H5" s="8" t="s">
        <v>86</v>
      </c>
      <c r="I5" s="8" t="s">
        <v>87</v>
      </c>
      <c r="J5" s="8" t="s">
        <v>88</v>
      </c>
      <c r="K5" s="8" t="s">
        <v>89</v>
      </c>
      <c r="L5" s="8" t="s">
        <v>83</v>
      </c>
      <c r="M5" s="8" t="s">
        <v>84</v>
      </c>
      <c r="N5" s="8" t="s">
        <v>85</v>
      </c>
      <c r="O5" s="8" t="s">
        <v>86</v>
      </c>
      <c r="P5" s="8" t="s">
        <v>87</v>
      </c>
      <c r="Q5" s="8" t="s">
        <v>88</v>
      </c>
      <c r="R5" s="8" t="s">
        <v>89</v>
      </c>
      <c r="S5" s="8" t="s">
        <v>83</v>
      </c>
      <c r="T5" s="8" t="s">
        <v>84</v>
      </c>
      <c r="U5" s="8" t="s">
        <v>85</v>
      </c>
      <c r="V5" s="8" t="s">
        <v>86</v>
      </c>
      <c r="W5" s="8" t="s">
        <v>87</v>
      </c>
      <c r="X5" s="8" t="s">
        <v>88</v>
      </c>
      <c r="Y5" s="8" t="s">
        <v>89</v>
      </c>
      <c r="Z5" s="8" t="s">
        <v>83</v>
      </c>
      <c r="AA5" s="8" t="s">
        <v>84</v>
      </c>
      <c r="AB5" s="8" t="s">
        <v>85</v>
      </c>
      <c r="AC5" s="8" t="s">
        <v>86</v>
      </c>
      <c r="AD5" s="8" t="s">
        <v>87</v>
      </c>
      <c r="AE5" s="8" t="s">
        <v>88</v>
      </c>
      <c r="AF5" s="8" t="s">
        <v>89</v>
      </c>
      <c r="AG5" s="8" t="s">
        <v>83</v>
      </c>
      <c r="AH5" s="8" t="s">
        <v>84</v>
      </c>
      <c r="AI5" s="8" t="s">
        <v>85</v>
      </c>
      <c r="AJ5" s="63"/>
      <c r="AK5" s="66"/>
      <c r="AL5" s="69"/>
      <c r="AM5" s="72"/>
      <c r="AN5" s="75"/>
      <c r="AO5" s="78"/>
      <c r="AP5" s="78"/>
      <c r="AQ5" s="57"/>
      <c r="AR5" s="78"/>
      <c r="AS5" s="57"/>
    </row>
    <row r="6" spans="1:45">
      <c r="A6" s="55"/>
      <c r="B6" s="55"/>
      <c r="C6" s="55"/>
      <c r="D6" s="55"/>
      <c r="E6" s="8">
        <v>1</v>
      </c>
      <c r="F6" s="8">
        <v>2</v>
      </c>
      <c r="G6" s="8">
        <v>3</v>
      </c>
      <c r="H6" s="8">
        <v>4</v>
      </c>
      <c r="I6" s="8">
        <v>5</v>
      </c>
      <c r="J6" s="8">
        <v>6</v>
      </c>
      <c r="K6" s="8">
        <v>7</v>
      </c>
      <c r="L6" s="8">
        <v>8</v>
      </c>
      <c r="M6" s="8">
        <v>9</v>
      </c>
      <c r="N6" s="8">
        <v>10</v>
      </c>
      <c r="O6" s="8">
        <v>11</v>
      </c>
      <c r="P6" s="8">
        <v>12</v>
      </c>
      <c r="Q6" s="8">
        <v>13</v>
      </c>
      <c r="R6" s="8">
        <v>14</v>
      </c>
      <c r="S6" s="8">
        <v>15</v>
      </c>
      <c r="T6" s="8">
        <v>16</v>
      </c>
      <c r="U6" s="8">
        <v>17</v>
      </c>
      <c r="V6" s="8">
        <v>18</v>
      </c>
      <c r="W6" s="8">
        <v>19</v>
      </c>
      <c r="X6" s="8">
        <v>20</v>
      </c>
      <c r="Y6" s="8">
        <v>21</v>
      </c>
      <c r="Z6" s="8">
        <v>22</v>
      </c>
      <c r="AA6" s="8">
        <v>23</v>
      </c>
      <c r="AB6" s="8">
        <v>24</v>
      </c>
      <c r="AC6" s="8">
        <v>25</v>
      </c>
      <c r="AD6" s="8">
        <v>26</v>
      </c>
      <c r="AE6" s="8">
        <v>27</v>
      </c>
      <c r="AF6" s="8">
        <v>28</v>
      </c>
      <c r="AG6" s="8">
        <v>29</v>
      </c>
      <c r="AH6" s="8">
        <v>30</v>
      </c>
      <c r="AI6" s="8">
        <v>31</v>
      </c>
      <c r="AJ6" s="64"/>
      <c r="AK6" s="67"/>
      <c r="AL6" s="70"/>
      <c r="AM6" s="73"/>
      <c r="AN6" s="76"/>
      <c r="AO6" s="79"/>
      <c r="AP6" s="79"/>
      <c r="AQ6" s="58"/>
      <c r="AR6" s="79"/>
      <c r="AS6" s="58"/>
    </row>
    <row r="7" spans="1:45" s="6" customFormat="1">
      <c r="A7" s="9">
        <v>1</v>
      </c>
      <c r="B7" s="10" t="s">
        <v>90</v>
      </c>
      <c r="C7" s="10" t="str">
        <f>C14</f>
        <v>IFL BCL</v>
      </c>
      <c r="D7" s="11">
        <v>22</v>
      </c>
      <c r="E7" s="11" t="s">
        <v>72</v>
      </c>
      <c r="F7" s="11" t="s">
        <v>72</v>
      </c>
      <c r="G7" s="12" t="s">
        <v>78</v>
      </c>
      <c r="H7" s="12" t="s">
        <v>80</v>
      </c>
      <c r="I7" s="11" t="s">
        <v>72</v>
      </c>
      <c r="J7" s="11" t="s">
        <v>72</v>
      </c>
      <c r="K7" s="11" t="s">
        <v>72</v>
      </c>
      <c r="L7" s="11" t="s">
        <v>72</v>
      </c>
      <c r="M7" s="13" t="s">
        <v>74</v>
      </c>
      <c r="N7" s="12" t="s">
        <v>80</v>
      </c>
      <c r="O7" s="12" t="s">
        <v>80</v>
      </c>
      <c r="P7" s="11" t="s">
        <v>72</v>
      </c>
      <c r="Q7" s="11" t="s">
        <v>72</v>
      </c>
      <c r="R7" s="11" t="s">
        <v>72</v>
      </c>
      <c r="S7" s="11" t="s">
        <v>72</v>
      </c>
      <c r="T7" s="11" t="s">
        <v>72</v>
      </c>
      <c r="U7" s="14" t="s">
        <v>79</v>
      </c>
      <c r="V7" s="12" t="s">
        <v>80</v>
      </c>
      <c r="W7" s="11" t="s">
        <v>72</v>
      </c>
      <c r="X7" s="11" t="s">
        <v>72</v>
      </c>
      <c r="Y7" s="11" t="s">
        <v>72</v>
      </c>
      <c r="Z7" s="11" t="s">
        <v>72</v>
      </c>
      <c r="AA7" s="11" t="s">
        <v>72</v>
      </c>
      <c r="AB7" s="12" t="s">
        <v>78</v>
      </c>
      <c r="AC7" s="12" t="s">
        <v>80</v>
      </c>
      <c r="AD7" s="11" t="s">
        <v>72</v>
      </c>
      <c r="AE7" s="11" t="s">
        <v>72</v>
      </c>
      <c r="AF7" s="11" t="s">
        <v>72</v>
      </c>
      <c r="AG7" s="11" t="s">
        <v>72</v>
      </c>
      <c r="AH7" s="14" t="s">
        <v>79</v>
      </c>
      <c r="AI7" s="11" t="s">
        <v>72</v>
      </c>
      <c r="AJ7" s="11">
        <f t="shared" ref="AJ7" si="0">COUNTIF(E7:AI7,"H")</f>
        <v>21</v>
      </c>
      <c r="AK7" s="11">
        <f t="shared" ref="AK7" si="1">COUNTIF(E7:AI7,"T")</f>
        <v>0</v>
      </c>
      <c r="AL7" s="11">
        <f t="shared" ref="AL7" si="2">COUNTIF(E7:AI7,"I")</f>
        <v>1</v>
      </c>
      <c r="AM7" s="11">
        <f t="shared" ref="AM7" si="3">COUNTIF(E7:AI7,"SBASK")</f>
        <v>0</v>
      </c>
      <c r="AN7" s="11">
        <f t="shared" ref="AN7" si="4">COUNTIF(E7:AI7,"SASK")</f>
        <v>0</v>
      </c>
      <c r="AO7" s="11">
        <f t="shared" ref="AO7" si="5">COUNTIF(E7:AI7,"TO")</f>
        <v>0</v>
      </c>
      <c r="AP7" s="11">
        <f t="shared" ref="AP7" si="6">COUNTIF(E7:AI7,"HO")</f>
        <v>2</v>
      </c>
      <c r="AQ7" s="11">
        <f t="shared" ref="AQ7" si="7">COUNTIF(E7:AI7,"HLN")</f>
        <v>2</v>
      </c>
      <c r="AR7" s="11">
        <f t="shared" ref="AR7" si="8">COUNTIF(E7:AI7,"OFF")</f>
        <v>5</v>
      </c>
      <c r="AS7" s="11">
        <f t="shared" ref="AS7" si="9">COUNTIF(E7:AI7,"LN")</f>
        <v>0</v>
      </c>
    </row>
    <row r="8" spans="1:45" s="6" customFormat="1">
      <c r="A8" s="9">
        <v>1</v>
      </c>
      <c r="B8" s="10" t="s">
        <v>99</v>
      </c>
      <c r="C8" s="10" t="s">
        <v>98</v>
      </c>
      <c r="D8" s="11">
        <v>26</v>
      </c>
      <c r="E8" s="11" t="s">
        <v>72</v>
      </c>
      <c r="F8" s="11" t="s">
        <v>72</v>
      </c>
      <c r="G8" s="12" t="s">
        <v>78</v>
      </c>
      <c r="H8" s="12" t="s">
        <v>80</v>
      </c>
      <c r="I8" s="11" t="s">
        <v>72</v>
      </c>
      <c r="J8" s="11" t="s">
        <v>72</v>
      </c>
      <c r="K8" s="11" t="s">
        <v>72</v>
      </c>
      <c r="L8" s="11" t="s">
        <v>72</v>
      </c>
      <c r="M8" s="11" t="s">
        <v>72</v>
      </c>
      <c r="N8" s="12" t="s">
        <v>78</v>
      </c>
      <c r="O8" s="12" t="s">
        <v>80</v>
      </c>
      <c r="P8" s="11" t="s">
        <v>72</v>
      </c>
      <c r="Q8" s="11" t="s">
        <v>72</v>
      </c>
      <c r="R8" s="11" t="s">
        <v>72</v>
      </c>
      <c r="S8" s="11" t="s">
        <v>72</v>
      </c>
      <c r="T8" s="11" t="s">
        <v>72</v>
      </c>
      <c r="U8" s="13" t="s">
        <v>74</v>
      </c>
      <c r="V8" s="12" t="s">
        <v>80</v>
      </c>
      <c r="W8" s="15" t="s">
        <v>73</v>
      </c>
      <c r="X8" s="11" t="s">
        <v>72</v>
      </c>
      <c r="Y8" s="11" t="s">
        <v>72</v>
      </c>
      <c r="Z8" s="11" t="s">
        <v>72</v>
      </c>
      <c r="AA8" s="11" t="s">
        <v>72</v>
      </c>
      <c r="AB8" s="12" t="s">
        <v>78</v>
      </c>
      <c r="AC8" s="12" t="s">
        <v>80</v>
      </c>
      <c r="AD8" s="11" t="s">
        <v>72</v>
      </c>
      <c r="AE8" s="12" t="s">
        <v>80</v>
      </c>
      <c r="AF8" s="11" t="s">
        <v>72</v>
      </c>
      <c r="AG8" s="11" t="s">
        <v>72</v>
      </c>
      <c r="AH8" s="14" t="s">
        <v>79</v>
      </c>
      <c r="AI8" s="11" t="s">
        <v>72</v>
      </c>
      <c r="AJ8" s="11">
        <f t="shared" ref="AJ8:AJ14" si="10">COUNTIF(E8:AI8,"H")</f>
        <v>20</v>
      </c>
      <c r="AK8" s="11">
        <f t="shared" ref="AK8:AK14" si="11">COUNTIF(E8:AI8,"T")</f>
        <v>1</v>
      </c>
      <c r="AL8" s="11">
        <f t="shared" ref="AL8:AL14" si="12">COUNTIF(E8:AI8,"I")</f>
        <v>1</v>
      </c>
      <c r="AM8" s="11">
        <f t="shared" ref="AM8:AM14" si="13">COUNTIF(E8:AI8,"SBASK")</f>
        <v>0</v>
      </c>
      <c r="AN8" s="11">
        <f t="shared" ref="AN8:AN14" si="14">COUNTIF(E8:AI8,"SASK")</f>
        <v>0</v>
      </c>
      <c r="AO8" s="11">
        <f t="shared" ref="AO8:AO14" si="15">COUNTIF(E8:AI8,"TO")</f>
        <v>0</v>
      </c>
      <c r="AP8" s="11">
        <f t="shared" ref="AP8:AP14" si="16">COUNTIF(E8:AI8,"HO")</f>
        <v>3</v>
      </c>
      <c r="AQ8" s="11">
        <f t="shared" ref="AQ8:AQ14" si="17">COUNTIF(E8:AI8,"HLN")</f>
        <v>1</v>
      </c>
      <c r="AR8" s="11">
        <f t="shared" ref="AR8:AR14" si="18">COUNTIF(E8:AI8,"OFF")</f>
        <v>5</v>
      </c>
      <c r="AS8" s="11">
        <f t="shared" ref="AS8:AS14" si="19">COUNTIF(E8:AI8,"LN")</f>
        <v>0</v>
      </c>
    </row>
    <row r="9" spans="1:45" s="6" customFormat="1">
      <c r="A9" s="9">
        <v>2</v>
      </c>
      <c r="B9" s="10" t="s">
        <v>101</v>
      </c>
      <c r="C9" s="10" t="s">
        <v>98</v>
      </c>
      <c r="D9" s="11">
        <v>26</v>
      </c>
      <c r="E9" s="11" t="s">
        <v>72</v>
      </c>
      <c r="F9" s="11" t="s">
        <v>72</v>
      </c>
      <c r="G9" s="11" t="s">
        <v>72</v>
      </c>
      <c r="H9" s="11" t="s">
        <v>72</v>
      </c>
      <c r="I9" s="12" t="s">
        <v>80</v>
      </c>
      <c r="J9" s="11" t="s">
        <v>72</v>
      </c>
      <c r="K9" s="11" t="s">
        <v>72</v>
      </c>
      <c r="L9" s="11" t="s">
        <v>72</v>
      </c>
      <c r="M9" s="11" t="s">
        <v>72</v>
      </c>
      <c r="N9" s="11" t="s">
        <v>72</v>
      </c>
      <c r="O9" s="11" t="s">
        <v>72</v>
      </c>
      <c r="P9" s="11" t="s">
        <v>72</v>
      </c>
      <c r="Q9" s="11" t="s">
        <v>72</v>
      </c>
      <c r="R9" s="11" t="s">
        <v>72</v>
      </c>
      <c r="S9" s="11" t="s">
        <v>72</v>
      </c>
      <c r="T9" s="11" t="s">
        <v>72</v>
      </c>
      <c r="U9" s="12" t="s">
        <v>80</v>
      </c>
      <c r="V9" s="12" t="s">
        <v>80</v>
      </c>
      <c r="W9" s="16" t="s">
        <v>76</v>
      </c>
      <c r="X9" s="16" t="s">
        <v>76</v>
      </c>
      <c r="Y9" s="15" t="s">
        <v>73</v>
      </c>
      <c r="Z9" s="11" t="s">
        <v>72</v>
      </c>
      <c r="AA9" s="11" t="s">
        <v>72</v>
      </c>
      <c r="AB9" s="11" t="s">
        <v>72</v>
      </c>
      <c r="AC9" s="11" t="s">
        <v>72</v>
      </c>
      <c r="AD9" s="11" t="s">
        <v>72</v>
      </c>
      <c r="AE9" s="11" t="s">
        <v>72</v>
      </c>
      <c r="AF9" s="11" t="s">
        <v>72</v>
      </c>
      <c r="AG9" s="11" t="s">
        <v>72</v>
      </c>
      <c r="AH9" s="11" t="s">
        <v>72</v>
      </c>
      <c r="AI9" s="11" t="s">
        <v>72</v>
      </c>
      <c r="AJ9" s="11">
        <f t="shared" si="10"/>
        <v>25</v>
      </c>
      <c r="AK9" s="11">
        <f t="shared" si="11"/>
        <v>1</v>
      </c>
      <c r="AL9" s="11">
        <f t="shared" si="12"/>
        <v>0</v>
      </c>
      <c r="AM9" s="11">
        <f t="shared" si="13"/>
        <v>0</v>
      </c>
      <c r="AN9" s="11">
        <f t="shared" si="14"/>
        <v>2</v>
      </c>
      <c r="AO9" s="11">
        <f t="shared" si="15"/>
        <v>0</v>
      </c>
      <c r="AP9" s="11">
        <f t="shared" si="16"/>
        <v>0</v>
      </c>
      <c r="AQ9" s="11">
        <f t="shared" si="17"/>
        <v>0</v>
      </c>
      <c r="AR9" s="11">
        <f t="shared" si="18"/>
        <v>3</v>
      </c>
      <c r="AS9" s="11">
        <f t="shared" si="19"/>
        <v>0</v>
      </c>
    </row>
    <row r="10" spans="1:45" s="6" customFormat="1">
      <c r="A10" s="9">
        <v>3</v>
      </c>
      <c r="B10" s="10" t="s">
        <v>102</v>
      </c>
      <c r="C10" s="10" t="s">
        <v>98</v>
      </c>
      <c r="D10" s="11">
        <v>26</v>
      </c>
      <c r="E10" s="16" t="s">
        <v>76</v>
      </c>
      <c r="F10" s="11" t="s">
        <v>72</v>
      </c>
      <c r="G10" s="12" t="s">
        <v>80</v>
      </c>
      <c r="H10" s="11" t="s">
        <v>72</v>
      </c>
      <c r="I10" s="11" t="s">
        <v>72</v>
      </c>
      <c r="J10" s="11" t="s">
        <v>72</v>
      </c>
      <c r="K10" s="11" t="s">
        <v>72</v>
      </c>
      <c r="L10" s="15" t="s">
        <v>73</v>
      </c>
      <c r="M10" s="11" t="s">
        <v>72</v>
      </c>
      <c r="N10" s="12" t="s">
        <v>80</v>
      </c>
      <c r="O10" s="11" t="s">
        <v>72</v>
      </c>
      <c r="P10" s="11" t="s">
        <v>72</v>
      </c>
      <c r="Q10" s="11" t="s">
        <v>72</v>
      </c>
      <c r="R10" s="11" t="s">
        <v>72</v>
      </c>
      <c r="S10" s="15" t="s">
        <v>73</v>
      </c>
      <c r="T10" s="12" t="s">
        <v>80</v>
      </c>
      <c r="U10" s="11" t="s">
        <v>72</v>
      </c>
      <c r="V10" s="11" t="s">
        <v>72</v>
      </c>
      <c r="W10" s="11" t="s">
        <v>72</v>
      </c>
      <c r="X10" s="11" t="s">
        <v>72</v>
      </c>
      <c r="Y10" s="11" t="s">
        <v>72</v>
      </c>
      <c r="Z10" s="11" t="s">
        <v>72</v>
      </c>
      <c r="AA10" s="11" t="s">
        <v>72</v>
      </c>
      <c r="AB10" s="11" t="s">
        <v>72</v>
      </c>
      <c r="AC10" s="12" t="s">
        <v>80</v>
      </c>
      <c r="AD10" s="11" t="s">
        <v>72</v>
      </c>
      <c r="AE10" s="11" t="s">
        <v>72</v>
      </c>
      <c r="AF10" s="11" t="s">
        <v>72</v>
      </c>
      <c r="AG10" s="11" t="s">
        <v>72</v>
      </c>
      <c r="AH10" s="13" t="s">
        <v>74</v>
      </c>
      <c r="AI10" s="11" t="s">
        <v>72</v>
      </c>
      <c r="AJ10" s="11">
        <f t="shared" si="10"/>
        <v>23</v>
      </c>
      <c r="AK10" s="11">
        <f t="shared" si="11"/>
        <v>2</v>
      </c>
      <c r="AL10" s="11">
        <f t="shared" si="12"/>
        <v>1</v>
      </c>
      <c r="AM10" s="11">
        <f t="shared" si="13"/>
        <v>0</v>
      </c>
      <c r="AN10" s="11">
        <f t="shared" si="14"/>
        <v>1</v>
      </c>
      <c r="AO10" s="11">
        <f t="shared" si="15"/>
        <v>0</v>
      </c>
      <c r="AP10" s="11">
        <f t="shared" si="16"/>
        <v>0</v>
      </c>
      <c r="AQ10" s="11">
        <f t="shared" si="17"/>
        <v>0</v>
      </c>
      <c r="AR10" s="11">
        <f t="shared" si="18"/>
        <v>4</v>
      </c>
      <c r="AS10" s="11">
        <f t="shared" si="19"/>
        <v>0</v>
      </c>
    </row>
    <row r="11" spans="1:45" s="6" customFormat="1">
      <c r="A11" s="9">
        <v>4</v>
      </c>
      <c r="B11" s="10" t="s">
        <v>134</v>
      </c>
      <c r="C11" s="10" t="s">
        <v>126</v>
      </c>
      <c r="D11" s="11">
        <v>26</v>
      </c>
      <c r="E11" s="11" t="s">
        <v>72</v>
      </c>
      <c r="F11" s="11" t="s">
        <v>72</v>
      </c>
      <c r="G11" s="12" t="s">
        <v>80</v>
      </c>
      <c r="H11" s="11" t="s">
        <v>72</v>
      </c>
      <c r="I11" s="11" t="s">
        <v>72</v>
      </c>
      <c r="J11" s="11" t="s">
        <v>72</v>
      </c>
      <c r="K11" s="11" t="s">
        <v>72</v>
      </c>
      <c r="L11" s="12" t="s">
        <v>80</v>
      </c>
      <c r="M11" s="11" t="s">
        <v>72</v>
      </c>
      <c r="N11" s="11" t="s">
        <v>72</v>
      </c>
      <c r="O11" s="11" t="s">
        <v>72</v>
      </c>
      <c r="P11" s="11" t="s">
        <v>72</v>
      </c>
      <c r="Q11" s="11" t="s">
        <v>72</v>
      </c>
      <c r="R11" s="11" t="s">
        <v>72</v>
      </c>
      <c r="S11" s="11" t="s">
        <v>72</v>
      </c>
      <c r="T11" s="11" t="s">
        <v>72</v>
      </c>
      <c r="U11" s="12" t="s">
        <v>80</v>
      </c>
      <c r="V11" s="11" t="s">
        <v>72</v>
      </c>
      <c r="W11" s="11" t="s">
        <v>72</v>
      </c>
      <c r="X11" s="11" t="s">
        <v>72</v>
      </c>
      <c r="Y11" s="11" t="s">
        <v>72</v>
      </c>
      <c r="Z11" s="11" t="s">
        <v>72</v>
      </c>
      <c r="AA11" s="11" t="s">
        <v>72</v>
      </c>
      <c r="AB11" s="11" t="s">
        <v>72</v>
      </c>
      <c r="AC11" s="12" t="s">
        <v>80</v>
      </c>
      <c r="AD11" s="11" t="s">
        <v>72</v>
      </c>
      <c r="AE11" s="11" t="s">
        <v>72</v>
      </c>
      <c r="AF11" s="11" t="s">
        <v>72</v>
      </c>
      <c r="AG11" s="11" t="s">
        <v>72</v>
      </c>
      <c r="AH11" s="11" t="s">
        <v>72</v>
      </c>
      <c r="AI11" s="11" t="s">
        <v>72</v>
      </c>
      <c r="AJ11" s="11">
        <f t="shared" si="10"/>
        <v>27</v>
      </c>
      <c r="AK11" s="11">
        <f t="shared" si="11"/>
        <v>0</v>
      </c>
      <c r="AL11" s="11">
        <f t="shared" si="12"/>
        <v>0</v>
      </c>
      <c r="AM11" s="11">
        <f t="shared" si="13"/>
        <v>0</v>
      </c>
      <c r="AN11" s="11">
        <f t="shared" si="14"/>
        <v>0</v>
      </c>
      <c r="AO11" s="11">
        <f t="shared" si="15"/>
        <v>0</v>
      </c>
      <c r="AP11" s="11">
        <f t="shared" si="16"/>
        <v>0</v>
      </c>
      <c r="AQ11" s="11">
        <f t="shared" si="17"/>
        <v>0</v>
      </c>
      <c r="AR11" s="11">
        <f t="shared" si="18"/>
        <v>4</v>
      </c>
      <c r="AS11" s="11">
        <f t="shared" si="19"/>
        <v>0</v>
      </c>
    </row>
    <row r="12" spans="1:45" s="6" customFormat="1">
      <c r="A12" s="9">
        <v>5</v>
      </c>
      <c r="B12" s="10" t="s">
        <v>125</v>
      </c>
      <c r="C12" s="10" t="s">
        <v>126</v>
      </c>
      <c r="D12" s="11">
        <v>26</v>
      </c>
      <c r="E12" s="11" t="s">
        <v>72</v>
      </c>
      <c r="F12" s="11" t="s">
        <v>72</v>
      </c>
      <c r="G12" s="11" t="s">
        <v>72</v>
      </c>
      <c r="H12" s="11" t="s">
        <v>72</v>
      </c>
      <c r="I12" s="12" t="s">
        <v>80</v>
      </c>
      <c r="J12" s="11" t="s">
        <v>72</v>
      </c>
      <c r="K12" s="11" t="s">
        <v>72</v>
      </c>
      <c r="L12" s="16" t="s">
        <v>76</v>
      </c>
      <c r="M12" s="16" t="s">
        <v>76</v>
      </c>
      <c r="N12" s="16" t="s">
        <v>76</v>
      </c>
      <c r="O12" s="11" t="s">
        <v>72</v>
      </c>
      <c r="P12" s="11" t="s">
        <v>72</v>
      </c>
      <c r="Q12" s="11" t="s">
        <v>72</v>
      </c>
      <c r="R12" s="11" t="s">
        <v>72</v>
      </c>
      <c r="S12" s="12" t="s">
        <v>80</v>
      </c>
      <c r="T12" s="11" t="s">
        <v>72</v>
      </c>
      <c r="U12" s="11" t="s">
        <v>72</v>
      </c>
      <c r="V12" s="11" t="s">
        <v>72</v>
      </c>
      <c r="W12" s="11" t="s">
        <v>72</v>
      </c>
      <c r="X12" s="11" t="s">
        <v>72</v>
      </c>
      <c r="Y12" s="11" t="s">
        <v>72</v>
      </c>
      <c r="Z12" s="12" t="s">
        <v>80</v>
      </c>
      <c r="AA12" s="11" t="s">
        <v>72</v>
      </c>
      <c r="AB12" s="11" t="s">
        <v>72</v>
      </c>
      <c r="AC12" s="11" t="s">
        <v>72</v>
      </c>
      <c r="AD12" s="11" t="s">
        <v>72</v>
      </c>
      <c r="AE12" s="11" t="s">
        <v>72</v>
      </c>
      <c r="AF12" s="11" t="s">
        <v>72</v>
      </c>
      <c r="AG12" s="11" t="s">
        <v>72</v>
      </c>
      <c r="AH12" s="11" t="s">
        <v>72</v>
      </c>
      <c r="AI12" s="12" t="s">
        <v>80</v>
      </c>
      <c r="AJ12" s="11">
        <f t="shared" si="10"/>
        <v>24</v>
      </c>
      <c r="AK12" s="11">
        <f t="shared" si="11"/>
        <v>0</v>
      </c>
      <c r="AL12" s="11">
        <f t="shared" si="12"/>
        <v>0</v>
      </c>
      <c r="AM12" s="11">
        <f t="shared" si="13"/>
        <v>0</v>
      </c>
      <c r="AN12" s="11">
        <f t="shared" si="14"/>
        <v>3</v>
      </c>
      <c r="AO12" s="11">
        <f t="shared" si="15"/>
        <v>0</v>
      </c>
      <c r="AP12" s="11">
        <f t="shared" si="16"/>
        <v>0</v>
      </c>
      <c r="AQ12" s="11">
        <f t="shared" si="17"/>
        <v>0</v>
      </c>
      <c r="AR12" s="11">
        <f t="shared" si="18"/>
        <v>4</v>
      </c>
      <c r="AS12" s="11">
        <f t="shared" si="19"/>
        <v>0</v>
      </c>
    </row>
    <row r="13" spans="1:45" s="6" customFormat="1">
      <c r="A13" s="9">
        <v>6</v>
      </c>
      <c r="B13" s="10" t="s">
        <v>129</v>
      </c>
      <c r="C13" s="10" t="s">
        <v>126</v>
      </c>
      <c r="D13" s="11">
        <v>26</v>
      </c>
      <c r="E13" s="11" t="s">
        <v>72</v>
      </c>
      <c r="F13" s="11" t="s">
        <v>72</v>
      </c>
      <c r="G13" s="15" t="s">
        <v>73</v>
      </c>
      <c r="H13" s="12" t="s">
        <v>80</v>
      </c>
      <c r="I13" s="11" t="s">
        <v>72</v>
      </c>
      <c r="J13" s="19" t="s">
        <v>75</v>
      </c>
      <c r="K13" s="11" t="s">
        <v>72</v>
      </c>
      <c r="L13" s="11" t="s">
        <v>72</v>
      </c>
      <c r="M13" s="11" t="s">
        <v>72</v>
      </c>
      <c r="N13" s="11" t="s">
        <v>72</v>
      </c>
      <c r="O13" s="12" t="s">
        <v>80</v>
      </c>
      <c r="P13" s="15" t="s">
        <v>73</v>
      </c>
      <c r="Q13" s="15" t="s">
        <v>73</v>
      </c>
      <c r="R13" s="11" t="s">
        <v>72</v>
      </c>
      <c r="S13" s="11" t="s">
        <v>72</v>
      </c>
      <c r="T13" s="11" t="s">
        <v>72</v>
      </c>
      <c r="U13" s="11" t="s">
        <v>72</v>
      </c>
      <c r="V13" s="12" t="s">
        <v>80</v>
      </c>
      <c r="W13" s="11" t="s">
        <v>72</v>
      </c>
      <c r="X13" s="11" t="s">
        <v>72</v>
      </c>
      <c r="Y13" s="11" t="s">
        <v>72</v>
      </c>
      <c r="Z13" s="11" t="s">
        <v>72</v>
      </c>
      <c r="AA13" s="11" t="s">
        <v>72</v>
      </c>
      <c r="AB13" s="11" t="s">
        <v>72</v>
      </c>
      <c r="AC13" s="12" t="s">
        <v>80</v>
      </c>
      <c r="AD13" s="13" t="s">
        <v>74</v>
      </c>
      <c r="AE13" s="11" t="s">
        <v>72</v>
      </c>
      <c r="AF13" s="11" t="s">
        <v>72</v>
      </c>
      <c r="AG13" s="15" t="s">
        <v>73</v>
      </c>
      <c r="AH13" s="11" t="s">
        <v>72</v>
      </c>
      <c r="AI13" s="11" t="s">
        <v>72</v>
      </c>
      <c r="AJ13" s="11">
        <f t="shared" si="10"/>
        <v>21</v>
      </c>
      <c r="AK13" s="11">
        <f t="shared" si="11"/>
        <v>4</v>
      </c>
      <c r="AL13" s="11">
        <f t="shared" si="12"/>
        <v>1</v>
      </c>
      <c r="AM13" s="11">
        <f t="shared" si="13"/>
        <v>1</v>
      </c>
      <c r="AN13" s="11">
        <f t="shared" si="14"/>
        <v>0</v>
      </c>
      <c r="AO13" s="11">
        <f t="shared" si="15"/>
        <v>0</v>
      </c>
      <c r="AP13" s="11">
        <f t="shared" si="16"/>
        <v>0</v>
      </c>
      <c r="AQ13" s="11">
        <f t="shared" si="17"/>
        <v>0</v>
      </c>
      <c r="AR13" s="11">
        <f t="shared" si="18"/>
        <v>4</v>
      </c>
      <c r="AS13" s="11">
        <f t="shared" si="19"/>
        <v>0</v>
      </c>
    </row>
    <row r="14" spans="1:45" s="6" customFormat="1">
      <c r="A14" s="9">
        <v>7</v>
      </c>
      <c r="B14" s="10" t="s">
        <v>132</v>
      </c>
      <c r="C14" s="10" t="s">
        <v>126</v>
      </c>
      <c r="D14" s="11">
        <v>26</v>
      </c>
      <c r="E14" s="11" t="s">
        <v>72</v>
      </c>
      <c r="F14" s="11" t="s">
        <v>72</v>
      </c>
      <c r="G14" s="12" t="s">
        <v>80</v>
      </c>
      <c r="H14" s="11" t="s">
        <v>72</v>
      </c>
      <c r="I14" s="11" t="s">
        <v>72</v>
      </c>
      <c r="J14" s="11" t="s">
        <v>72</v>
      </c>
      <c r="K14" s="11" t="s">
        <v>72</v>
      </c>
      <c r="L14" s="11" t="s">
        <v>72</v>
      </c>
      <c r="M14" s="11" t="s">
        <v>72</v>
      </c>
      <c r="N14" s="12" t="s">
        <v>80</v>
      </c>
      <c r="O14" s="11" t="s">
        <v>72</v>
      </c>
      <c r="P14" s="11" t="s">
        <v>72</v>
      </c>
      <c r="Q14" s="19" t="s">
        <v>75</v>
      </c>
      <c r="R14" s="11" t="s">
        <v>72</v>
      </c>
      <c r="S14" s="11" t="s">
        <v>72</v>
      </c>
      <c r="T14" s="11" t="s">
        <v>72</v>
      </c>
      <c r="U14" s="12" t="s">
        <v>80</v>
      </c>
      <c r="V14" s="11" t="s">
        <v>72</v>
      </c>
      <c r="W14" s="11" t="s">
        <v>72</v>
      </c>
      <c r="X14" s="11" t="s">
        <v>72</v>
      </c>
      <c r="Y14" s="11" t="s">
        <v>72</v>
      </c>
      <c r="Z14" s="11" t="s">
        <v>72</v>
      </c>
      <c r="AA14" s="11" t="s">
        <v>72</v>
      </c>
      <c r="AB14" s="12" t="s">
        <v>80</v>
      </c>
      <c r="AC14" s="11" t="s">
        <v>72</v>
      </c>
      <c r="AD14" s="11" t="s">
        <v>72</v>
      </c>
      <c r="AE14" s="11" t="s">
        <v>72</v>
      </c>
      <c r="AF14" s="11" t="s">
        <v>72</v>
      </c>
      <c r="AG14" s="11" t="s">
        <v>72</v>
      </c>
      <c r="AH14" s="11" t="s">
        <v>72</v>
      </c>
      <c r="AI14" s="11" t="s">
        <v>72</v>
      </c>
      <c r="AJ14" s="11">
        <f t="shared" si="10"/>
        <v>26</v>
      </c>
      <c r="AK14" s="11">
        <f t="shared" si="11"/>
        <v>0</v>
      </c>
      <c r="AL14" s="11">
        <f t="shared" si="12"/>
        <v>0</v>
      </c>
      <c r="AM14" s="11">
        <f t="shared" si="13"/>
        <v>1</v>
      </c>
      <c r="AN14" s="11">
        <f t="shared" si="14"/>
        <v>0</v>
      </c>
      <c r="AO14" s="11">
        <f t="shared" si="15"/>
        <v>0</v>
      </c>
      <c r="AP14" s="11">
        <f t="shared" si="16"/>
        <v>0</v>
      </c>
      <c r="AQ14" s="11">
        <f t="shared" si="17"/>
        <v>0</v>
      </c>
      <c r="AR14" s="11">
        <f t="shared" si="18"/>
        <v>4</v>
      </c>
      <c r="AS14" s="11">
        <f t="shared" si="19"/>
        <v>0</v>
      </c>
    </row>
    <row r="15" spans="1:45" s="6" customFormat="1">
      <c r="A15" s="9">
        <v>8</v>
      </c>
      <c r="B15" s="10" t="s">
        <v>127</v>
      </c>
      <c r="C15" s="10" t="s">
        <v>126</v>
      </c>
      <c r="D15" s="11">
        <v>26</v>
      </c>
      <c r="E15" s="11" t="s">
        <v>72</v>
      </c>
      <c r="F15" s="11" t="s">
        <v>72</v>
      </c>
      <c r="G15" s="11" t="s">
        <v>72</v>
      </c>
      <c r="H15" s="12" t="s">
        <v>80</v>
      </c>
      <c r="I15" s="11" t="s">
        <v>72</v>
      </c>
      <c r="J15" s="11" t="s">
        <v>72</v>
      </c>
      <c r="K15" s="12" t="s">
        <v>80</v>
      </c>
      <c r="L15" s="11" t="s">
        <v>72</v>
      </c>
      <c r="M15" s="11" t="s">
        <v>72</v>
      </c>
      <c r="N15" s="11" t="s">
        <v>72</v>
      </c>
      <c r="O15" s="11" t="s">
        <v>72</v>
      </c>
      <c r="P15" s="15" t="s">
        <v>73</v>
      </c>
      <c r="Q15" s="15" t="s">
        <v>73</v>
      </c>
      <c r="R15" s="11" t="s">
        <v>72</v>
      </c>
      <c r="S15" s="19" t="s">
        <v>75</v>
      </c>
      <c r="T15" s="11" t="s">
        <v>72</v>
      </c>
      <c r="U15" s="11" t="s">
        <v>72</v>
      </c>
      <c r="V15" s="12" t="s">
        <v>80</v>
      </c>
      <c r="W15" s="11" t="s">
        <v>72</v>
      </c>
      <c r="X15" s="11" t="s">
        <v>72</v>
      </c>
      <c r="Y15" s="11" t="s">
        <v>72</v>
      </c>
      <c r="Z15" s="11" t="s">
        <v>72</v>
      </c>
      <c r="AA15" s="19" t="s">
        <v>75</v>
      </c>
      <c r="AB15" s="11" t="s">
        <v>72</v>
      </c>
      <c r="AC15" s="12" t="s">
        <v>80</v>
      </c>
      <c r="AD15" s="11" t="s">
        <v>72</v>
      </c>
      <c r="AE15" s="11" t="s">
        <v>72</v>
      </c>
      <c r="AF15" s="11" t="s">
        <v>72</v>
      </c>
      <c r="AG15" s="15" t="s">
        <v>73</v>
      </c>
      <c r="AH15" s="11" t="s">
        <v>72</v>
      </c>
      <c r="AI15" s="11" t="s">
        <v>72</v>
      </c>
      <c r="AJ15" s="11">
        <f t="shared" ref="AJ15:AJ16" si="20">COUNTIF(E15:AI15,"H")</f>
        <v>22</v>
      </c>
      <c r="AK15" s="11">
        <f t="shared" ref="AK15:AK16" si="21">COUNTIF(E15:AI15,"T")</f>
        <v>3</v>
      </c>
      <c r="AL15" s="11">
        <f t="shared" ref="AL15:AL16" si="22">COUNTIF(E15:AI15,"I")</f>
        <v>0</v>
      </c>
      <c r="AM15" s="11">
        <f t="shared" ref="AM15:AM16" si="23">COUNTIF(E15:AI15,"SBASK")</f>
        <v>2</v>
      </c>
      <c r="AN15" s="11">
        <f t="shared" ref="AN15:AN16" si="24">COUNTIF(E15:AI15,"SASK")</f>
        <v>0</v>
      </c>
      <c r="AO15" s="11">
        <f t="shared" ref="AO15:AO16" si="25">COUNTIF(E15:AI15,"TO")</f>
        <v>0</v>
      </c>
      <c r="AP15" s="11">
        <f t="shared" ref="AP15:AP16" si="26">COUNTIF(E15:AI15,"HO")</f>
        <v>0</v>
      </c>
      <c r="AQ15" s="11">
        <f t="shared" ref="AQ15:AQ16" si="27">COUNTIF(E15:AI15,"HLN")</f>
        <v>0</v>
      </c>
      <c r="AR15" s="11">
        <f t="shared" ref="AR15:AR16" si="28">COUNTIF(E15:AI15,"OFF")</f>
        <v>4</v>
      </c>
      <c r="AS15" s="11">
        <f t="shared" ref="AS15:AS16" si="29">COUNTIF(E15:AI15,"LN")</f>
        <v>0</v>
      </c>
    </row>
    <row r="16" spans="1:45" s="6" customFormat="1">
      <c r="A16" s="9">
        <v>9</v>
      </c>
      <c r="B16" s="10" t="s">
        <v>128</v>
      </c>
      <c r="C16" s="10" t="s">
        <v>126</v>
      </c>
      <c r="D16" s="11">
        <v>26</v>
      </c>
      <c r="E16" s="11" t="s">
        <v>72</v>
      </c>
      <c r="F16" s="19" t="s">
        <v>75</v>
      </c>
      <c r="G16" s="11" t="s">
        <v>72</v>
      </c>
      <c r="H16" s="12" t="s">
        <v>80</v>
      </c>
      <c r="I16" s="11" t="s">
        <v>72</v>
      </c>
      <c r="J16" s="11" t="s">
        <v>72</v>
      </c>
      <c r="K16" s="11" t="s">
        <v>72</v>
      </c>
      <c r="L16" s="11" t="s">
        <v>72</v>
      </c>
      <c r="M16" s="11" t="s">
        <v>72</v>
      </c>
      <c r="N16" s="11" t="s">
        <v>72</v>
      </c>
      <c r="O16" s="12" t="s">
        <v>80</v>
      </c>
      <c r="P16" s="19" t="s">
        <v>75</v>
      </c>
      <c r="Q16" s="11" t="s">
        <v>72</v>
      </c>
      <c r="R16" s="11" t="s">
        <v>72</v>
      </c>
      <c r="S16" s="11" t="s">
        <v>72</v>
      </c>
      <c r="T16" s="11" t="s">
        <v>72</v>
      </c>
      <c r="U16" s="11" t="s">
        <v>72</v>
      </c>
      <c r="V16" s="12" t="s">
        <v>80</v>
      </c>
      <c r="W16" s="11" t="s">
        <v>72</v>
      </c>
      <c r="X16" s="11" t="s">
        <v>72</v>
      </c>
      <c r="Y16" s="11" t="s">
        <v>72</v>
      </c>
      <c r="Z16" s="11" t="s">
        <v>72</v>
      </c>
      <c r="AA16" s="11" t="s">
        <v>72</v>
      </c>
      <c r="AB16" s="11" t="s">
        <v>72</v>
      </c>
      <c r="AC16" s="12" t="s">
        <v>80</v>
      </c>
      <c r="AD16" s="11" t="s">
        <v>72</v>
      </c>
      <c r="AE16" s="11" t="s">
        <v>72</v>
      </c>
      <c r="AF16" s="11" t="s">
        <v>72</v>
      </c>
      <c r="AG16" s="15" t="s">
        <v>73</v>
      </c>
      <c r="AH16" s="11" t="s">
        <v>72</v>
      </c>
      <c r="AI16" s="11" t="s">
        <v>72</v>
      </c>
      <c r="AJ16" s="11">
        <f t="shared" si="20"/>
        <v>24</v>
      </c>
      <c r="AK16" s="11">
        <f t="shared" si="21"/>
        <v>1</v>
      </c>
      <c r="AL16" s="11">
        <f t="shared" si="22"/>
        <v>0</v>
      </c>
      <c r="AM16" s="11">
        <f t="shared" si="23"/>
        <v>2</v>
      </c>
      <c r="AN16" s="11">
        <f t="shared" si="24"/>
        <v>0</v>
      </c>
      <c r="AO16" s="11">
        <f t="shared" si="25"/>
        <v>0</v>
      </c>
      <c r="AP16" s="11">
        <f t="shared" si="26"/>
        <v>0</v>
      </c>
      <c r="AQ16" s="11">
        <f t="shared" si="27"/>
        <v>0</v>
      </c>
      <c r="AR16" s="11">
        <f t="shared" si="28"/>
        <v>4</v>
      </c>
      <c r="AS16" s="11">
        <f t="shared" si="29"/>
        <v>0</v>
      </c>
    </row>
    <row r="17" spans="1:45" s="6" customFormat="1">
      <c r="A17" s="9">
        <v>10</v>
      </c>
      <c r="B17" s="10" t="s">
        <v>133</v>
      </c>
      <c r="C17" s="10" t="s">
        <v>126</v>
      </c>
      <c r="D17" s="11">
        <v>26</v>
      </c>
      <c r="E17" s="11" t="s">
        <v>72</v>
      </c>
      <c r="F17" s="12" t="s">
        <v>80</v>
      </c>
      <c r="G17" s="19" t="s">
        <v>75</v>
      </c>
      <c r="H17" s="11" t="s">
        <v>72</v>
      </c>
      <c r="I17" s="11" t="s">
        <v>72</v>
      </c>
      <c r="J17" s="11" t="s">
        <v>72</v>
      </c>
      <c r="K17" s="11" t="s">
        <v>72</v>
      </c>
      <c r="L17" s="11" t="s">
        <v>72</v>
      </c>
      <c r="M17" s="11" t="s">
        <v>72</v>
      </c>
      <c r="N17" s="11" t="s">
        <v>72</v>
      </c>
      <c r="O17" s="12" t="s">
        <v>80</v>
      </c>
      <c r="P17" s="15" t="s">
        <v>73</v>
      </c>
      <c r="Q17" s="11" t="s">
        <v>72</v>
      </c>
      <c r="R17" s="15" t="s">
        <v>73</v>
      </c>
      <c r="S17" s="11" t="s">
        <v>72</v>
      </c>
      <c r="T17" s="12" t="s">
        <v>80</v>
      </c>
      <c r="U17" s="11" t="s">
        <v>72</v>
      </c>
      <c r="V17" s="11" t="s">
        <v>72</v>
      </c>
      <c r="W17" s="13" t="s">
        <v>74</v>
      </c>
      <c r="X17" s="11" t="s">
        <v>72</v>
      </c>
      <c r="Y17" s="11" t="s">
        <v>72</v>
      </c>
      <c r="Z17" s="19" t="s">
        <v>75</v>
      </c>
      <c r="AA17" s="11" t="s">
        <v>72</v>
      </c>
      <c r="AB17" s="11" t="s">
        <v>72</v>
      </c>
      <c r="AC17" s="11" t="s">
        <v>72</v>
      </c>
      <c r="AD17" s="12" t="s">
        <v>80</v>
      </c>
      <c r="AE17" s="11" t="s">
        <v>72</v>
      </c>
      <c r="AF17" s="11" t="s">
        <v>72</v>
      </c>
      <c r="AG17" s="11" t="s">
        <v>72</v>
      </c>
      <c r="AH17" s="11" t="s">
        <v>72</v>
      </c>
      <c r="AI17" s="11" t="s">
        <v>72</v>
      </c>
      <c r="AJ17" s="11">
        <f t="shared" ref="AJ17:AJ31" si="30">COUNTIF(E17:AI17,"H")</f>
        <v>22</v>
      </c>
      <c r="AK17" s="11">
        <f t="shared" ref="AK17:AK40" si="31">COUNTIF(E17:AI17,"T")</f>
        <v>2</v>
      </c>
      <c r="AL17" s="11">
        <f t="shared" ref="AL17:AL40" si="32">COUNTIF(E17:AI17,"I")</f>
        <v>1</v>
      </c>
      <c r="AM17" s="11">
        <f t="shared" ref="AM17:AM40" si="33">COUNTIF(E17:AI17,"SBASK")</f>
        <v>2</v>
      </c>
      <c r="AN17" s="11">
        <f t="shared" ref="AN17:AN40" si="34">COUNTIF(E17:AI17,"SASK")</f>
        <v>0</v>
      </c>
      <c r="AO17" s="11">
        <f t="shared" ref="AO17:AO40" si="35">COUNTIF(E17:AI17,"TO")</f>
        <v>0</v>
      </c>
      <c r="AP17" s="11">
        <f t="shared" ref="AP17:AP40" si="36">COUNTIF(E17:AI17,"HO")</f>
        <v>0</v>
      </c>
      <c r="AQ17" s="11">
        <f t="shared" ref="AQ17:AQ40" si="37">COUNTIF(E17:AI17,"HLN")</f>
        <v>0</v>
      </c>
      <c r="AR17" s="11">
        <f t="shared" ref="AR17:AR40" si="38">COUNTIF(E17:AI17,"OFF")</f>
        <v>4</v>
      </c>
      <c r="AS17" s="11">
        <f t="shared" ref="AS17:AS40" si="39">COUNTIF(E17:AI17,"LN")</f>
        <v>0</v>
      </c>
    </row>
    <row r="18" spans="1:45" s="6" customFormat="1">
      <c r="A18" s="9">
        <v>11</v>
      </c>
      <c r="B18" s="10" t="s">
        <v>131</v>
      </c>
      <c r="C18" s="10" t="s">
        <v>126</v>
      </c>
      <c r="D18" s="11">
        <v>26</v>
      </c>
      <c r="E18" s="11" t="s">
        <v>72</v>
      </c>
      <c r="F18" s="13" t="s">
        <v>74</v>
      </c>
      <c r="G18" s="13" t="s">
        <v>74</v>
      </c>
      <c r="H18" s="12" t="s">
        <v>80</v>
      </c>
      <c r="I18" s="11" t="s">
        <v>72</v>
      </c>
      <c r="J18" s="11" t="s">
        <v>72</v>
      </c>
      <c r="K18" s="11" t="s">
        <v>72</v>
      </c>
      <c r="L18" s="11" t="s">
        <v>72</v>
      </c>
      <c r="M18" s="12" t="s">
        <v>80</v>
      </c>
      <c r="N18" s="11" t="s">
        <v>72</v>
      </c>
      <c r="O18" s="11" t="s">
        <v>72</v>
      </c>
      <c r="P18" s="15" t="s">
        <v>73</v>
      </c>
      <c r="Q18" s="11" t="s">
        <v>72</v>
      </c>
      <c r="R18" s="12" t="s">
        <v>80</v>
      </c>
      <c r="S18" s="11" t="s">
        <v>72</v>
      </c>
      <c r="T18" s="11" t="s">
        <v>72</v>
      </c>
      <c r="U18" s="11" t="s">
        <v>72</v>
      </c>
      <c r="V18" s="11" t="s">
        <v>72</v>
      </c>
      <c r="W18" s="11" t="s">
        <v>72</v>
      </c>
      <c r="X18" s="11" t="s">
        <v>72</v>
      </c>
      <c r="Y18" s="15" t="s">
        <v>73</v>
      </c>
      <c r="Z18" s="13" t="s">
        <v>74</v>
      </c>
      <c r="AA18" s="11" t="s">
        <v>72</v>
      </c>
      <c r="AB18" s="11" t="s">
        <v>72</v>
      </c>
      <c r="AC18" s="12" t="s">
        <v>80</v>
      </c>
      <c r="AD18" s="11" t="s">
        <v>72</v>
      </c>
      <c r="AE18" s="11" t="s">
        <v>72</v>
      </c>
      <c r="AF18" s="11" t="s">
        <v>72</v>
      </c>
      <c r="AG18" s="11" t="s">
        <v>72</v>
      </c>
      <c r="AH18" s="11" t="s">
        <v>72</v>
      </c>
      <c r="AI18" s="11" t="s">
        <v>72</v>
      </c>
      <c r="AJ18" s="11">
        <f t="shared" si="30"/>
        <v>22</v>
      </c>
      <c r="AK18" s="11">
        <f t="shared" si="31"/>
        <v>2</v>
      </c>
      <c r="AL18" s="11">
        <f t="shared" si="32"/>
        <v>3</v>
      </c>
      <c r="AM18" s="11">
        <f t="shared" si="33"/>
        <v>0</v>
      </c>
      <c r="AN18" s="11">
        <f t="shared" si="34"/>
        <v>0</v>
      </c>
      <c r="AO18" s="11">
        <f t="shared" si="35"/>
        <v>0</v>
      </c>
      <c r="AP18" s="11">
        <f t="shared" si="36"/>
        <v>0</v>
      </c>
      <c r="AQ18" s="11">
        <f t="shared" si="37"/>
        <v>0</v>
      </c>
      <c r="AR18" s="11">
        <f t="shared" si="38"/>
        <v>4</v>
      </c>
      <c r="AS18" s="11">
        <f t="shared" si="39"/>
        <v>0</v>
      </c>
    </row>
    <row r="19" spans="1:45" s="6" customFormat="1">
      <c r="A19" s="9">
        <v>12</v>
      </c>
      <c r="B19" s="10" t="s">
        <v>130</v>
      </c>
      <c r="C19" s="10" t="s">
        <v>126</v>
      </c>
      <c r="D19" s="11">
        <v>26</v>
      </c>
      <c r="E19" s="12" t="s">
        <v>80</v>
      </c>
      <c r="F19" s="11" t="s">
        <v>72</v>
      </c>
      <c r="G19" s="11" t="s">
        <v>72</v>
      </c>
      <c r="H19" s="11" t="s">
        <v>72</v>
      </c>
      <c r="I19" s="11" t="s">
        <v>72</v>
      </c>
      <c r="J19" s="11" t="s">
        <v>72</v>
      </c>
      <c r="K19" s="11" t="s">
        <v>72</v>
      </c>
      <c r="L19" s="12" t="s">
        <v>80</v>
      </c>
      <c r="M19" s="11" t="s">
        <v>72</v>
      </c>
      <c r="N19" s="11" t="s">
        <v>72</v>
      </c>
      <c r="O19" s="11" t="s">
        <v>72</v>
      </c>
      <c r="P19" s="11" t="s">
        <v>72</v>
      </c>
      <c r="Q19" s="11" t="s">
        <v>72</v>
      </c>
      <c r="R19" s="11" t="s">
        <v>72</v>
      </c>
      <c r="S19" s="11" t="s">
        <v>72</v>
      </c>
      <c r="T19" s="11" t="s">
        <v>72</v>
      </c>
      <c r="U19" s="11" t="s">
        <v>72</v>
      </c>
      <c r="V19" s="12" t="s">
        <v>80</v>
      </c>
      <c r="W19" s="19" t="s">
        <v>75</v>
      </c>
      <c r="X19" s="11" t="s">
        <v>72</v>
      </c>
      <c r="Y19" s="11" t="s">
        <v>72</v>
      </c>
      <c r="Z19" s="11" t="s">
        <v>72</v>
      </c>
      <c r="AA19" s="11" t="s">
        <v>72</v>
      </c>
      <c r="AB19" s="12" t="s">
        <v>80</v>
      </c>
      <c r="AC19" s="11" t="s">
        <v>72</v>
      </c>
      <c r="AD19" s="11" t="s">
        <v>72</v>
      </c>
      <c r="AE19" s="11" t="s">
        <v>72</v>
      </c>
      <c r="AF19" s="11" t="s">
        <v>72</v>
      </c>
      <c r="AG19" s="11" t="s">
        <v>72</v>
      </c>
      <c r="AH19" s="11" t="s">
        <v>72</v>
      </c>
      <c r="AI19" s="11" t="s">
        <v>72</v>
      </c>
      <c r="AJ19" s="11">
        <f t="shared" si="30"/>
        <v>26</v>
      </c>
      <c r="AK19" s="11">
        <f t="shared" si="31"/>
        <v>0</v>
      </c>
      <c r="AL19" s="11">
        <f t="shared" si="32"/>
        <v>0</v>
      </c>
      <c r="AM19" s="11">
        <f t="shared" si="33"/>
        <v>1</v>
      </c>
      <c r="AN19" s="11">
        <f t="shared" si="34"/>
        <v>0</v>
      </c>
      <c r="AO19" s="11">
        <f t="shared" si="35"/>
        <v>0</v>
      </c>
      <c r="AP19" s="11">
        <f t="shared" si="36"/>
        <v>0</v>
      </c>
      <c r="AQ19" s="11">
        <f t="shared" si="37"/>
        <v>0</v>
      </c>
      <c r="AR19" s="11">
        <f t="shared" si="38"/>
        <v>4</v>
      </c>
      <c r="AS19" s="11">
        <f t="shared" si="39"/>
        <v>0</v>
      </c>
    </row>
    <row r="20" spans="1:45" s="6" customFormat="1">
      <c r="A20" s="9">
        <v>13</v>
      </c>
      <c r="B20" s="10" t="s">
        <v>100</v>
      </c>
      <c r="C20" s="10" t="s">
        <v>92</v>
      </c>
      <c r="D20" s="11">
        <v>22</v>
      </c>
      <c r="E20" s="11" t="s">
        <v>72</v>
      </c>
      <c r="F20" s="11" t="s">
        <v>72</v>
      </c>
      <c r="G20" s="12" t="s">
        <v>78</v>
      </c>
      <c r="H20" s="12" t="s">
        <v>80</v>
      </c>
      <c r="I20" s="11" t="s">
        <v>72</v>
      </c>
      <c r="J20" s="11" t="s">
        <v>72</v>
      </c>
      <c r="K20" s="11" t="s">
        <v>72</v>
      </c>
      <c r="L20" s="11" t="s">
        <v>72</v>
      </c>
      <c r="M20" s="11" t="s">
        <v>72</v>
      </c>
      <c r="N20" s="12" t="s">
        <v>78</v>
      </c>
      <c r="O20" s="12" t="s">
        <v>80</v>
      </c>
      <c r="P20" s="11" t="s">
        <v>72</v>
      </c>
      <c r="Q20" s="11" t="s">
        <v>72</v>
      </c>
      <c r="R20" s="11" t="s">
        <v>72</v>
      </c>
      <c r="S20" s="11" t="s">
        <v>72</v>
      </c>
      <c r="T20" s="11" t="s">
        <v>72</v>
      </c>
      <c r="U20" s="14" t="s">
        <v>81</v>
      </c>
      <c r="V20" s="12" t="s">
        <v>80</v>
      </c>
      <c r="W20" s="11" t="s">
        <v>72</v>
      </c>
      <c r="X20" s="11" t="s">
        <v>72</v>
      </c>
      <c r="Y20" s="11" t="s">
        <v>72</v>
      </c>
      <c r="Z20" s="11" t="s">
        <v>72</v>
      </c>
      <c r="AA20" s="11" t="s">
        <v>72</v>
      </c>
      <c r="AB20" s="12" t="s">
        <v>78</v>
      </c>
      <c r="AC20" s="12" t="s">
        <v>80</v>
      </c>
      <c r="AD20" s="11" t="s">
        <v>72</v>
      </c>
      <c r="AE20" s="11" t="s">
        <v>72</v>
      </c>
      <c r="AF20" s="11" t="s">
        <v>72</v>
      </c>
      <c r="AG20" s="11" t="s">
        <v>72</v>
      </c>
      <c r="AH20" s="14" t="s">
        <v>79</v>
      </c>
      <c r="AI20" s="12" t="s">
        <v>80</v>
      </c>
      <c r="AJ20" s="11">
        <f t="shared" si="30"/>
        <v>21</v>
      </c>
      <c r="AK20" s="11">
        <f t="shared" si="31"/>
        <v>0</v>
      </c>
      <c r="AL20" s="11">
        <f t="shared" si="32"/>
        <v>0</v>
      </c>
      <c r="AM20" s="11">
        <f t="shared" si="33"/>
        <v>0</v>
      </c>
      <c r="AN20" s="11">
        <f t="shared" si="34"/>
        <v>0</v>
      </c>
      <c r="AO20" s="11">
        <f t="shared" si="35"/>
        <v>0</v>
      </c>
      <c r="AP20" s="11">
        <f t="shared" si="36"/>
        <v>3</v>
      </c>
      <c r="AQ20" s="11">
        <f t="shared" si="37"/>
        <v>1</v>
      </c>
      <c r="AR20" s="11">
        <f t="shared" si="38"/>
        <v>5</v>
      </c>
      <c r="AS20" s="11">
        <f t="shared" si="39"/>
        <v>1</v>
      </c>
    </row>
    <row r="21" spans="1:45" s="6" customFormat="1">
      <c r="A21" s="9">
        <v>14</v>
      </c>
      <c r="B21" s="10" t="s">
        <v>103</v>
      </c>
      <c r="C21" s="10" t="s">
        <v>98</v>
      </c>
      <c r="D21" s="11">
        <v>26</v>
      </c>
      <c r="E21" s="11" t="s">
        <v>72</v>
      </c>
      <c r="F21" s="11" t="s">
        <v>72</v>
      </c>
      <c r="G21" s="11" t="s">
        <v>72</v>
      </c>
      <c r="H21" s="12" t="s">
        <v>80</v>
      </c>
      <c r="I21" s="11" t="s">
        <v>72</v>
      </c>
      <c r="J21" s="11" t="s">
        <v>72</v>
      </c>
      <c r="K21" s="11" t="s">
        <v>72</v>
      </c>
      <c r="L21" s="11" t="s">
        <v>72</v>
      </c>
      <c r="M21" s="11" t="s">
        <v>72</v>
      </c>
      <c r="N21" s="11" t="s">
        <v>72</v>
      </c>
      <c r="O21" s="12" t="s">
        <v>80</v>
      </c>
      <c r="P21" s="11" t="s">
        <v>72</v>
      </c>
      <c r="Q21" s="11" t="s">
        <v>72</v>
      </c>
      <c r="R21" s="11" t="s">
        <v>72</v>
      </c>
      <c r="S21" s="11" t="s">
        <v>72</v>
      </c>
      <c r="T21" s="11" t="s">
        <v>72</v>
      </c>
      <c r="U21" s="11" t="s">
        <v>72</v>
      </c>
      <c r="V21" s="12" t="s">
        <v>80</v>
      </c>
      <c r="W21" s="11" t="s">
        <v>72</v>
      </c>
      <c r="X21" s="11" t="s">
        <v>72</v>
      </c>
      <c r="Y21" s="11" t="s">
        <v>72</v>
      </c>
      <c r="Z21" s="11" t="s">
        <v>72</v>
      </c>
      <c r="AA21" s="11" t="s">
        <v>72</v>
      </c>
      <c r="AB21" s="11" t="s">
        <v>72</v>
      </c>
      <c r="AC21" s="12" t="s">
        <v>80</v>
      </c>
      <c r="AD21" s="11" t="s">
        <v>72</v>
      </c>
      <c r="AE21" s="11" t="s">
        <v>72</v>
      </c>
      <c r="AF21" s="11" t="s">
        <v>72</v>
      </c>
      <c r="AG21" s="11" t="s">
        <v>72</v>
      </c>
      <c r="AH21" s="11" t="s">
        <v>72</v>
      </c>
      <c r="AI21" s="11" t="s">
        <v>72</v>
      </c>
      <c r="AJ21" s="11">
        <f t="shared" si="30"/>
        <v>27</v>
      </c>
      <c r="AK21" s="11">
        <f t="shared" si="31"/>
        <v>0</v>
      </c>
      <c r="AL21" s="11">
        <f t="shared" si="32"/>
        <v>0</v>
      </c>
      <c r="AM21" s="11">
        <f t="shared" si="33"/>
        <v>0</v>
      </c>
      <c r="AN21" s="11">
        <f t="shared" si="34"/>
        <v>0</v>
      </c>
      <c r="AO21" s="11">
        <f t="shared" si="35"/>
        <v>0</v>
      </c>
      <c r="AP21" s="11">
        <f t="shared" si="36"/>
        <v>0</v>
      </c>
      <c r="AQ21" s="11">
        <f t="shared" si="37"/>
        <v>0</v>
      </c>
      <c r="AR21" s="11">
        <f t="shared" si="38"/>
        <v>4</v>
      </c>
      <c r="AS21" s="11">
        <f t="shared" si="39"/>
        <v>0</v>
      </c>
    </row>
    <row r="22" spans="1:45" s="6" customFormat="1">
      <c r="A22" s="9">
        <v>15</v>
      </c>
      <c r="B22" s="10" t="s">
        <v>135</v>
      </c>
      <c r="C22" s="10" t="s">
        <v>126</v>
      </c>
      <c r="D22" s="11">
        <v>26</v>
      </c>
      <c r="E22" s="11" t="s">
        <v>72</v>
      </c>
      <c r="F22" s="11" t="s">
        <v>72</v>
      </c>
      <c r="G22" s="11" t="s">
        <v>72</v>
      </c>
      <c r="H22" s="12" t="s">
        <v>80</v>
      </c>
      <c r="I22" s="11" t="s">
        <v>72</v>
      </c>
      <c r="J22" s="11" t="s">
        <v>72</v>
      </c>
      <c r="K22" s="11" t="s">
        <v>72</v>
      </c>
      <c r="L22" s="11" t="s">
        <v>72</v>
      </c>
      <c r="M22" s="11" t="s">
        <v>72</v>
      </c>
      <c r="N22" s="11" t="s">
        <v>72</v>
      </c>
      <c r="O22" s="12" t="s">
        <v>80</v>
      </c>
      <c r="P22" s="11" t="s">
        <v>72</v>
      </c>
      <c r="Q22" s="11" t="s">
        <v>72</v>
      </c>
      <c r="R22" s="11" t="s">
        <v>72</v>
      </c>
      <c r="S22" s="11" t="s">
        <v>72</v>
      </c>
      <c r="T22" s="11" t="s">
        <v>72</v>
      </c>
      <c r="U22" s="11" t="s">
        <v>72</v>
      </c>
      <c r="V22" s="12" t="s">
        <v>80</v>
      </c>
      <c r="W22" s="11" t="s">
        <v>72</v>
      </c>
      <c r="X22" s="11" t="s">
        <v>72</v>
      </c>
      <c r="Y22" s="11" t="s">
        <v>72</v>
      </c>
      <c r="Z22" s="11" t="s">
        <v>72</v>
      </c>
      <c r="AA22" s="11" t="s">
        <v>72</v>
      </c>
      <c r="AB22" s="11" t="s">
        <v>72</v>
      </c>
      <c r="AC22" s="11" t="s">
        <v>72</v>
      </c>
      <c r="AD22" s="11" t="s">
        <v>72</v>
      </c>
      <c r="AE22" s="11" t="s">
        <v>72</v>
      </c>
      <c r="AF22" s="11" t="s">
        <v>72</v>
      </c>
      <c r="AG22" s="11" t="s">
        <v>72</v>
      </c>
      <c r="AH22" s="12" t="s">
        <v>80</v>
      </c>
      <c r="AI22" s="11" t="s">
        <v>72</v>
      </c>
      <c r="AJ22" s="11">
        <f t="shared" si="30"/>
        <v>27</v>
      </c>
      <c r="AK22" s="11">
        <f t="shared" si="31"/>
        <v>0</v>
      </c>
      <c r="AL22" s="11">
        <f t="shared" si="32"/>
        <v>0</v>
      </c>
      <c r="AM22" s="11">
        <f t="shared" si="33"/>
        <v>0</v>
      </c>
      <c r="AN22" s="11">
        <f t="shared" si="34"/>
        <v>0</v>
      </c>
      <c r="AO22" s="11">
        <f t="shared" si="35"/>
        <v>0</v>
      </c>
      <c r="AP22" s="11">
        <f t="shared" si="36"/>
        <v>0</v>
      </c>
      <c r="AQ22" s="11">
        <f t="shared" si="37"/>
        <v>0</v>
      </c>
      <c r="AR22" s="11">
        <f t="shared" si="38"/>
        <v>4</v>
      </c>
      <c r="AS22" s="11">
        <f t="shared" si="39"/>
        <v>0</v>
      </c>
    </row>
    <row r="23" spans="1:45" s="6" customFormat="1">
      <c r="A23" s="9">
        <v>16</v>
      </c>
      <c r="B23" s="10" t="s">
        <v>140</v>
      </c>
      <c r="C23" s="10" t="s">
        <v>126</v>
      </c>
      <c r="D23" s="11">
        <v>26</v>
      </c>
      <c r="E23" s="11" t="s">
        <v>72</v>
      </c>
      <c r="F23" s="11" t="s">
        <v>72</v>
      </c>
      <c r="G23" s="11" t="s">
        <v>72</v>
      </c>
      <c r="H23" s="12" t="s">
        <v>80</v>
      </c>
      <c r="I23" s="11" t="s">
        <v>72</v>
      </c>
      <c r="J23" s="11" t="s">
        <v>72</v>
      </c>
      <c r="K23" s="11" t="s">
        <v>72</v>
      </c>
      <c r="L23" s="11" t="s">
        <v>72</v>
      </c>
      <c r="M23" s="11" t="s">
        <v>72</v>
      </c>
      <c r="N23" s="11" t="s">
        <v>72</v>
      </c>
      <c r="O23" s="12" t="s">
        <v>80</v>
      </c>
      <c r="P23" s="11" t="s">
        <v>72</v>
      </c>
      <c r="Q23" s="11" t="s">
        <v>72</v>
      </c>
      <c r="R23" s="11" t="s">
        <v>72</v>
      </c>
      <c r="S23" s="11" t="s">
        <v>72</v>
      </c>
      <c r="T23" s="11" t="s">
        <v>72</v>
      </c>
      <c r="U23" s="11" t="s">
        <v>72</v>
      </c>
      <c r="V23" s="12" t="s">
        <v>80</v>
      </c>
      <c r="W23" s="11" t="s">
        <v>72</v>
      </c>
      <c r="X23" s="11" t="s">
        <v>72</v>
      </c>
      <c r="Y23" s="11" t="s">
        <v>72</v>
      </c>
      <c r="Z23" s="11" t="s">
        <v>72</v>
      </c>
      <c r="AA23" s="11" t="s">
        <v>72</v>
      </c>
      <c r="AB23" s="11" t="s">
        <v>72</v>
      </c>
      <c r="AC23" s="12" t="s">
        <v>80</v>
      </c>
      <c r="AD23" s="11" t="s">
        <v>72</v>
      </c>
      <c r="AE23" s="11" t="s">
        <v>72</v>
      </c>
      <c r="AF23" s="11" t="s">
        <v>72</v>
      </c>
      <c r="AG23" s="11" t="s">
        <v>72</v>
      </c>
      <c r="AH23" s="11" t="s">
        <v>72</v>
      </c>
      <c r="AI23" s="11" t="s">
        <v>72</v>
      </c>
      <c r="AJ23" s="11">
        <f t="shared" si="30"/>
        <v>27</v>
      </c>
      <c r="AK23" s="11">
        <f t="shared" si="31"/>
        <v>0</v>
      </c>
      <c r="AL23" s="11">
        <f t="shared" si="32"/>
        <v>0</v>
      </c>
      <c r="AM23" s="11">
        <f t="shared" si="33"/>
        <v>0</v>
      </c>
      <c r="AN23" s="11">
        <f t="shared" si="34"/>
        <v>0</v>
      </c>
      <c r="AO23" s="11">
        <f t="shared" si="35"/>
        <v>0</v>
      </c>
      <c r="AP23" s="11">
        <f t="shared" si="36"/>
        <v>0</v>
      </c>
      <c r="AQ23" s="11">
        <f t="shared" si="37"/>
        <v>0</v>
      </c>
      <c r="AR23" s="11">
        <f t="shared" si="38"/>
        <v>4</v>
      </c>
      <c r="AS23" s="11">
        <f t="shared" si="39"/>
        <v>0</v>
      </c>
    </row>
    <row r="24" spans="1:45" s="6" customFormat="1">
      <c r="A24" s="9">
        <v>17</v>
      </c>
      <c r="B24" s="10" t="s">
        <v>141</v>
      </c>
      <c r="C24" s="10" t="s">
        <v>126</v>
      </c>
      <c r="D24" s="11">
        <v>26</v>
      </c>
      <c r="E24" s="11" t="s">
        <v>72</v>
      </c>
      <c r="F24" s="11" t="s">
        <v>72</v>
      </c>
      <c r="G24" s="11" t="s">
        <v>72</v>
      </c>
      <c r="H24" s="12" t="s">
        <v>80</v>
      </c>
      <c r="I24" s="11" t="s">
        <v>72</v>
      </c>
      <c r="J24" s="11" t="s">
        <v>72</v>
      </c>
      <c r="K24" s="11" t="s">
        <v>72</v>
      </c>
      <c r="L24" s="19" t="s">
        <v>75</v>
      </c>
      <c r="M24" s="19" t="s">
        <v>75</v>
      </c>
      <c r="N24" s="19" t="s">
        <v>75</v>
      </c>
      <c r="O24" s="12" t="s">
        <v>80</v>
      </c>
      <c r="P24" s="11" t="s">
        <v>72</v>
      </c>
      <c r="Q24" s="11" t="s">
        <v>72</v>
      </c>
      <c r="R24" s="11" t="s">
        <v>72</v>
      </c>
      <c r="S24" s="11" t="s">
        <v>72</v>
      </c>
      <c r="T24" s="11" t="s">
        <v>72</v>
      </c>
      <c r="U24" s="11" t="s">
        <v>72</v>
      </c>
      <c r="V24" s="12" t="s">
        <v>80</v>
      </c>
      <c r="W24" s="11" t="s">
        <v>72</v>
      </c>
      <c r="X24" s="11" t="s">
        <v>72</v>
      </c>
      <c r="Y24" s="11" t="s">
        <v>72</v>
      </c>
      <c r="Z24" s="11" t="s">
        <v>72</v>
      </c>
      <c r="AA24" s="11" t="s">
        <v>72</v>
      </c>
      <c r="AB24" s="11" t="s">
        <v>72</v>
      </c>
      <c r="AC24" s="11" t="s">
        <v>72</v>
      </c>
      <c r="AD24" s="12" t="s">
        <v>80</v>
      </c>
      <c r="AE24" s="11" t="s">
        <v>72</v>
      </c>
      <c r="AF24" s="11" t="s">
        <v>72</v>
      </c>
      <c r="AG24" s="11" t="s">
        <v>72</v>
      </c>
      <c r="AH24" s="11" t="s">
        <v>72</v>
      </c>
      <c r="AI24" s="11" t="s">
        <v>72</v>
      </c>
      <c r="AJ24" s="11">
        <f t="shared" si="30"/>
        <v>24</v>
      </c>
      <c r="AK24" s="11">
        <f t="shared" si="31"/>
        <v>0</v>
      </c>
      <c r="AL24" s="11">
        <f t="shared" si="32"/>
        <v>0</v>
      </c>
      <c r="AM24" s="11">
        <f t="shared" si="33"/>
        <v>3</v>
      </c>
      <c r="AN24" s="11">
        <f t="shared" si="34"/>
        <v>0</v>
      </c>
      <c r="AO24" s="11">
        <f t="shared" si="35"/>
        <v>0</v>
      </c>
      <c r="AP24" s="11">
        <f t="shared" si="36"/>
        <v>0</v>
      </c>
      <c r="AQ24" s="11">
        <f t="shared" si="37"/>
        <v>0</v>
      </c>
      <c r="AR24" s="11">
        <f t="shared" si="38"/>
        <v>4</v>
      </c>
      <c r="AS24" s="11">
        <f t="shared" si="39"/>
        <v>0</v>
      </c>
    </row>
    <row r="25" spans="1:45" s="6" customFormat="1">
      <c r="A25" s="9">
        <v>18</v>
      </c>
      <c r="B25" s="10" t="s">
        <v>136</v>
      </c>
      <c r="C25" s="10" t="s">
        <v>126</v>
      </c>
      <c r="D25" s="11">
        <v>26</v>
      </c>
      <c r="E25" s="11" t="s">
        <v>72</v>
      </c>
      <c r="F25" s="11" t="s">
        <v>72</v>
      </c>
      <c r="G25" s="11" t="s">
        <v>72</v>
      </c>
      <c r="H25" s="12" t="s">
        <v>80</v>
      </c>
      <c r="I25" s="11" t="s">
        <v>72</v>
      </c>
      <c r="J25" s="11" t="s">
        <v>72</v>
      </c>
      <c r="K25" s="11" t="s">
        <v>72</v>
      </c>
      <c r="L25" s="11" t="s">
        <v>72</v>
      </c>
      <c r="M25" s="11" t="s">
        <v>72</v>
      </c>
      <c r="N25" s="12" t="s">
        <v>80</v>
      </c>
      <c r="O25" s="11" t="s">
        <v>72</v>
      </c>
      <c r="P25" s="11" t="s">
        <v>72</v>
      </c>
      <c r="Q25" s="11" t="s">
        <v>72</v>
      </c>
      <c r="R25" s="11" t="s">
        <v>72</v>
      </c>
      <c r="S25" s="11" t="s">
        <v>72</v>
      </c>
      <c r="T25" s="11" t="s">
        <v>72</v>
      </c>
      <c r="U25" s="12" t="s">
        <v>80</v>
      </c>
      <c r="V25" s="11" t="s">
        <v>72</v>
      </c>
      <c r="W25" s="11" t="s">
        <v>72</v>
      </c>
      <c r="X25" s="11" t="s">
        <v>72</v>
      </c>
      <c r="Y25" s="13" t="s">
        <v>74</v>
      </c>
      <c r="Z25" s="11" t="s">
        <v>72</v>
      </c>
      <c r="AA25" s="11" t="s">
        <v>72</v>
      </c>
      <c r="AB25" s="12" t="s">
        <v>80</v>
      </c>
      <c r="AC25" s="11" t="s">
        <v>72</v>
      </c>
      <c r="AD25" s="11" t="s">
        <v>72</v>
      </c>
      <c r="AE25" s="11" t="s">
        <v>72</v>
      </c>
      <c r="AF25" s="13" t="s">
        <v>74</v>
      </c>
      <c r="AG25" s="11" t="s">
        <v>72</v>
      </c>
      <c r="AH25" s="11" t="s">
        <v>72</v>
      </c>
      <c r="AI25" s="11" t="s">
        <v>72</v>
      </c>
      <c r="AJ25" s="11">
        <f t="shared" si="30"/>
        <v>25</v>
      </c>
      <c r="AK25" s="11">
        <f t="shared" si="31"/>
        <v>0</v>
      </c>
      <c r="AL25" s="11">
        <f t="shared" si="32"/>
        <v>2</v>
      </c>
      <c r="AM25" s="11">
        <f t="shared" si="33"/>
        <v>0</v>
      </c>
      <c r="AN25" s="11">
        <f t="shared" si="34"/>
        <v>0</v>
      </c>
      <c r="AO25" s="11">
        <f t="shared" si="35"/>
        <v>0</v>
      </c>
      <c r="AP25" s="11">
        <f t="shared" si="36"/>
        <v>0</v>
      </c>
      <c r="AQ25" s="11">
        <f t="shared" si="37"/>
        <v>0</v>
      </c>
      <c r="AR25" s="11">
        <f t="shared" si="38"/>
        <v>4</v>
      </c>
      <c r="AS25" s="11">
        <f t="shared" si="39"/>
        <v>0</v>
      </c>
    </row>
    <row r="26" spans="1:45" s="6" customFormat="1">
      <c r="A26" s="9">
        <v>19</v>
      </c>
      <c r="B26" s="10" t="s">
        <v>137</v>
      </c>
      <c r="C26" s="10" t="s">
        <v>126</v>
      </c>
      <c r="D26" s="11">
        <v>26</v>
      </c>
      <c r="E26" s="11" t="s">
        <v>72</v>
      </c>
      <c r="F26" s="11" t="s">
        <v>72</v>
      </c>
      <c r="G26" s="12" t="s">
        <v>80</v>
      </c>
      <c r="H26" s="11" t="s">
        <v>72</v>
      </c>
      <c r="I26" s="13" t="s">
        <v>74</v>
      </c>
      <c r="J26" s="11" t="s">
        <v>72</v>
      </c>
      <c r="K26" s="11" t="s">
        <v>72</v>
      </c>
      <c r="L26" s="11" t="s">
        <v>72</v>
      </c>
      <c r="M26" s="11" t="s">
        <v>72</v>
      </c>
      <c r="N26" s="12" t="s">
        <v>80</v>
      </c>
      <c r="O26" s="13" t="s">
        <v>74</v>
      </c>
      <c r="P26" s="11" t="s">
        <v>72</v>
      </c>
      <c r="Q26" s="11" t="s">
        <v>72</v>
      </c>
      <c r="R26" s="11" t="s">
        <v>72</v>
      </c>
      <c r="S26" s="11" t="s">
        <v>72</v>
      </c>
      <c r="T26" s="11" t="s">
        <v>72</v>
      </c>
      <c r="U26" s="11" t="s">
        <v>72</v>
      </c>
      <c r="V26" s="12" t="s">
        <v>80</v>
      </c>
      <c r="W26" s="16" t="s">
        <v>76</v>
      </c>
      <c r="X26" s="16" t="s">
        <v>76</v>
      </c>
      <c r="Y26" s="11" t="s">
        <v>72</v>
      </c>
      <c r="Z26" s="11" t="s">
        <v>72</v>
      </c>
      <c r="AA26" s="11" t="s">
        <v>72</v>
      </c>
      <c r="AB26" s="11" t="s">
        <v>72</v>
      </c>
      <c r="AC26" s="12" t="s">
        <v>80</v>
      </c>
      <c r="AD26" s="11" t="s">
        <v>72</v>
      </c>
      <c r="AE26" s="11" t="s">
        <v>72</v>
      </c>
      <c r="AF26" s="11" t="s">
        <v>72</v>
      </c>
      <c r="AG26" s="11" t="s">
        <v>72</v>
      </c>
      <c r="AH26" s="11" t="s">
        <v>72</v>
      </c>
      <c r="AI26" s="11" t="s">
        <v>72</v>
      </c>
      <c r="AJ26" s="11">
        <f t="shared" si="30"/>
        <v>23</v>
      </c>
      <c r="AK26" s="11">
        <f t="shared" si="31"/>
        <v>0</v>
      </c>
      <c r="AL26" s="11">
        <f t="shared" si="32"/>
        <v>2</v>
      </c>
      <c r="AM26" s="11">
        <f t="shared" si="33"/>
        <v>0</v>
      </c>
      <c r="AN26" s="11">
        <f t="shared" si="34"/>
        <v>2</v>
      </c>
      <c r="AO26" s="11">
        <f t="shared" si="35"/>
        <v>0</v>
      </c>
      <c r="AP26" s="11">
        <f t="shared" si="36"/>
        <v>0</v>
      </c>
      <c r="AQ26" s="11">
        <f t="shared" si="37"/>
        <v>0</v>
      </c>
      <c r="AR26" s="11">
        <f t="shared" si="38"/>
        <v>4</v>
      </c>
      <c r="AS26" s="11">
        <f t="shared" si="39"/>
        <v>0</v>
      </c>
    </row>
    <row r="27" spans="1:45" s="6" customFormat="1">
      <c r="A27" s="9">
        <v>20</v>
      </c>
      <c r="B27" s="10" t="s">
        <v>138</v>
      </c>
      <c r="C27" s="10" t="s">
        <v>126</v>
      </c>
      <c r="D27" s="11">
        <v>26</v>
      </c>
      <c r="E27" s="11" t="s">
        <v>72</v>
      </c>
      <c r="F27" s="11" t="s">
        <v>72</v>
      </c>
      <c r="G27" s="11" t="s">
        <v>72</v>
      </c>
      <c r="H27" s="12" t="s">
        <v>80</v>
      </c>
      <c r="I27" s="15" t="s">
        <v>73</v>
      </c>
      <c r="J27" s="11" t="s">
        <v>72</v>
      </c>
      <c r="K27" s="11" t="s">
        <v>72</v>
      </c>
      <c r="L27" s="11" t="s">
        <v>72</v>
      </c>
      <c r="M27" s="13" t="s">
        <v>74</v>
      </c>
      <c r="N27" s="11" t="s">
        <v>72</v>
      </c>
      <c r="O27" s="12" t="s">
        <v>80</v>
      </c>
      <c r="P27" s="11" t="s">
        <v>72</v>
      </c>
      <c r="Q27" s="11" t="s">
        <v>72</v>
      </c>
      <c r="R27" s="11" t="s">
        <v>72</v>
      </c>
      <c r="S27" s="11" t="s">
        <v>72</v>
      </c>
      <c r="T27" s="11" t="s">
        <v>72</v>
      </c>
      <c r="U27" s="11" t="s">
        <v>72</v>
      </c>
      <c r="V27" s="12" t="s">
        <v>80</v>
      </c>
      <c r="W27" s="11" t="s">
        <v>72</v>
      </c>
      <c r="X27" s="11" t="s">
        <v>72</v>
      </c>
      <c r="Y27" s="11" t="s">
        <v>72</v>
      </c>
      <c r="Z27" s="11" t="s">
        <v>72</v>
      </c>
      <c r="AA27" s="11" t="s">
        <v>72</v>
      </c>
      <c r="AB27" s="11" t="s">
        <v>72</v>
      </c>
      <c r="AC27" s="12" t="s">
        <v>80</v>
      </c>
      <c r="AD27" s="11" t="s">
        <v>72</v>
      </c>
      <c r="AE27" s="11" t="s">
        <v>72</v>
      </c>
      <c r="AF27" s="11" t="s">
        <v>72</v>
      </c>
      <c r="AG27" s="11" t="s">
        <v>72</v>
      </c>
      <c r="AH27" s="11" t="s">
        <v>72</v>
      </c>
      <c r="AI27" s="11" t="s">
        <v>72</v>
      </c>
      <c r="AJ27" s="11">
        <f t="shared" si="30"/>
        <v>25</v>
      </c>
      <c r="AK27" s="11">
        <f t="shared" si="31"/>
        <v>1</v>
      </c>
      <c r="AL27" s="11">
        <f t="shared" si="32"/>
        <v>1</v>
      </c>
      <c r="AM27" s="11">
        <f t="shared" si="33"/>
        <v>0</v>
      </c>
      <c r="AN27" s="11">
        <f t="shared" si="34"/>
        <v>0</v>
      </c>
      <c r="AO27" s="11">
        <f t="shared" si="35"/>
        <v>0</v>
      </c>
      <c r="AP27" s="11">
        <f t="shared" si="36"/>
        <v>0</v>
      </c>
      <c r="AQ27" s="11">
        <f t="shared" si="37"/>
        <v>0</v>
      </c>
      <c r="AR27" s="11">
        <f t="shared" si="38"/>
        <v>4</v>
      </c>
      <c r="AS27" s="11">
        <f t="shared" si="39"/>
        <v>0</v>
      </c>
    </row>
    <row r="28" spans="1:45" s="6" customFormat="1">
      <c r="A28" s="9">
        <v>21</v>
      </c>
      <c r="B28" s="10" t="s">
        <v>139</v>
      </c>
      <c r="C28" s="10" t="s">
        <v>126</v>
      </c>
      <c r="D28" s="11">
        <v>26</v>
      </c>
      <c r="E28" s="11" t="s">
        <v>72</v>
      </c>
      <c r="F28" s="11" t="s">
        <v>72</v>
      </c>
      <c r="G28" s="11" t="s">
        <v>72</v>
      </c>
      <c r="H28" s="12" t="s">
        <v>80</v>
      </c>
      <c r="I28" s="11" t="s">
        <v>72</v>
      </c>
      <c r="J28" s="11" t="s">
        <v>72</v>
      </c>
      <c r="K28" s="11" t="s">
        <v>72</v>
      </c>
      <c r="L28" s="11" t="s">
        <v>72</v>
      </c>
      <c r="M28" s="11" t="s">
        <v>72</v>
      </c>
      <c r="N28" s="11" t="s">
        <v>72</v>
      </c>
      <c r="O28" s="12" t="s">
        <v>80</v>
      </c>
      <c r="P28" s="11" t="s">
        <v>72</v>
      </c>
      <c r="Q28" s="11" t="s">
        <v>72</v>
      </c>
      <c r="R28" s="11" t="s">
        <v>72</v>
      </c>
      <c r="S28" s="11" t="s">
        <v>72</v>
      </c>
      <c r="T28" s="11" t="s">
        <v>72</v>
      </c>
      <c r="U28" s="11" t="s">
        <v>72</v>
      </c>
      <c r="V28" s="12" t="s">
        <v>80</v>
      </c>
      <c r="W28" s="11" t="s">
        <v>72</v>
      </c>
      <c r="X28" s="11" t="s">
        <v>72</v>
      </c>
      <c r="Y28" s="11" t="s">
        <v>72</v>
      </c>
      <c r="Z28" s="11" t="s">
        <v>72</v>
      </c>
      <c r="AA28" s="11" t="s">
        <v>72</v>
      </c>
      <c r="AB28" s="11" t="s">
        <v>72</v>
      </c>
      <c r="AC28" s="12" t="s">
        <v>80</v>
      </c>
      <c r="AD28" s="11" t="s">
        <v>72</v>
      </c>
      <c r="AE28" s="11" t="s">
        <v>72</v>
      </c>
      <c r="AF28" s="11" t="s">
        <v>72</v>
      </c>
      <c r="AG28" s="11" t="s">
        <v>72</v>
      </c>
      <c r="AH28" s="11" t="s">
        <v>72</v>
      </c>
      <c r="AI28" s="11" t="s">
        <v>72</v>
      </c>
      <c r="AJ28" s="11">
        <f t="shared" si="30"/>
        <v>27</v>
      </c>
      <c r="AK28" s="11">
        <f t="shared" si="31"/>
        <v>0</v>
      </c>
      <c r="AL28" s="11">
        <f t="shared" si="32"/>
        <v>0</v>
      </c>
      <c r="AM28" s="11">
        <f t="shared" si="33"/>
        <v>0</v>
      </c>
      <c r="AN28" s="11">
        <f t="shared" si="34"/>
        <v>0</v>
      </c>
      <c r="AO28" s="11">
        <f t="shared" si="35"/>
        <v>0</v>
      </c>
      <c r="AP28" s="11">
        <f t="shared" si="36"/>
        <v>0</v>
      </c>
      <c r="AQ28" s="11">
        <f t="shared" si="37"/>
        <v>0</v>
      </c>
      <c r="AR28" s="11">
        <f t="shared" si="38"/>
        <v>4</v>
      </c>
      <c r="AS28" s="11">
        <f t="shared" si="39"/>
        <v>0</v>
      </c>
    </row>
    <row r="29" spans="1:45" s="6" customFormat="1">
      <c r="A29" s="9">
        <v>22</v>
      </c>
      <c r="B29" s="10" t="s">
        <v>106</v>
      </c>
      <c r="C29" s="10" t="s">
        <v>105</v>
      </c>
      <c r="D29" s="11">
        <v>26</v>
      </c>
      <c r="E29" s="11" t="s">
        <v>72</v>
      </c>
      <c r="F29" s="11" t="s">
        <v>72</v>
      </c>
      <c r="G29" s="11" t="s">
        <v>72</v>
      </c>
      <c r="H29" s="12" t="s">
        <v>80</v>
      </c>
      <c r="I29" s="11" t="s">
        <v>72</v>
      </c>
      <c r="J29" s="11" t="s">
        <v>72</v>
      </c>
      <c r="K29" s="11" t="s">
        <v>72</v>
      </c>
      <c r="L29" s="11" t="s">
        <v>72</v>
      </c>
      <c r="M29" s="11" t="s">
        <v>72</v>
      </c>
      <c r="N29" s="11" t="s">
        <v>72</v>
      </c>
      <c r="O29" s="12" t="s">
        <v>80</v>
      </c>
      <c r="P29" s="11" t="s">
        <v>72</v>
      </c>
      <c r="Q29" s="11" t="s">
        <v>72</v>
      </c>
      <c r="R29" s="11" t="s">
        <v>72</v>
      </c>
      <c r="S29" s="11" t="s">
        <v>72</v>
      </c>
      <c r="T29" s="11" t="s">
        <v>72</v>
      </c>
      <c r="U29" s="14" t="s">
        <v>81</v>
      </c>
      <c r="V29" s="12" t="s">
        <v>80</v>
      </c>
      <c r="W29" s="11" t="s">
        <v>72</v>
      </c>
      <c r="X29" s="11" t="s">
        <v>72</v>
      </c>
      <c r="Y29" s="11" t="s">
        <v>72</v>
      </c>
      <c r="Z29" s="11" t="s">
        <v>72</v>
      </c>
      <c r="AA29" s="11" t="s">
        <v>72</v>
      </c>
      <c r="AB29" s="11" t="s">
        <v>72</v>
      </c>
      <c r="AC29" s="12" t="s">
        <v>80</v>
      </c>
      <c r="AD29" s="11" t="s">
        <v>72</v>
      </c>
      <c r="AE29" s="11" t="s">
        <v>72</v>
      </c>
      <c r="AF29" s="11" t="s">
        <v>72</v>
      </c>
      <c r="AG29" s="11" t="s">
        <v>72</v>
      </c>
      <c r="AH29" s="11" t="s">
        <v>72</v>
      </c>
      <c r="AI29" s="11" t="s">
        <v>72</v>
      </c>
      <c r="AJ29" s="11">
        <f t="shared" si="30"/>
        <v>26</v>
      </c>
      <c r="AK29" s="11">
        <f t="shared" si="31"/>
        <v>0</v>
      </c>
      <c r="AL29" s="11">
        <f t="shared" si="32"/>
        <v>0</v>
      </c>
      <c r="AM29" s="11">
        <f t="shared" si="33"/>
        <v>0</v>
      </c>
      <c r="AN29" s="11">
        <f t="shared" si="34"/>
        <v>0</v>
      </c>
      <c r="AO29" s="11">
        <f t="shared" si="35"/>
        <v>0</v>
      </c>
      <c r="AP29" s="11">
        <f t="shared" si="36"/>
        <v>0</v>
      </c>
      <c r="AQ29" s="11">
        <f t="shared" si="37"/>
        <v>0</v>
      </c>
      <c r="AR29" s="11">
        <f t="shared" si="38"/>
        <v>4</v>
      </c>
      <c r="AS29" s="11">
        <f t="shared" si="39"/>
        <v>1</v>
      </c>
    </row>
    <row r="30" spans="1:45" s="6" customFormat="1">
      <c r="A30" s="9">
        <v>23</v>
      </c>
      <c r="B30" s="10" t="s">
        <v>107</v>
      </c>
      <c r="C30" s="10" t="s">
        <v>105</v>
      </c>
      <c r="D30" s="11">
        <v>26</v>
      </c>
      <c r="E30" s="11" t="s">
        <v>72</v>
      </c>
      <c r="F30" s="12" t="s">
        <v>80</v>
      </c>
      <c r="G30" s="15" t="s">
        <v>73</v>
      </c>
      <c r="H30" s="11" t="s">
        <v>72</v>
      </c>
      <c r="I30" s="11" t="s">
        <v>72</v>
      </c>
      <c r="J30" s="11" t="s">
        <v>72</v>
      </c>
      <c r="K30" s="11" t="s">
        <v>72</v>
      </c>
      <c r="L30" s="11" t="s">
        <v>72</v>
      </c>
      <c r="M30" s="11" t="s">
        <v>72</v>
      </c>
      <c r="N30" s="12" t="s">
        <v>80</v>
      </c>
      <c r="O30" s="15" t="s">
        <v>73</v>
      </c>
      <c r="P30" s="11" t="s">
        <v>72</v>
      </c>
      <c r="Q30" s="11" t="s">
        <v>72</v>
      </c>
      <c r="R30" s="13" t="s">
        <v>74</v>
      </c>
      <c r="S30" s="11" t="s">
        <v>72</v>
      </c>
      <c r="T30" s="11" t="s">
        <v>72</v>
      </c>
      <c r="U30" s="11" t="s">
        <v>72</v>
      </c>
      <c r="V30" s="11" t="s">
        <v>72</v>
      </c>
      <c r="W30" s="11" t="s">
        <v>72</v>
      </c>
      <c r="X30" s="11" t="s">
        <v>72</v>
      </c>
      <c r="Y30" s="12" t="s">
        <v>80</v>
      </c>
      <c r="Z30" s="11" t="s">
        <v>72</v>
      </c>
      <c r="AA30" s="11" t="s">
        <v>72</v>
      </c>
      <c r="AB30" s="11" t="s">
        <v>72</v>
      </c>
      <c r="AC30" s="12" t="s">
        <v>80</v>
      </c>
      <c r="AD30" s="15" t="s">
        <v>73</v>
      </c>
      <c r="AE30" s="11" t="s">
        <v>72</v>
      </c>
      <c r="AF30" s="11" t="s">
        <v>72</v>
      </c>
      <c r="AG30" s="11" t="s">
        <v>72</v>
      </c>
      <c r="AH30" s="11" t="s">
        <v>72</v>
      </c>
      <c r="AI30" s="11" t="s">
        <v>72</v>
      </c>
      <c r="AJ30" s="11">
        <f t="shared" si="30"/>
        <v>23</v>
      </c>
      <c r="AK30" s="11">
        <f t="shared" si="31"/>
        <v>3</v>
      </c>
      <c r="AL30" s="11">
        <f t="shared" si="32"/>
        <v>1</v>
      </c>
      <c r="AM30" s="11">
        <f t="shared" si="33"/>
        <v>0</v>
      </c>
      <c r="AN30" s="11">
        <f t="shared" si="34"/>
        <v>0</v>
      </c>
      <c r="AO30" s="11">
        <f t="shared" si="35"/>
        <v>0</v>
      </c>
      <c r="AP30" s="11">
        <f t="shared" si="36"/>
        <v>0</v>
      </c>
      <c r="AQ30" s="11">
        <f t="shared" si="37"/>
        <v>0</v>
      </c>
      <c r="AR30" s="11">
        <f t="shared" si="38"/>
        <v>4</v>
      </c>
      <c r="AS30" s="11">
        <f t="shared" si="39"/>
        <v>0</v>
      </c>
    </row>
    <row r="31" spans="1:45" s="6" customFormat="1">
      <c r="A31" s="9">
        <v>24</v>
      </c>
      <c r="B31" s="10" t="s">
        <v>143</v>
      </c>
      <c r="C31" s="10" t="s">
        <v>105</v>
      </c>
      <c r="D31" s="11">
        <v>26</v>
      </c>
      <c r="E31" s="11" t="s">
        <v>72</v>
      </c>
      <c r="F31" s="11" t="s">
        <v>72</v>
      </c>
      <c r="G31" s="11" t="s">
        <v>72</v>
      </c>
      <c r="H31" s="12" t="s">
        <v>80</v>
      </c>
      <c r="I31" s="11" t="s">
        <v>72</v>
      </c>
      <c r="J31" s="11" t="s">
        <v>72</v>
      </c>
      <c r="K31" s="11" t="s">
        <v>72</v>
      </c>
      <c r="L31" s="11" t="s">
        <v>72</v>
      </c>
      <c r="M31" s="11" t="s">
        <v>72</v>
      </c>
      <c r="N31" s="11" t="s">
        <v>72</v>
      </c>
      <c r="O31" s="12" t="s">
        <v>80</v>
      </c>
      <c r="P31" s="11" t="s">
        <v>72</v>
      </c>
      <c r="Q31" s="11" t="s">
        <v>72</v>
      </c>
      <c r="R31" s="11" t="s">
        <v>72</v>
      </c>
      <c r="S31" s="11" t="s">
        <v>72</v>
      </c>
      <c r="T31" s="11" t="s">
        <v>72</v>
      </c>
      <c r="U31" s="11" t="s">
        <v>72</v>
      </c>
      <c r="V31" s="12" t="s">
        <v>80</v>
      </c>
      <c r="W31" s="11" t="s">
        <v>72</v>
      </c>
      <c r="X31" s="11" t="s">
        <v>72</v>
      </c>
      <c r="Y31" s="11" t="s">
        <v>72</v>
      </c>
      <c r="Z31" s="11" t="s">
        <v>72</v>
      </c>
      <c r="AA31" s="11" t="s">
        <v>72</v>
      </c>
      <c r="AB31" s="12" t="s">
        <v>80</v>
      </c>
      <c r="AC31" s="11" t="s">
        <v>72</v>
      </c>
      <c r="AD31" s="11" t="s">
        <v>72</v>
      </c>
      <c r="AE31" s="11" t="s">
        <v>72</v>
      </c>
      <c r="AF31" s="11" t="s">
        <v>72</v>
      </c>
      <c r="AG31" s="11" t="s">
        <v>72</v>
      </c>
      <c r="AH31" s="11" t="s">
        <v>72</v>
      </c>
      <c r="AI31" s="11" t="s">
        <v>72</v>
      </c>
      <c r="AJ31" s="11">
        <f t="shared" si="30"/>
        <v>27</v>
      </c>
      <c r="AK31" s="11">
        <f t="shared" si="31"/>
        <v>0</v>
      </c>
      <c r="AL31" s="11">
        <f t="shared" si="32"/>
        <v>0</v>
      </c>
      <c r="AM31" s="11">
        <f t="shared" si="33"/>
        <v>0</v>
      </c>
      <c r="AN31" s="11">
        <f t="shared" si="34"/>
        <v>0</v>
      </c>
      <c r="AO31" s="11">
        <f t="shared" si="35"/>
        <v>0</v>
      </c>
      <c r="AP31" s="11">
        <f t="shared" si="36"/>
        <v>0</v>
      </c>
      <c r="AQ31" s="11">
        <f t="shared" si="37"/>
        <v>0</v>
      </c>
      <c r="AR31" s="11">
        <f t="shared" si="38"/>
        <v>4</v>
      </c>
      <c r="AS31" s="11">
        <f t="shared" si="39"/>
        <v>0</v>
      </c>
    </row>
    <row r="32" spans="1:45" s="6" customFormat="1">
      <c r="A32" s="9">
        <v>25</v>
      </c>
      <c r="B32" s="10" t="s">
        <v>104</v>
      </c>
      <c r="C32" s="10" t="s">
        <v>105</v>
      </c>
      <c r="D32" s="11">
        <v>22</v>
      </c>
      <c r="E32" s="11" t="s">
        <v>72</v>
      </c>
      <c r="F32" s="11" t="s">
        <v>72</v>
      </c>
      <c r="G32" s="12" t="s">
        <v>80</v>
      </c>
      <c r="H32" s="12" t="s">
        <v>80</v>
      </c>
      <c r="I32" s="15" t="s">
        <v>73</v>
      </c>
      <c r="J32" s="15" t="s">
        <v>73</v>
      </c>
      <c r="K32" s="11" t="s">
        <v>72</v>
      </c>
      <c r="L32" s="11" t="s">
        <v>72</v>
      </c>
      <c r="M32" s="11" t="s">
        <v>72</v>
      </c>
      <c r="N32" s="12" t="s">
        <v>80</v>
      </c>
      <c r="O32" s="12" t="s">
        <v>80</v>
      </c>
      <c r="P32" s="11" t="s">
        <v>72</v>
      </c>
      <c r="Q32" s="15" t="s">
        <v>73</v>
      </c>
      <c r="R32" s="11" t="s">
        <v>72</v>
      </c>
      <c r="S32" s="11" t="s">
        <v>72</v>
      </c>
      <c r="T32" s="11" t="s">
        <v>72</v>
      </c>
      <c r="U32" s="14" t="s">
        <v>81</v>
      </c>
      <c r="V32" s="12" t="s">
        <v>80</v>
      </c>
      <c r="W32" s="11" t="s">
        <v>72</v>
      </c>
      <c r="X32" s="11" t="s">
        <v>72</v>
      </c>
      <c r="Y32" s="15" t="s">
        <v>73</v>
      </c>
      <c r="Z32" s="11" t="s">
        <v>72</v>
      </c>
      <c r="AA32" s="11" t="s">
        <v>72</v>
      </c>
      <c r="AB32" s="12" t="s">
        <v>80</v>
      </c>
      <c r="AC32" s="12" t="s">
        <v>80</v>
      </c>
      <c r="AD32" s="11" t="s">
        <v>72</v>
      </c>
      <c r="AE32" s="11" t="s">
        <v>72</v>
      </c>
      <c r="AF32" s="11" t="s">
        <v>72</v>
      </c>
      <c r="AG32" s="15" t="s">
        <v>73</v>
      </c>
      <c r="AH32" s="12" t="s">
        <v>77</v>
      </c>
      <c r="AI32" s="12" t="s">
        <v>80</v>
      </c>
      <c r="AJ32" s="11">
        <f t="shared" ref="AJ32" si="40">COUNTIF(E32:AI32,"H")</f>
        <v>16</v>
      </c>
      <c r="AK32" s="11">
        <f t="shared" si="31"/>
        <v>5</v>
      </c>
      <c r="AL32" s="11">
        <f t="shared" si="32"/>
        <v>0</v>
      </c>
      <c r="AM32" s="11">
        <f t="shared" si="33"/>
        <v>0</v>
      </c>
      <c r="AN32" s="11">
        <f t="shared" si="34"/>
        <v>0</v>
      </c>
      <c r="AO32" s="11">
        <f t="shared" si="35"/>
        <v>1</v>
      </c>
      <c r="AP32" s="11">
        <f t="shared" si="36"/>
        <v>0</v>
      </c>
      <c r="AQ32" s="11">
        <f t="shared" si="37"/>
        <v>0</v>
      </c>
      <c r="AR32" s="11">
        <f t="shared" si="38"/>
        <v>8</v>
      </c>
      <c r="AS32" s="11">
        <f t="shared" si="39"/>
        <v>1</v>
      </c>
    </row>
    <row r="33" spans="1:45" s="6" customFormat="1">
      <c r="A33" s="9">
        <v>26</v>
      </c>
      <c r="B33" s="10" t="s">
        <v>142</v>
      </c>
      <c r="C33" s="10" t="s">
        <v>105</v>
      </c>
      <c r="D33" s="11">
        <v>26</v>
      </c>
      <c r="E33" s="11" t="s">
        <v>72</v>
      </c>
      <c r="F33" s="11" t="s">
        <v>72</v>
      </c>
      <c r="G33" s="11" t="s">
        <v>72</v>
      </c>
      <c r="H33" s="12" t="s">
        <v>80</v>
      </c>
      <c r="I33" s="11" t="s">
        <v>72</v>
      </c>
      <c r="J33" s="11" t="s">
        <v>72</v>
      </c>
      <c r="K33" s="11" t="s">
        <v>72</v>
      </c>
      <c r="L33" s="11" t="s">
        <v>72</v>
      </c>
      <c r="M33" s="11" t="s">
        <v>72</v>
      </c>
      <c r="N33" s="11" t="s">
        <v>72</v>
      </c>
      <c r="O33" s="12" t="s">
        <v>80</v>
      </c>
      <c r="P33" s="11" t="s">
        <v>72</v>
      </c>
      <c r="Q33" s="11" t="s">
        <v>72</v>
      </c>
      <c r="R33" s="11" t="s">
        <v>72</v>
      </c>
      <c r="S33" s="11" t="s">
        <v>72</v>
      </c>
      <c r="T33" s="11" t="s">
        <v>72</v>
      </c>
      <c r="U33" s="11" t="s">
        <v>72</v>
      </c>
      <c r="V33" s="12" t="s">
        <v>80</v>
      </c>
      <c r="W33" s="11" t="s">
        <v>72</v>
      </c>
      <c r="X33" s="11" t="s">
        <v>72</v>
      </c>
      <c r="Y33" s="11" t="s">
        <v>72</v>
      </c>
      <c r="Z33" s="11" t="s">
        <v>72</v>
      </c>
      <c r="AA33" s="11" t="s">
        <v>72</v>
      </c>
      <c r="AB33" s="11" t="s">
        <v>72</v>
      </c>
      <c r="AC33" s="12" t="s">
        <v>80</v>
      </c>
      <c r="AD33" s="11" t="s">
        <v>72</v>
      </c>
      <c r="AE33" s="11" t="s">
        <v>72</v>
      </c>
      <c r="AF33" s="11" t="s">
        <v>72</v>
      </c>
      <c r="AG33" s="11" t="s">
        <v>72</v>
      </c>
      <c r="AH33" s="11" t="s">
        <v>72</v>
      </c>
      <c r="AI33" s="11" t="s">
        <v>72</v>
      </c>
      <c r="AJ33" s="11">
        <f t="shared" ref="AJ33:AJ40" si="41">COUNTIF(E33:AI33,"H")</f>
        <v>27</v>
      </c>
      <c r="AK33" s="11">
        <f t="shared" si="31"/>
        <v>0</v>
      </c>
      <c r="AL33" s="11">
        <f t="shared" si="32"/>
        <v>0</v>
      </c>
      <c r="AM33" s="11">
        <f t="shared" si="33"/>
        <v>0</v>
      </c>
      <c r="AN33" s="11">
        <f t="shared" si="34"/>
        <v>0</v>
      </c>
      <c r="AO33" s="11">
        <f t="shared" si="35"/>
        <v>0</v>
      </c>
      <c r="AP33" s="11">
        <f t="shared" si="36"/>
        <v>0</v>
      </c>
      <c r="AQ33" s="11">
        <f t="shared" si="37"/>
        <v>0</v>
      </c>
      <c r="AR33" s="11">
        <f t="shared" si="38"/>
        <v>4</v>
      </c>
      <c r="AS33" s="11">
        <f t="shared" si="39"/>
        <v>0</v>
      </c>
    </row>
    <row r="34" spans="1:45" s="6" customFormat="1">
      <c r="A34" s="9">
        <v>27</v>
      </c>
      <c r="B34" s="10" t="s">
        <v>91</v>
      </c>
      <c r="C34" s="10" t="s">
        <v>92</v>
      </c>
      <c r="D34" s="11">
        <v>22</v>
      </c>
      <c r="E34" s="11" t="s">
        <v>72</v>
      </c>
      <c r="F34" s="11" t="s">
        <v>72</v>
      </c>
      <c r="G34" s="12" t="s">
        <v>78</v>
      </c>
      <c r="H34" s="12" t="s">
        <v>80</v>
      </c>
      <c r="I34" s="11" t="s">
        <v>72</v>
      </c>
      <c r="J34" s="11" t="s">
        <v>72</v>
      </c>
      <c r="K34" s="11" t="s">
        <v>72</v>
      </c>
      <c r="L34" s="11" t="s">
        <v>72</v>
      </c>
      <c r="M34" s="11" t="s">
        <v>72</v>
      </c>
      <c r="N34" s="12" t="s">
        <v>78</v>
      </c>
      <c r="O34" s="12" t="s">
        <v>80</v>
      </c>
      <c r="P34" s="11" t="s">
        <v>72</v>
      </c>
      <c r="Q34" s="11" t="s">
        <v>72</v>
      </c>
      <c r="R34" s="12" t="s">
        <v>80</v>
      </c>
      <c r="S34" s="11" t="s">
        <v>72</v>
      </c>
      <c r="T34" s="11" t="s">
        <v>72</v>
      </c>
      <c r="U34" s="14" t="s">
        <v>79</v>
      </c>
      <c r="V34" s="12" t="s">
        <v>80</v>
      </c>
      <c r="W34" s="11" t="s">
        <v>72</v>
      </c>
      <c r="X34" s="12" t="s">
        <v>80</v>
      </c>
      <c r="Y34" s="11" t="s">
        <v>72</v>
      </c>
      <c r="Z34" s="11" t="s">
        <v>72</v>
      </c>
      <c r="AA34" s="11" t="s">
        <v>72</v>
      </c>
      <c r="AB34" s="12" t="s">
        <v>78</v>
      </c>
      <c r="AC34" s="12" t="s">
        <v>80</v>
      </c>
      <c r="AD34" s="11" t="s">
        <v>72</v>
      </c>
      <c r="AE34" s="11" t="s">
        <v>72</v>
      </c>
      <c r="AF34" s="11" t="s">
        <v>72</v>
      </c>
      <c r="AG34" s="15" t="s">
        <v>73</v>
      </c>
      <c r="AH34" s="14" t="s">
        <v>79</v>
      </c>
      <c r="AI34" s="11" t="s">
        <v>72</v>
      </c>
      <c r="AJ34" s="11">
        <f t="shared" si="41"/>
        <v>19</v>
      </c>
      <c r="AK34" s="11">
        <f t="shared" si="31"/>
        <v>1</v>
      </c>
      <c r="AL34" s="11">
        <f t="shared" si="32"/>
        <v>0</v>
      </c>
      <c r="AM34" s="11">
        <f t="shared" si="33"/>
        <v>0</v>
      </c>
      <c r="AN34" s="11">
        <f t="shared" si="34"/>
        <v>0</v>
      </c>
      <c r="AO34" s="11">
        <f t="shared" si="35"/>
        <v>0</v>
      </c>
      <c r="AP34" s="11">
        <f t="shared" si="36"/>
        <v>3</v>
      </c>
      <c r="AQ34" s="11">
        <f t="shared" si="37"/>
        <v>2</v>
      </c>
      <c r="AR34" s="11">
        <f t="shared" si="38"/>
        <v>6</v>
      </c>
      <c r="AS34" s="11">
        <f t="shared" si="39"/>
        <v>0</v>
      </c>
    </row>
    <row r="35" spans="1:45" s="6" customFormat="1">
      <c r="A35" s="9">
        <v>28</v>
      </c>
      <c r="B35" s="10" t="s">
        <v>94</v>
      </c>
      <c r="C35" s="10" t="s">
        <v>92</v>
      </c>
      <c r="D35" s="11">
        <v>22</v>
      </c>
      <c r="E35" s="11" t="s">
        <v>72</v>
      </c>
      <c r="F35" s="11" t="s">
        <v>72</v>
      </c>
      <c r="G35" s="12" t="s">
        <v>77</v>
      </c>
      <c r="H35" s="12" t="s">
        <v>80</v>
      </c>
      <c r="I35" s="12" t="s">
        <v>80</v>
      </c>
      <c r="J35" s="11" t="s">
        <v>72</v>
      </c>
      <c r="K35" s="12" t="s">
        <v>80</v>
      </c>
      <c r="L35" s="11" t="s">
        <v>72</v>
      </c>
      <c r="M35" s="11" t="s">
        <v>72</v>
      </c>
      <c r="N35" s="12" t="s">
        <v>78</v>
      </c>
      <c r="O35" s="12" t="s">
        <v>80</v>
      </c>
      <c r="P35" s="11" t="s">
        <v>72</v>
      </c>
      <c r="Q35" s="11" t="s">
        <v>72</v>
      </c>
      <c r="R35" s="11" t="s">
        <v>72</v>
      </c>
      <c r="S35" s="11" t="s">
        <v>72</v>
      </c>
      <c r="T35" s="11" t="s">
        <v>72</v>
      </c>
      <c r="U35" s="14" t="s">
        <v>79</v>
      </c>
      <c r="V35" s="12" t="s">
        <v>80</v>
      </c>
      <c r="W35" s="11" t="s">
        <v>72</v>
      </c>
      <c r="X35" s="11" t="s">
        <v>72</v>
      </c>
      <c r="Y35" s="12" t="s">
        <v>80</v>
      </c>
      <c r="Z35" s="11" t="s">
        <v>72</v>
      </c>
      <c r="AA35" s="15" t="s">
        <v>73</v>
      </c>
      <c r="AB35" s="12" t="s">
        <v>78</v>
      </c>
      <c r="AC35" s="12" t="s">
        <v>80</v>
      </c>
      <c r="AD35" s="12" t="s">
        <v>80</v>
      </c>
      <c r="AE35" s="12" t="s">
        <v>80</v>
      </c>
      <c r="AF35" s="11" t="s">
        <v>72</v>
      </c>
      <c r="AG35" s="11" t="s">
        <v>72</v>
      </c>
      <c r="AH35" s="11" t="s">
        <v>72</v>
      </c>
      <c r="AI35" s="11" t="s">
        <v>72</v>
      </c>
      <c r="AJ35" s="11">
        <f t="shared" si="41"/>
        <v>17</v>
      </c>
      <c r="AK35" s="11">
        <f t="shared" si="31"/>
        <v>1</v>
      </c>
      <c r="AL35" s="11">
        <f t="shared" si="32"/>
        <v>0</v>
      </c>
      <c r="AM35" s="11">
        <f t="shared" si="33"/>
        <v>0</v>
      </c>
      <c r="AN35" s="11">
        <f t="shared" si="34"/>
        <v>0</v>
      </c>
      <c r="AO35" s="11">
        <f t="shared" si="35"/>
        <v>1</v>
      </c>
      <c r="AP35" s="11">
        <f t="shared" si="36"/>
        <v>2</v>
      </c>
      <c r="AQ35" s="11">
        <f t="shared" si="37"/>
        <v>1</v>
      </c>
      <c r="AR35" s="11">
        <f t="shared" si="38"/>
        <v>9</v>
      </c>
      <c r="AS35" s="11">
        <f t="shared" si="39"/>
        <v>0</v>
      </c>
    </row>
    <row r="36" spans="1:45" s="6" customFormat="1">
      <c r="A36" s="9">
        <v>29</v>
      </c>
      <c r="B36" s="10" t="s">
        <v>95</v>
      </c>
      <c r="C36" s="10" t="s">
        <v>92</v>
      </c>
      <c r="D36" s="11">
        <v>22</v>
      </c>
      <c r="E36" s="15" t="s">
        <v>73</v>
      </c>
      <c r="F36" s="11" t="s">
        <v>72</v>
      </c>
      <c r="G36" s="12" t="s">
        <v>78</v>
      </c>
      <c r="H36" s="12" t="s">
        <v>80</v>
      </c>
      <c r="I36" s="11" t="s">
        <v>72</v>
      </c>
      <c r="J36" s="11" t="s">
        <v>72</v>
      </c>
      <c r="K36" s="11" t="s">
        <v>72</v>
      </c>
      <c r="L36" s="11" t="s">
        <v>72</v>
      </c>
      <c r="M36" s="11" t="s">
        <v>72</v>
      </c>
      <c r="N36" s="12" t="s">
        <v>78</v>
      </c>
      <c r="O36" s="12" t="s">
        <v>80</v>
      </c>
      <c r="P36" s="12" t="s">
        <v>80</v>
      </c>
      <c r="Q36" s="15" t="s">
        <v>73</v>
      </c>
      <c r="R36" s="11" t="s">
        <v>72</v>
      </c>
      <c r="S36" s="11" t="s">
        <v>72</v>
      </c>
      <c r="T36" s="11" t="s">
        <v>72</v>
      </c>
      <c r="U36" s="14" t="s">
        <v>79</v>
      </c>
      <c r="V36" s="12" t="s">
        <v>80</v>
      </c>
      <c r="W36" s="11" t="s">
        <v>72</v>
      </c>
      <c r="X36" s="11" t="s">
        <v>72</v>
      </c>
      <c r="Y36" s="11" t="s">
        <v>72</v>
      </c>
      <c r="Z36" s="11" t="s">
        <v>72</v>
      </c>
      <c r="AA36" s="15" t="s">
        <v>73</v>
      </c>
      <c r="AB36" s="12" t="s">
        <v>80</v>
      </c>
      <c r="AC36" s="12" t="s">
        <v>80</v>
      </c>
      <c r="AD36" s="11" t="s">
        <v>72</v>
      </c>
      <c r="AE36" s="11" t="s">
        <v>72</v>
      </c>
      <c r="AF36" s="11" t="s">
        <v>72</v>
      </c>
      <c r="AG36" s="11" t="s">
        <v>72</v>
      </c>
      <c r="AH36" s="14" t="s">
        <v>81</v>
      </c>
      <c r="AI36" s="11"/>
      <c r="AJ36" s="11">
        <f t="shared" si="41"/>
        <v>17</v>
      </c>
      <c r="AK36" s="11">
        <f t="shared" si="31"/>
        <v>3</v>
      </c>
      <c r="AL36" s="11">
        <f t="shared" si="32"/>
        <v>0</v>
      </c>
      <c r="AM36" s="11">
        <f t="shared" si="33"/>
        <v>0</v>
      </c>
      <c r="AN36" s="11">
        <f t="shared" si="34"/>
        <v>0</v>
      </c>
      <c r="AO36" s="11">
        <f t="shared" si="35"/>
        <v>0</v>
      </c>
      <c r="AP36" s="11">
        <f t="shared" si="36"/>
        <v>2</v>
      </c>
      <c r="AQ36" s="11">
        <f t="shared" si="37"/>
        <v>1</v>
      </c>
      <c r="AR36" s="11">
        <f t="shared" si="38"/>
        <v>6</v>
      </c>
      <c r="AS36" s="11">
        <f t="shared" si="39"/>
        <v>1</v>
      </c>
    </row>
    <row r="37" spans="1:45" s="6" customFormat="1">
      <c r="A37" s="9">
        <v>30</v>
      </c>
      <c r="B37" s="10" t="s">
        <v>144</v>
      </c>
      <c r="C37" s="10" t="s">
        <v>92</v>
      </c>
      <c r="D37" s="11">
        <v>26</v>
      </c>
      <c r="E37" s="11" t="s">
        <v>72</v>
      </c>
      <c r="F37" s="11" t="s">
        <v>72</v>
      </c>
      <c r="G37" s="11" t="s">
        <v>72</v>
      </c>
      <c r="H37" s="12" t="s">
        <v>80</v>
      </c>
      <c r="I37" s="11" t="s">
        <v>72</v>
      </c>
      <c r="J37" s="11" t="s">
        <v>72</v>
      </c>
      <c r="K37" s="11" t="s">
        <v>72</v>
      </c>
      <c r="L37" s="11" t="s">
        <v>72</v>
      </c>
      <c r="M37" s="11" t="s">
        <v>72</v>
      </c>
      <c r="N37" s="11" t="s">
        <v>72</v>
      </c>
      <c r="O37" s="12" t="s">
        <v>80</v>
      </c>
      <c r="P37" s="11" t="s">
        <v>72</v>
      </c>
      <c r="Q37" s="11" t="s">
        <v>72</v>
      </c>
      <c r="R37" s="11" t="s">
        <v>72</v>
      </c>
      <c r="S37" s="11" t="s">
        <v>72</v>
      </c>
      <c r="T37" s="11" t="s">
        <v>72</v>
      </c>
      <c r="U37" s="11" t="s">
        <v>72</v>
      </c>
      <c r="V37" s="12" t="s">
        <v>80</v>
      </c>
      <c r="W37" s="11" t="s">
        <v>72</v>
      </c>
      <c r="X37" s="11" t="s">
        <v>72</v>
      </c>
      <c r="Y37" s="11" t="s">
        <v>72</v>
      </c>
      <c r="Z37" s="11" t="s">
        <v>72</v>
      </c>
      <c r="AA37" s="11" t="s">
        <v>72</v>
      </c>
      <c r="AB37" s="11" t="s">
        <v>72</v>
      </c>
      <c r="AC37" s="12" t="s">
        <v>80</v>
      </c>
      <c r="AD37" s="11" t="s">
        <v>72</v>
      </c>
      <c r="AE37" s="11" t="s">
        <v>72</v>
      </c>
      <c r="AF37" s="11" t="s">
        <v>72</v>
      </c>
      <c r="AG37" s="11" t="s">
        <v>72</v>
      </c>
      <c r="AH37" s="13" t="s">
        <v>74</v>
      </c>
      <c r="AI37" s="11" t="s">
        <v>72</v>
      </c>
      <c r="AJ37" s="11">
        <f t="shared" si="41"/>
        <v>26</v>
      </c>
      <c r="AK37" s="11">
        <f t="shared" si="31"/>
        <v>0</v>
      </c>
      <c r="AL37" s="11">
        <f t="shared" si="32"/>
        <v>1</v>
      </c>
      <c r="AM37" s="11">
        <f t="shared" si="33"/>
        <v>0</v>
      </c>
      <c r="AN37" s="11">
        <f t="shared" si="34"/>
        <v>0</v>
      </c>
      <c r="AO37" s="11">
        <f t="shared" si="35"/>
        <v>0</v>
      </c>
      <c r="AP37" s="11">
        <f t="shared" si="36"/>
        <v>0</v>
      </c>
      <c r="AQ37" s="11">
        <f t="shared" si="37"/>
        <v>0</v>
      </c>
      <c r="AR37" s="11">
        <f t="shared" si="38"/>
        <v>4</v>
      </c>
      <c r="AS37" s="11">
        <f t="shared" si="39"/>
        <v>0</v>
      </c>
    </row>
    <row r="38" spans="1:45" s="6" customFormat="1">
      <c r="A38" s="9">
        <v>31</v>
      </c>
      <c r="B38" s="10" t="s">
        <v>93</v>
      </c>
      <c r="C38" s="10" t="s">
        <v>92</v>
      </c>
      <c r="D38" s="11">
        <v>22</v>
      </c>
      <c r="E38" s="11" t="s">
        <v>72</v>
      </c>
      <c r="F38" s="11" t="s">
        <v>72</v>
      </c>
      <c r="G38" s="12" t="s">
        <v>78</v>
      </c>
      <c r="H38" s="12" t="s">
        <v>80</v>
      </c>
      <c r="I38" s="11" t="s">
        <v>72</v>
      </c>
      <c r="J38" s="11" t="s">
        <v>72</v>
      </c>
      <c r="K38" s="11" t="s">
        <v>72</v>
      </c>
      <c r="L38" s="11" t="s">
        <v>72</v>
      </c>
      <c r="M38" s="11" t="s">
        <v>72</v>
      </c>
      <c r="N38" s="12" t="s">
        <v>80</v>
      </c>
      <c r="O38" s="12" t="s">
        <v>80</v>
      </c>
      <c r="P38" s="11" t="s">
        <v>72</v>
      </c>
      <c r="Q38" s="11" t="s">
        <v>72</v>
      </c>
      <c r="R38" s="11" t="s">
        <v>72</v>
      </c>
      <c r="S38" s="11" t="s">
        <v>72</v>
      </c>
      <c r="T38" s="11" t="s">
        <v>72</v>
      </c>
      <c r="U38" s="14" t="s">
        <v>79</v>
      </c>
      <c r="V38" s="12" t="s">
        <v>80</v>
      </c>
      <c r="W38" s="11" t="s">
        <v>72</v>
      </c>
      <c r="X38" s="11" t="s">
        <v>72</v>
      </c>
      <c r="Y38" s="11" t="s">
        <v>72</v>
      </c>
      <c r="Z38" s="11" t="s">
        <v>72</v>
      </c>
      <c r="AA38" s="11" t="s">
        <v>72</v>
      </c>
      <c r="AB38" s="12" t="s">
        <v>80</v>
      </c>
      <c r="AC38" s="12" t="s">
        <v>80</v>
      </c>
      <c r="AD38" s="11" t="s">
        <v>72</v>
      </c>
      <c r="AE38" s="11" t="s">
        <v>72</v>
      </c>
      <c r="AF38" s="11" t="s">
        <v>72</v>
      </c>
      <c r="AG38" s="15" t="s">
        <v>73</v>
      </c>
      <c r="AH38" s="14" t="s">
        <v>81</v>
      </c>
      <c r="AI38" s="12" t="s">
        <v>80</v>
      </c>
      <c r="AJ38" s="11">
        <f t="shared" si="41"/>
        <v>20</v>
      </c>
      <c r="AK38" s="11">
        <f t="shared" si="31"/>
        <v>1</v>
      </c>
      <c r="AL38" s="11">
        <f t="shared" si="32"/>
        <v>0</v>
      </c>
      <c r="AM38" s="11">
        <f t="shared" si="33"/>
        <v>0</v>
      </c>
      <c r="AN38" s="11">
        <f t="shared" si="34"/>
        <v>0</v>
      </c>
      <c r="AO38" s="11">
        <f t="shared" si="35"/>
        <v>0</v>
      </c>
      <c r="AP38" s="11">
        <f t="shared" si="36"/>
        <v>1</v>
      </c>
      <c r="AQ38" s="11">
        <f t="shared" si="37"/>
        <v>1</v>
      </c>
      <c r="AR38" s="11">
        <f t="shared" si="38"/>
        <v>7</v>
      </c>
      <c r="AS38" s="11">
        <f t="shared" si="39"/>
        <v>1</v>
      </c>
    </row>
    <row r="39" spans="1:45" s="6" customFormat="1">
      <c r="A39" s="9">
        <v>32</v>
      </c>
      <c r="B39" s="10" t="s">
        <v>97</v>
      </c>
      <c r="C39" s="10" t="s">
        <v>92</v>
      </c>
      <c r="D39" s="11">
        <v>22</v>
      </c>
      <c r="E39" s="11" t="s">
        <v>72</v>
      </c>
      <c r="F39" s="11" t="s">
        <v>72</v>
      </c>
      <c r="G39" s="12" t="s">
        <v>78</v>
      </c>
      <c r="H39" s="12" t="s">
        <v>80</v>
      </c>
      <c r="I39" s="15" t="s">
        <v>73</v>
      </c>
      <c r="J39" s="11" t="s">
        <v>72</v>
      </c>
      <c r="K39" s="11" t="s">
        <v>72</v>
      </c>
      <c r="L39" s="11" t="s">
        <v>72</v>
      </c>
      <c r="M39" s="11" t="s">
        <v>72</v>
      </c>
      <c r="N39" s="12" t="s">
        <v>78</v>
      </c>
      <c r="O39" s="12" t="s">
        <v>80</v>
      </c>
      <c r="P39" s="11" t="s">
        <v>72</v>
      </c>
      <c r="Q39" s="11" t="s">
        <v>72</v>
      </c>
      <c r="R39" s="11" t="s">
        <v>72</v>
      </c>
      <c r="S39" s="11" t="s">
        <v>72</v>
      </c>
      <c r="T39" s="11" t="s">
        <v>72</v>
      </c>
      <c r="U39" s="14" t="s">
        <v>79</v>
      </c>
      <c r="V39" s="12" t="s">
        <v>80</v>
      </c>
      <c r="W39" s="11" t="s">
        <v>72</v>
      </c>
      <c r="X39" s="11" t="s">
        <v>72</v>
      </c>
      <c r="Y39" s="11" t="s">
        <v>72</v>
      </c>
      <c r="Z39" s="11" t="s">
        <v>72</v>
      </c>
      <c r="AA39" s="11" t="s">
        <v>72</v>
      </c>
      <c r="AB39" s="12" t="s">
        <v>78</v>
      </c>
      <c r="AC39" s="12" t="s">
        <v>80</v>
      </c>
      <c r="AD39" s="11" t="s">
        <v>72</v>
      </c>
      <c r="AE39" s="11" t="s">
        <v>72</v>
      </c>
      <c r="AF39" s="11" t="s">
        <v>72</v>
      </c>
      <c r="AG39" s="11" t="s">
        <v>72</v>
      </c>
      <c r="AH39" s="14" t="s">
        <v>81</v>
      </c>
      <c r="AI39" s="11" t="s">
        <v>72</v>
      </c>
      <c r="AJ39" s="11">
        <f t="shared" si="41"/>
        <v>21</v>
      </c>
      <c r="AK39" s="11">
        <f t="shared" si="31"/>
        <v>1</v>
      </c>
      <c r="AL39" s="11">
        <f t="shared" si="32"/>
        <v>0</v>
      </c>
      <c r="AM39" s="11">
        <f t="shared" si="33"/>
        <v>0</v>
      </c>
      <c r="AN39" s="11">
        <f t="shared" si="34"/>
        <v>0</v>
      </c>
      <c r="AO39" s="11">
        <f t="shared" si="35"/>
        <v>0</v>
      </c>
      <c r="AP39" s="11">
        <f t="shared" si="36"/>
        <v>3</v>
      </c>
      <c r="AQ39" s="11">
        <f t="shared" si="37"/>
        <v>1</v>
      </c>
      <c r="AR39" s="11">
        <f t="shared" si="38"/>
        <v>4</v>
      </c>
      <c r="AS39" s="11">
        <f t="shared" si="39"/>
        <v>1</v>
      </c>
    </row>
    <row r="40" spans="1:45" s="6" customFormat="1">
      <c r="A40" s="9">
        <v>33</v>
      </c>
      <c r="B40" s="10" t="s">
        <v>96</v>
      </c>
      <c r="C40" s="10" t="s">
        <v>92</v>
      </c>
      <c r="D40" s="11">
        <v>22</v>
      </c>
      <c r="E40" s="11" t="s">
        <v>72</v>
      </c>
      <c r="F40" s="15" t="s">
        <v>73</v>
      </c>
      <c r="G40" s="12" t="s">
        <v>78</v>
      </c>
      <c r="H40" s="12" t="s">
        <v>80</v>
      </c>
      <c r="I40" s="15" t="s">
        <v>73</v>
      </c>
      <c r="J40" s="11" t="s">
        <v>72</v>
      </c>
      <c r="K40" s="11" t="s">
        <v>72</v>
      </c>
      <c r="L40" s="11" t="s">
        <v>72</v>
      </c>
      <c r="M40" s="11" t="s">
        <v>72</v>
      </c>
      <c r="N40" s="12" t="s">
        <v>78</v>
      </c>
      <c r="O40" s="12" t="s">
        <v>80</v>
      </c>
      <c r="P40" s="11" t="s">
        <v>72</v>
      </c>
      <c r="Q40" s="11" t="s">
        <v>72</v>
      </c>
      <c r="R40" s="11" t="s">
        <v>72</v>
      </c>
      <c r="S40" s="11" t="s">
        <v>72</v>
      </c>
      <c r="T40" s="15" t="s">
        <v>73</v>
      </c>
      <c r="U40" s="14" t="s">
        <v>79</v>
      </c>
      <c r="V40" s="12" t="s">
        <v>80</v>
      </c>
      <c r="W40" s="11" t="s">
        <v>72</v>
      </c>
      <c r="X40" s="11" t="s">
        <v>72</v>
      </c>
      <c r="Y40" s="11" t="s">
        <v>72</v>
      </c>
      <c r="Z40" s="11" t="s">
        <v>72</v>
      </c>
      <c r="AA40" s="11" t="s">
        <v>72</v>
      </c>
      <c r="AB40" s="12" t="s">
        <v>78</v>
      </c>
      <c r="AC40" s="12" t="s">
        <v>80</v>
      </c>
      <c r="AD40" s="11" t="s">
        <v>72</v>
      </c>
      <c r="AE40" s="11" t="s">
        <v>72</v>
      </c>
      <c r="AF40" s="11" t="s">
        <v>72</v>
      </c>
      <c r="AG40" s="11" t="s">
        <v>72</v>
      </c>
      <c r="AH40" s="14" t="s">
        <v>81</v>
      </c>
      <c r="AI40" s="11" t="s">
        <v>72</v>
      </c>
      <c r="AJ40" s="11">
        <f t="shared" si="41"/>
        <v>19</v>
      </c>
      <c r="AK40" s="11">
        <f t="shared" si="31"/>
        <v>3</v>
      </c>
      <c r="AL40" s="11">
        <f t="shared" si="32"/>
        <v>0</v>
      </c>
      <c r="AM40" s="11">
        <f t="shared" si="33"/>
        <v>0</v>
      </c>
      <c r="AN40" s="11">
        <f t="shared" si="34"/>
        <v>0</v>
      </c>
      <c r="AO40" s="11">
        <f t="shared" si="35"/>
        <v>0</v>
      </c>
      <c r="AP40" s="11">
        <f t="shared" si="36"/>
        <v>3</v>
      </c>
      <c r="AQ40" s="11">
        <f t="shared" si="37"/>
        <v>1</v>
      </c>
      <c r="AR40" s="11">
        <f t="shared" si="38"/>
        <v>4</v>
      </c>
      <c r="AS40" s="11">
        <f t="shared" si="39"/>
        <v>1</v>
      </c>
    </row>
    <row r="41" spans="1:45" s="6" customFormat="1">
      <c r="A41" s="17"/>
      <c r="B41" s="5"/>
      <c r="C41" s="5"/>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1:45" s="6" customFormat="1">
      <c r="A42" s="17"/>
      <c r="B42" s="5"/>
      <c r="C42" s="5"/>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1:45" s="6" customFormat="1">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1:45">
      <c r="A44" s="20"/>
      <c r="B44" s="21"/>
      <c r="C44" s="3"/>
      <c r="D44" s="18"/>
      <c r="E44" s="18" t="s">
        <v>108</v>
      </c>
      <c r="F44" s="11" t="s">
        <v>72</v>
      </c>
      <c r="G44" s="22" t="s">
        <v>109</v>
      </c>
      <c r="H44" s="23" t="s">
        <v>110</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1:45">
      <c r="A45" s="24"/>
      <c r="B45" s="5"/>
      <c r="C45" s="3"/>
      <c r="D45" s="18"/>
      <c r="E45" s="18"/>
      <c r="F45" s="15" t="s">
        <v>73</v>
      </c>
      <c r="G45" s="22" t="s">
        <v>109</v>
      </c>
      <c r="H45" s="23" t="s">
        <v>111</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1:45">
      <c r="A46" s="24"/>
      <c r="B46" s="5"/>
      <c r="C46" s="3"/>
      <c r="D46" s="18"/>
      <c r="E46" s="18"/>
      <c r="F46" s="13" t="s">
        <v>74</v>
      </c>
      <c r="G46" s="22" t="s">
        <v>109</v>
      </c>
      <c r="H46" s="23" t="s">
        <v>112</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1:45">
      <c r="A47" s="6"/>
      <c r="B47" s="6"/>
      <c r="F47" s="19" t="s">
        <v>75</v>
      </c>
      <c r="G47" s="25" t="s">
        <v>109</v>
      </c>
      <c r="H47" s="26" t="s">
        <v>113</v>
      </c>
    </row>
    <row r="48" spans="1:45">
      <c r="A48" s="6"/>
      <c r="B48" s="6"/>
      <c r="D48" s="25"/>
      <c r="E48" s="25"/>
      <c r="F48" s="16" t="s">
        <v>76</v>
      </c>
      <c r="G48" s="25" t="s">
        <v>109</v>
      </c>
      <c r="H48" s="27" t="s">
        <v>114</v>
      </c>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row>
    <row r="49" spans="1:45">
      <c r="A49" s="6"/>
      <c r="B49" s="6"/>
      <c r="D49" s="25"/>
      <c r="E49" s="25"/>
      <c r="F49" s="12" t="s">
        <v>77</v>
      </c>
      <c r="G49" s="25" t="s">
        <v>109</v>
      </c>
      <c r="H49" s="26" t="s">
        <v>115</v>
      </c>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c r="A50" s="6"/>
      <c r="B50" s="6"/>
      <c r="D50" s="4"/>
      <c r="E50" s="4"/>
      <c r="F50" s="12" t="s">
        <v>78</v>
      </c>
      <c r="G50" s="25" t="s">
        <v>109</v>
      </c>
      <c r="H50" s="26" t="s">
        <v>116</v>
      </c>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c r="A51" s="6"/>
      <c r="B51" s="6"/>
      <c r="D51" s="4"/>
      <c r="E51" s="4"/>
      <c r="F51" s="14" t="s">
        <v>79</v>
      </c>
      <c r="G51" s="25" t="s">
        <v>109</v>
      </c>
      <c r="H51" s="26" t="s">
        <v>117</v>
      </c>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row r="52" spans="1:45">
      <c r="D52" s="4"/>
      <c r="E52" s="4"/>
      <c r="F52" s="12" t="s">
        <v>80</v>
      </c>
      <c r="G52" s="25" t="s">
        <v>109</v>
      </c>
      <c r="H52" s="26" t="s">
        <v>118</v>
      </c>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1:45" s="6" customFormat="1">
      <c r="D53" s="28"/>
      <c r="E53" s="28"/>
      <c r="F53" s="14" t="s">
        <v>81</v>
      </c>
      <c r="G53" s="29" t="s">
        <v>109</v>
      </c>
      <c r="H53" s="30" t="s">
        <v>119</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row>
    <row r="54" spans="1:45" s="6" customFormat="1">
      <c r="D54" s="28"/>
      <c r="E54" s="28"/>
      <c r="F54" s="31" t="s">
        <v>121</v>
      </c>
      <c r="G54" s="29" t="s">
        <v>109</v>
      </c>
      <c r="H54" s="30" t="s">
        <v>145</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row>
    <row r="55" spans="1:45" s="6" customFormat="1">
      <c r="D55" s="28"/>
      <c r="E55" s="28"/>
      <c r="F55" s="32" t="s">
        <v>122</v>
      </c>
      <c r="G55" s="29" t="s">
        <v>109</v>
      </c>
      <c r="H55" s="30" t="s">
        <v>146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row>
    <row r="56" spans="1:45" s="6" customFormat="1">
      <c r="D56" s="28"/>
      <c r="E56" s="28"/>
      <c r="F56" s="33" t="s">
        <v>124</v>
      </c>
      <c r="G56" s="28" t="s">
        <v>109</v>
      </c>
      <c r="H56" s="30" t="s">
        <v>147</v>
      </c>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row>
    <row r="57" spans="1:45" s="6" customFormat="1">
      <c r="D57" s="28"/>
      <c r="E57" s="28"/>
      <c r="F57" s="34" t="s">
        <v>123</v>
      </c>
      <c r="G57" s="28" t="s">
        <v>109</v>
      </c>
      <c r="H57" s="30" t="s">
        <v>148</v>
      </c>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s="6" customFormat="1">
      <c r="D58" s="28"/>
      <c r="E58" s="28"/>
      <c r="F58" s="35" t="s">
        <v>124</v>
      </c>
      <c r="G58" s="28" t="s">
        <v>109</v>
      </c>
      <c r="H58" s="30" t="s">
        <v>147</v>
      </c>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row>
    <row r="59" spans="1:45" s="6" customFormat="1">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row>
    <row r="60" spans="1:45" s="6" customFormat="1">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row>
    <row r="61" spans="1:45" s="6" customFormat="1">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row>
    <row r="62" spans="1:45" s="6" customFormat="1">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row>
    <row r="63" spans="1:45" s="6" customFormat="1">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row>
    <row r="64" spans="1:45" s="6" customFormat="1">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row>
    <row r="65" spans="4:45" s="6" customFormat="1">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row>
    <row r="66" spans="4:45" s="6" customFormat="1">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row>
    <row r="67" spans="4:45" s="6" customFormat="1">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row>
    <row r="68" spans="4:45" s="6" customFormat="1">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row>
    <row r="69" spans="4:45" s="6" customFormat="1">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row>
    <row r="70" spans="4:45" s="6" customFormat="1">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row>
    <row r="71" spans="4:45" s="6" customFormat="1">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row>
    <row r="72" spans="4:45" s="6" customFormat="1">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row>
    <row r="73" spans="4:45" s="6" customFormat="1">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row>
    <row r="74" spans="4:45" s="6" customFormat="1">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row>
    <row r="75" spans="4:45" s="6" customFormat="1">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row>
    <row r="76" spans="4:45" s="6" customFormat="1">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row>
    <row r="77" spans="4:45" s="6" customFormat="1">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row>
    <row r="78" spans="4:45" s="6" customFormat="1">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row>
    <row r="79" spans="4:45" s="6" customFormat="1">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row>
    <row r="80" spans="4:45" s="6" customFormat="1">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row>
    <row r="81" spans="4:45" s="6" customFormat="1">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row>
    <row r="82" spans="4:45" s="6" customFormat="1">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row>
    <row r="83" spans="4:45" s="6" customFormat="1">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row>
    <row r="84" spans="4:45" s="6" customFormat="1">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row>
    <row r="85" spans="4:45" s="6" customFormat="1">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row>
    <row r="86" spans="4:45" s="6" customFormat="1">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row>
    <row r="87" spans="4:45" s="6" customFormat="1">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row>
    <row r="88" spans="4:45" s="6" customFormat="1">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row>
    <row r="89" spans="4:45" s="6" customFormat="1">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row>
    <row r="90" spans="4:45" s="6" customFormat="1">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row>
    <row r="91" spans="4:45" s="6" customFormat="1">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row>
    <row r="92" spans="4:45" s="6" customFormat="1">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row>
    <row r="93" spans="4:45" s="6" customFormat="1">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row>
    <row r="94" spans="4:45" s="6" customFormat="1">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row>
    <row r="95" spans="4:45" s="6" customFormat="1">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row>
    <row r="96" spans="4:45" s="6" customFormat="1">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row>
    <row r="97" spans="4:45" s="6" customFormat="1">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row>
    <row r="98" spans="4:45" s="6" customFormat="1">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row>
    <row r="99" spans="4:45" s="6" customFormat="1">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row>
    <row r="100" spans="4:45" s="6" customFormat="1">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row>
    <row r="101" spans="4:45" s="6" customFormat="1">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row>
    <row r="102" spans="4:45" s="6" customFormat="1">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row>
    <row r="103" spans="4:45" s="6" customFormat="1">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row>
    <row r="104" spans="4:45" s="6" customFormat="1">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row>
    <row r="105" spans="4:45" s="6" customFormat="1">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row>
    <row r="106" spans="4:45" s="6" customFormat="1">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row>
    <row r="107" spans="4:45" s="6" customFormat="1">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row>
    <row r="108" spans="4:45" s="6" customFormat="1">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row>
    <row r="109" spans="4:45" s="6" customFormat="1">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row>
    <row r="110" spans="4:45" s="6" customFormat="1">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row>
    <row r="111" spans="4:45" s="6" customFormat="1">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row>
    <row r="112" spans="4:45" s="6" customFormat="1">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row>
    <row r="113" spans="4:45" s="6" customFormat="1">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row>
    <row r="114" spans="4:45" s="6" customFormat="1">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row>
    <row r="115" spans="4:45" s="6" customFormat="1">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row>
    <row r="116" spans="4:45" s="6" customFormat="1">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row>
    <row r="117" spans="4:45" s="6" customFormat="1">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row>
    <row r="118" spans="4:45" s="6" customFormat="1">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row>
    <row r="119" spans="4:45" s="6" customFormat="1">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row>
    <row r="120" spans="4:45" s="6" customFormat="1">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row>
    <row r="121" spans="4:45" s="6" customFormat="1">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row>
    <row r="122" spans="4:45" s="6" customFormat="1">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row>
    <row r="123" spans="4:45" s="6" customFormat="1">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row>
    <row r="124" spans="4:45" s="6" customFormat="1">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row>
    <row r="125" spans="4:45" s="6" customFormat="1">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row>
    <row r="126" spans="4:45" s="6" customFormat="1">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row>
    <row r="127" spans="4:45" s="6" customFormat="1">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row>
    <row r="128" spans="4:45" s="6" customFormat="1">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row>
    <row r="129" spans="4:45" s="6" customFormat="1">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row>
    <row r="130" spans="4:45" s="6" customFormat="1">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row>
    <row r="131" spans="4:45" s="6" customFormat="1">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row>
    <row r="132" spans="4:45" s="6" customFormat="1">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row>
    <row r="133" spans="4:45" s="6" customFormat="1">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row>
    <row r="134" spans="4:45" s="6" customFormat="1">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row>
    <row r="135" spans="4:45" s="6" customFormat="1">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row>
    <row r="136" spans="4:45" s="6" customFormat="1">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row>
    <row r="137" spans="4:45" s="6" customFormat="1">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row>
    <row r="138" spans="4:45" s="6" customFormat="1">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row>
    <row r="139" spans="4:45" s="6" customFormat="1">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row>
    <row r="140" spans="4:45" s="6" customFormat="1">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row>
    <row r="141" spans="4:45" s="6" customFormat="1">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row>
    <row r="142" spans="4:45" s="6" customFormat="1">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row>
    <row r="143" spans="4:45" s="6" customFormat="1">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row>
    <row r="144" spans="4:45" s="6" customFormat="1">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row>
    <row r="145" spans="4:45" s="6" customFormat="1">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row>
    <row r="146" spans="4:45" s="6" customFormat="1">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row>
    <row r="147" spans="4:45" s="6" customFormat="1">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row>
    <row r="148" spans="4:45" s="6" customFormat="1">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row>
    <row r="149" spans="4:45" s="6" customFormat="1">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row>
    <row r="150" spans="4:45" s="6" customFormat="1">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row>
    <row r="151" spans="4:45" s="6" customFormat="1">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row>
    <row r="152" spans="4:45" s="6" customFormat="1">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row>
    <row r="153" spans="4:45" s="6" customFormat="1">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row>
    <row r="154" spans="4:45" s="6" customFormat="1">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row>
    <row r="155" spans="4:45" s="6" customFormat="1">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row>
    <row r="156" spans="4:45" s="6" customFormat="1">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row>
    <row r="157" spans="4:45" s="6" customFormat="1">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row>
    <row r="158" spans="4:45" s="6" customFormat="1">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row>
    <row r="159" spans="4:45" s="6" customFormat="1">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row>
    <row r="160" spans="4:45" s="6" customFormat="1">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row>
    <row r="161" spans="4:45" s="6" customFormat="1">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row>
    <row r="162" spans="4:45" s="6" customFormat="1">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row>
    <row r="163" spans="4:45" s="6" customFormat="1">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row>
    <row r="164" spans="4:45" s="6" customFormat="1">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row>
    <row r="165" spans="4:45" s="6" customFormat="1">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row>
    <row r="166" spans="4:45" s="6" customFormat="1">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row>
    <row r="167" spans="4:45" s="6" customFormat="1">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row>
    <row r="168" spans="4:45" s="6" customFormat="1">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row>
    <row r="169" spans="4:45" s="6" customFormat="1">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row>
    <row r="170" spans="4:45" s="6" customFormat="1">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row>
    <row r="171" spans="4:45" s="6" customFormat="1">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row>
    <row r="172" spans="4:45" s="6" customFormat="1">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row>
    <row r="173" spans="4:45" s="6" customFormat="1">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row>
    <row r="174" spans="4:45" s="6" customFormat="1">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row>
    <row r="175" spans="4:45" s="6" customFormat="1">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row>
    <row r="176" spans="4:45" s="6" customFormat="1">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row>
    <row r="177" spans="4:45" s="6" customFormat="1">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row>
    <row r="178" spans="4:45" s="6" customFormat="1">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row>
    <row r="179" spans="4:45" s="6" customFormat="1">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row>
    <row r="180" spans="4:45" s="6" customFormat="1">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row>
    <row r="181" spans="4:45" s="6" customFormat="1">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row>
    <row r="182" spans="4:45" s="6" customFormat="1">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row>
    <row r="183" spans="4:45" s="6" customFormat="1">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row>
    <row r="184" spans="4:45" s="6" customFormat="1">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row>
    <row r="185" spans="4:45" s="6" customFormat="1">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row>
    <row r="186" spans="4:45" s="6" customFormat="1">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row>
    <row r="187" spans="4:45" s="6" customFormat="1">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row>
    <row r="188" spans="4:45" s="6" customFormat="1">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row>
    <row r="189" spans="4:45" s="6" customFormat="1">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row>
    <row r="190" spans="4:45" s="6" customFormat="1">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row>
    <row r="191" spans="4:45" s="6" customFormat="1">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row>
    <row r="192" spans="4:45" s="6" customFormat="1">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row>
    <row r="193" spans="4:45" s="6" customFormat="1">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row>
    <row r="194" spans="4:45" s="6" customFormat="1">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row>
    <row r="195" spans="4:45" s="6" customFormat="1">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row>
    <row r="196" spans="4:45" s="6" customFormat="1">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row>
    <row r="197" spans="4:45" s="6" customFormat="1">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row>
    <row r="198" spans="4:45" s="6" customFormat="1">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row>
    <row r="199" spans="4:45" s="6" customFormat="1">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row>
    <row r="200" spans="4:45" s="6" customFormat="1">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row>
    <row r="201" spans="4:45" s="6" customFormat="1">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row>
    <row r="202" spans="4:45" s="6" customFormat="1">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row>
    <row r="203" spans="4:45" s="6" customFormat="1">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row>
    <row r="204" spans="4:45" s="6" customFormat="1">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row>
    <row r="205" spans="4:45" s="6" customFormat="1">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row>
    <row r="206" spans="4:45" s="6" customFormat="1">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row>
    <row r="207" spans="4:45" s="6" customFormat="1">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row>
    <row r="208" spans="4:45" s="6" customFormat="1">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row>
    <row r="209" spans="4:45" s="6" customFormat="1">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row>
    <row r="210" spans="4:45" s="6" customFormat="1">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row>
    <row r="211" spans="4:45" s="6" customFormat="1">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row>
    <row r="212" spans="4:45" s="6" customFormat="1">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row>
    <row r="213" spans="4:45" s="6" customFormat="1">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row>
    <row r="214" spans="4:45" s="6" customFormat="1">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row>
    <row r="215" spans="4:45" s="6" customFormat="1">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row>
    <row r="216" spans="4:45" s="6" customFormat="1">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row>
    <row r="217" spans="4:45" s="6" customFormat="1">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row>
    <row r="218" spans="4:45" s="6" customFormat="1">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row>
    <row r="219" spans="4:45" s="6" customFormat="1">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row>
    <row r="220" spans="4:45" s="6" customFormat="1">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row>
    <row r="221" spans="4:45" s="6" customFormat="1">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row>
    <row r="222" spans="4:45" s="6" customFormat="1">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row>
    <row r="223" spans="4:45" s="6" customFormat="1">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row>
    <row r="224" spans="4:45" s="6" customFormat="1">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row>
    <row r="225" spans="4:45" s="6" customFormat="1">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row>
    <row r="226" spans="4:45" s="6" customFormat="1">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row>
    <row r="227" spans="4:45" s="6" customFormat="1">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row>
    <row r="228" spans="4:45" s="6" customFormat="1">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row>
    <row r="229" spans="4:45" s="6" customFormat="1">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row>
    <row r="230" spans="4:45" s="6" customFormat="1">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row>
    <row r="231" spans="4:45" s="6" customFormat="1">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row>
    <row r="232" spans="4:45" s="6" customFormat="1">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row>
    <row r="233" spans="4:45" s="6" customFormat="1">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row>
    <row r="234" spans="4:45" s="6" customFormat="1">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row>
    <row r="235" spans="4:45" s="6" customFormat="1">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row>
    <row r="236" spans="4:45" s="6" customFormat="1">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row>
    <row r="237" spans="4:45" s="6" customFormat="1">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row>
    <row r="238" spans="4:45" s="6" customFormat="1">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row>
    <row r="239" spans="4:45" s="6" customFormat="1">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row>
    <row r="240" spans="4:45" s="6" customFormat="1">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row>
    <row r="241" spans="4:45" s="6" customFormat="1">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row>
    <row r="242" spans="4:45" s="6" customFormat="1">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row>
    <row r="243" spans="4:45" s="6" customFormat="1">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row>
    <row r="244" spans="4:45" s="6" customFormat="1">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row>
    <row r="245" spans="4:45" s="6" customFormat="1">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row>
    <row r="246" spans="4:45" s="6" customFormat="1">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row>
    <row r="247" spans="4:45" s="6" customFormat="1">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row>
    <row r="248" spans="4:45" s="6" customFormat="1">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row>
    <row r="249" spans="4:45" s="6" customFormat="1">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row>
    <row r="250" spans="4:45" s="6" customFormat="1">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row>
    <row r="251" spans="4:45" s="6" customFormat="1">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row>
    <row r="252" spans="4:45" s="6" customFormat="1">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row>
    <row r="253" spans="4:45" s="6" customFormat="1">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row>
    <row r="254" spans="4:45" s="6" customFormat="1">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row>
    <row r="255" spans="4:45" s="6" customFormat="1">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row>
    <row r="256" spans="4:45" s="6" customFormat="1">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row>
    <row r="257" spans="4:45" s="6" customFormat="1">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row>
    <row r="258" spans="4:45" s="6" customFormat="1">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row>
    <row r="259" spans="4:45" s="6" customFormat="1">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row>
    <row r="260" spans="4:45" s="6" customFormat="1">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row>
    <row r="261" spans="4:45" s="6" customFormat="1">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row>
    <row r="262" spans="4:45" s="6" customFormat="1">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row>
    <row r="263" spans="4:45" s="6" customFormat="1">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row>
    <row r="264" spans="4:45" s="6" customFormat="1">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row>
    <row r="265" spans="4:45" s="6" customFormat="1">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row>
    <row r="266" spans="4:45" s="6" customFormat="1">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row>
    <row r="267" spans="4:45" s="6" customFormat="1">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row>
    <row r="268" spans="4:45" s="6" customFormat="1">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row>
    <row r="269" spans="4:45" s="6" customFormat="1">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row>
    <row r="270" spans="4:45" s="6" customFormat="1">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row>
    <row r="271" spans="4:45" s="6" customFormat="1">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row>
    <row r="272" spans="4:45" s="6" customFormat="1">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row>
    <row r="273" spans="4:45" s="6" customFormat="1">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row>
    <row r="274" spans="4:45" s="6" customFormat="1">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row>
    <row r="275" spans="4:45" s="6" customFormat="1">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row>
    <row r="276" spans="4:45" s="6" customFormat="1">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row>
    <row r="277" spans="4:45" s="6" customFormat="1">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row>
    <row r="278" spans="4:45" s="6" customFormat="1">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row>
    <row r="279" spans="4:45" s="6" customFormat="1">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row>
    <row r="280" spans="4:45" s="6" customFormat="1">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row>
    <row r="281" spans="4:45" s="6" customFormat="1">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row>
    <row r="282" spans="4:45" s="6" customFormat="1">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row>
    <row r="283" spans="4:45" s="6" customFormat="1">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row>
    <row r="284" spans="4:45" s="6" customFormat="1">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row>
    <row r="285" spans="4:45" s="6" customFormat="1">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row>
    <row r="286" spans="4:45" s="6" customFormat="1">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row>
    <row r="287" spans="4:45" s="6" customFormat="1">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row>
    <row r="288" spans="4:45" s="6" customFormat="1">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row>
    <row r="289" spans="4:45" s="6" customFormat="1">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row>
    <row r="290" spans="4:45" s="6" customFormat="1">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row>
    <row r="291" spans="4:45" s="6" customFormat="1">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row>
    <row r="292" spans="4:45" s="6" customFormat="1">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row>
    <row r="293" spans="4:45" s="6" customFormat="1">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row>
    <row r="294" spans="4:45" s="6" customFormat="1">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row>
    <row r="295" spans="4:45" s="6" customFormat="1">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row>
    <row r="296" spans="4:45" s="6" customFormat="1">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row>
    <row r="297" spans="4:45" s="6" customFormat="1">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row>
    <row r="298" spans="4:45" s="6" customFormat="1">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row>
    <row r="299" spans="4:45" s="6" customFormat="1">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row>
    <row r="300" spans="4:45" s="6" customFormat="1">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row>
    <row r="301" spans="4:45" s="6" customFormat="1">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row>
    <row r="302" spans="4:45" s="6" customFormat="1">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row>
    <row r="303" spans="4:45" s="6" customFormat="1">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row>
    <row r="304" spans="4:45" s="6" customFormat="1">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row>
    <row r="305" spans="4:45" s="6" customFormat="1">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row>
    <row r="306" spans="4:45" s="6" customFormat="1">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row>
    <row r="307" spans="4:45" s="6" customFormat="1">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row>
    <row r="308" spans="4:45" s="6" customFormat="1">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row>
    <row r="309" spans="4:45" s="6" customFormat="1">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row>
    <row r="310" spans="4:45" s="6" customFormat="1">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row>
    <row r="311" spans="4:45" s="6" customFormat="1">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row>
    <row r="312" spans="4:45" s="6" customFormat="1">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row>
    <row r="313" spans="4:45" s="6" customFormat="1">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row>
    <row r="314" spans="4:45" s="6" customFormat="1">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row>
    <row r="315" spans="4:45" s="6" customFormat="1">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row>
    <row r="316" spans="4:45" s="6" customFormat="1">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row>
    <row r="317" spans="4:45" s="6" customFormat="1">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row>
    <row r="318" spans="4:45" s="6" customFormat="1">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row>
    <row r="319" spans="4:45" s="6" customFormat="1">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row>
    <row r="320" spans="4:45" s="6" customFormat="1">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row>
    <row r="321" spans="4:45" s="6" customFormat="1">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row>
    <row r="322" spans="4:45" s="6" customFormat="1">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row>
    <row r="323" spans="4:45" s="6" customFormat="1">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row>
    <row r="324" spans="4:45" s="6" customFormat="1">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row>
    <row r="325" spans="4:45" s="6" customFormat="1">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row>
    <row r="326" spans="4:45" s="6" customFormat="1">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row>
    <row r="327" spans="4:45" s="6" customFormat="1">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row>
    <row r="328" spans="4:45" s="6" customFormat="1">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row>
    <row r="329" spans="4:45" s="6" customFormat="1">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row>
    <row r="330" spans="4:45" s="6" customFormat="1">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row>
    <row r="331" spans="4:45" s="6" customFormat="1">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row>
    <row r="332" spans="4:45" s="6" customFormat="1">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row>
    <row r="333" spans="4:45" s="6" customFormat="1">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row>
    <row r="334" spans="4:45" s="6" customFormat="1">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row>
    <row r="335" spans="4:45" s="6" customFormat="1">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row>
    <row r="336" spans="4:45" s="6" customFormat="1">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row>
    <row r="337" spans="4:45" s="6" customFormat="1">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row>
    <row r="338" spans="4:45" s="6" customFormat="1">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row>
    <row r="339" spans="4:45" s="6" customFormat="1">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row>
    <row r="340" spans="4:45" s="6" customFormat="1">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row>
    <row r="341" spans="4:45" s="6" customFormat="1">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row>
    <row r="342" spans="4:45" s="6" customFormat="1">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row>
    <row r="343" spans="4:45" s="6" customFormat="1">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row>
    <row r="344" spans="4:45" s="6" customFormat="1">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row>
    <row r="345" spans="4:45" s="6" customFormat="1">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row>
    <row r="346" spans="4:45" s="6" customFormat="1">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row>
    <row r="347" spans="4:45" s="6" customFormat="1">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row>
    <row r="348" spans="4:45" s="6" customFormat="1">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row>
    <row r="349" spans="4:45" s="6" customFormat="1">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row>
    <row r="350" spans="4:45" s="6" customFormat="1">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row>
    <row r="351" spans="4:45" s="6" customFormat="1">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row>
    <row r="352" spans="4:45" s="6" customFormat="1">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row>
    <row r="353" spans="4:45" s="6" customFormat="1">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row>
    <row r="354" spans="4:45" s="6" customFormat="1">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row>
    <row r="355" spans="4:45" s="6" customFormat="1">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row>
    <row r="356" spans="4:45" s="6" customFormat="1">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row>
    <row r="357" spans="4:45" s="6" customFormat="1">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row>
    <row r="358" spans="4:45" s="6" customFormat="1">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row>
    <row r="359" spans="4:45" s="6" customFormat="1">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row>
    <row r="360" spans="4:45" s="6" customFormat="1">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row>
    <row r="361" spans="4:45" s="6" customFormat="1">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row>
    <row r="362" spans="4:45" s="6" customFormat="1">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row>
    <row r="363" spans="4:45" s="6" customFormat="1">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row>
    <row r="364" spans="4:45" s="6" customFormat="1">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row>
    <row r="365" spans="4:45" s="6" customFormat="1">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row>
    <row r="366" spans="4:45" s="6" customFormat="1">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row>
    <row r="367" spans="4:45" s="6" customFormat="1">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row>
    <row r="368" spans="4:45" s="6" customFormat="1">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row>
    <row r="369" spans="4:45" s="6" customFormat="1">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row>
    <row r="370" spans="4:45" s="6" customFormat="1">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row>
    <row r="371" spans="4:45" s="6" customFormat="1">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row>
    <row r="372" spans="4:45" s="6" customFormat="1">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row>
    <row r="373" spans="4:45" s="6" customFormat="1">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row>
    <row r="374" spans="4:45" s="6" customFormat="1">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row>
    <row r="375" spans="4:45" s="6" customFormat="1">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row>
    <row r="376" spans="4:45" s="6" customFormat="1">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row>
    <row r="377" spans="4:45" s="6" customFormat="1">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row>
    <row r="378" spans="4:45" s="6" customFormat="1">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row>
    <row r="379" spans="4:45" s="6" customFormat="1">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row>
    <row r="380" spans="4:45" s="6" customFormat="1">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row>
    <row r="381" spans="4:45" s="6" customFormat="1">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row>
    <row r="382" spans="4:45" s="6" customFormat="1">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row>
    <row r="383" spans="4:45" s="6" customFormat="1">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row>
    <row r="384" spans="4:45" s="6" customFormat="1">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row>
    <row r="385" spans="4:45" s="6" customFormat="1">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row>
    <row r="386" spans="4:45" s="6" customFormat="1">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row>
    <row r="387" spans="4:45" s="6" customFormat="1">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row>
    <row r="388" spans="4:45" s="6" customFormat="1">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row>
    <row r="389" spans="4:45" s="6" customFormat="1">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row>
    <row r="390" spans="4:45" s="6" customFormat="1">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row>
    <row r="391" spans="4:45" s="6" customFormat="1">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row>
    <row r="392" spans="4:45" s="6" customFormat="1">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row>
    <row r="393" spans="4:45" s="6" customFormat="1">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row>
    <row r="394" spans="4:45" s="6" customFormat="1">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row>
    <row r="395" spans="4:45" s="6" customFormat="1">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row>
    <row r="396" spans="4:45" s="6" customFormat="1">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row>
    <row r="397" spans="4:45" s="6" customFormat="1">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row>
    <row r="398" spans="4:45" s="6" customFormat="1">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row>
    <row r="399" spans="4:45" s="6" customFormat="1">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row>
    <row r="400" spans="4:45" s="6" customFormat="1">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row>
    <row r="401" spans="4:45" s="6" customFormat="1">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row>
    <row r="402" spans="4:45" s="6" customFormat="1">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row>
    <row r="403" spans="4:45" s="6" customFormat="1">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row>
    <row r="404" spans="4:45" s="6" customFormat="1">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row>
    <row r="405" spans="4:45" s="6" customFormat="1">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row>
    <row r="406" spans="4:45" s="6" customFormat="1">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row>
    <row r="407" spans="4:45" s="6" customFormat="1">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row>
    <row r="408" spans="4:45" s="6" customFormat="1">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row>
    <row r="409" spans="4:45" s="6" customFormat="1">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row>
    <row r="410" spans="4:45" s="6" customFormat="1">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row>
    <row r="411" spans="4:45" s="6" customFormat="1">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row>
    <row r="412" spans="4:45" s="6" customFormat="1">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row>
    <row r="413" spans="4:45" s="6" customFormat="1">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row>
    <row r="414" spans="4:45" s="6" customFormat="1">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row>
    <row r="415" spans="4:45" s="6" customFormat="1">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row>
    <row r="416" spans="4:45" s="6" customFormat="1">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row>
    <row r="417" spans="4:45" s="6" customFormat="1">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row>
    <row r="418" spans="4:45" s="6" customFormat="1">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row>
    <row r="419" spans="4:45" s="6" customFormat="1">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row>
    <row r="420" spans="4:45" s="6" customFormat="1">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row>
    <row r="421" spans="4:45" s="6" customFormat="1">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row>
    <row r="422" spans="4:45" s="6" customFormat="1">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row>
    <row r="423" spans="4:45" s="6" customFormat="1">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row>
    <row r="424" spans="4:45" s="6" customFormat="1">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row>
    <row r="425" spans="4:45" s="6" customFormat="1">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row>
    <row r="426" spans="4:45" s="6" customFormat="1">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row>
    <row r="427" spans="4:45" s="6" customFormat="1">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row>
    <row r="428" spans="4:45" s="6" customFormat="1">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row>
    <row r="429" spans="4:45" s="6" customFormat="1">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row>
    <row r="430" spans="4:45" s="6" customFormat="1">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row>
    <row r="431" spans="4:45" s="6" customFormat="1">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row>
    <row r="432" spans="4:45" s="6" customFormat="1">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row>
    <row r="433" spans="4:45" s="6" customFormat="1">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row>
    <row r="434" spans="4:45" s="6" customFormat="1">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row>
    <row r="435" spans="4:45" s="6" customFormat="1">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row>
    <row r="436" spans="4:45" s="6" customFormat="1">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row>
    <row r="437" spans="4:45" s="6" customFormat="1">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row>
    <row r="438" spans="4:45" s="6" customFormat="1">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row>
    <row r="439" spans="4:45" s="6" customFormat="1">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row>
    <row r="440" spans="4:45" s="6" customFormat="1">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row>
    <row r="441" spans="4:45" s="6" customFormat="1">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row>
    <row r="442" spans="4:45" s="6" customFormat="1">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row>
    <row r="443" spans="4:45" s="6" customFormat="1">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row>
    <row r="444" spans="4:45" s="6" customFormat="1">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row>
    <row r="445" spans="4:45" s="6" customFormat="1">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row>
    <row r="446" spans="4:45" s="6" customFormat="1">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row>
    <row r="447" spans="4:45" s="6" customFormat="1">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row>
    <row r="448" spans="4:45" s="6" customFormat="1">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row>
    <row r="449" spans="4:45" s="6" customFormat="1">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row>
    <row r="450" spans="4:45" s="6" customFormat="1">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row>
    <row r="451" spans="4:45" s="6" customFormat="1">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row>
    <row r="452" spans="4:45" s="6" customFormat="1">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row>
    <row r="453" spans="4:45" s="6" customFormat="1">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row>
    <row r="454" spans="4:45" s="6" customFormat="1">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row>
    <row r="455" spans="4:45" s="6" customFormat="1">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row>
    <row r="456" spans="4:45" s="6" customFormat="1">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row>
    <row r="457" spans="4:45" s="6" customFormat="1">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row>
    <row r="458" spans="4:45" s="6" customFormat="1">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row>
    <row r="459" spans="4:45" s="6" customFormat="1">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row>
    <row r="460" spans="4:45" s="6" customFormat="1">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row>
    <row r="461" spans="4:45" s="6" customFormat="1">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row>
    <row r="462" spans="4:45" s="6" customFormat="1">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row>
    <row r="463" spans="4:45" s="6" customFormat="1">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row>
    <row r="464" spans="4:45" s="6" customFormat="1">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row>
    <row r="465" spans="4:45" s="6" customFormat="1">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row>
    <row r="466" spans="4:45" s="6" customFormat="1">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row>
    <row r="467" spans="4:45" s="6" customFormat="1">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row>
    <row r="468" spans="4:45" s="6" customFormat="1">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row>
    <row r="469" spans="4:45" s="6" customFormat="1">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row>
    <row r="470" spans="4:45" s="6" customFormat="1">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row>
    <row r="471" spans="4:45" s="6" customFormat="1">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row>
    <row r="472" spans="4:45" s="6" customFormat="1">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row>
    <row r="473" spans="4:45" s="6" customFormat="1">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row>
    <row r="474" spans="4:45" s="6" customFormat="1">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row>
    <row r="475" spans="4:45" s="6" customFormat="1">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row>
    <row r="476" spans="4:45" s="6" customFormat="1">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row>
    <row r="477" spans="4:45" s="6" customFormat="1">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row>
    <row r="478" spans="4:45" s="6" customFormat="1">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row>
    <row r="479" spans="4:45" s="6" customFormat="1">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row>
    <row r="480" spans="4:45" s="6" customFormat="1">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row>
    <row r="481" spans="4:45" s="6" customFormat="1">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row>
    <row r="482" spans="4:45" s="6" customFormat="1">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row>
    <row r="483" spans="4:45" s="6" customFormat="1">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row>
    <row r="484" spans="4:45" s="6" customFormat="1">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row>
    <row r="485" spans="4:45" s="6" customFormat="1">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row>
    <row r="486" spans="4:45" s="6" customFormat="1">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row>
    <row r="487" spans="4:45" s="6" customFormat="1">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row>
    <row r="488" spans="4:45" s="6" customFormat="1">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row>
    <row r="489" spans="4:45" s="6" customFormat="1">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row>
    <row r="490" spans="4:45" s="6" customFormat="1">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row>
    <row r="491" spans="4:45" s="6" customFormat="1">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row>
    <row r="492" spans="4:45" s="6" customFormat="1">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row>
    <row r="493" spans="4:45" s="6" customFormat="1">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row>
    <row r="494" spans="4:45" s="6" customFormat="1">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row>
    <row r="495" spans="4:45" s="6" customFormat="1">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row>
    <row r="496" spans="4:45" s="6" customFormat="1">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row>
    <row r="497" spans="4:45" s="6" customFormat="1">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row>
    <row r="498" spans="4:45" s="6" customFormat="1">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row>
    <row r="499" spans="4:45" s="6" customFormat="1">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row>
    <row r="500" spans="4:45" s="6" customFormat="1">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row>
    <row r="501" spans="4:45" s="6" customFormat="1">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row>
    <row r="502" spans="4:45" s="6" customFormat="1">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row>
    <row r="503" spans="4:45" s="6" customFormat="1">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row>
    <row r="504" spans="4:45" s="6" customFormat="1">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row>
    <row r="505" spans="4:45" s="6" customFormat="1">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row>
    <row r="506" spans="4:45" s="6" customFormat="1">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row>
    <row r="507" spans="4:45" s="6" customFormat="1">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row>
    <row r="508" spans="4:45" s="6" customFormat="1">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row>
    <row r="509" spans="4:45" s="6" customFormat="1">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row>
    <row r="510" spans="4:45" s="6" customFormat="1">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row>
    <row r="511" spans="4:45" s="6" customFormat="1">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row>
    <row r="512" spans="4:45" s="6" customFormat="1">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row>
    <row r="513" spans="4:45" s="6" customFormat="1">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row>
    <row r="514" spans="4:45" s="6" customFormat="1">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row>
    <row r="515" spans="4:45" s="6" customFormat="1">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row>
    <row r="516" spans="4:45" s="6" customFormat="1">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row>
    <row r="517" spans="4:45" s="6" customFormat="1">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row>
    <row r="518" spans="4:45" s="6" customFormat="1">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row>
    <row r="519" spans="4:45" s="6" customFormat="1">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row>
    <row r="520" spans="4:45" s="6" customFormat="1">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row>
    <row r="521" spans="4:45" s="6" customFormat="1">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row>
    <row r="522" spans="4:45" s="6" customFormat="1">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row>
    <row r="523" spans="4:45" s="6" customFormat="1">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row>
    <row r="524" spans="4:45" s="6" customFormat="1">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row>
    <row r="525" spans="4:45" s="6" customFormat="1">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row>
    <row r="526" spans="4:45" s="6" customFormat="1">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row>
    <row r="527" spans="4:45" s="6" customFormat="1">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row>
    <row r="528" spans="4:45" s="6" customFormat="1">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row>
    <row r="529" spans="4:45" s="6" customFormat="1">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row>
    <row r="530" spans="4:45" s="6" customFormat="1">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row>
    <row r="531" spans="4:45" s="6" customFormat="1">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row>
    <row r="532" spans="4:45" s="6" customFormat="1">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row>
    <row r="533" spans="4:45" s="6" customFormat="1">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row>
    <row r="534" spans="4:45" s="6" customFormat="1">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row>
    <row r="535" spans="4:45" s="6" customFormat="1">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row>
    <row r="536" spans="4:45" s="6" customFormat="1">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row>
    <row r="537" spans="4:45" s="6" customFormat="1">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row>
    <row r="538" spans="4:45" s="6" customFormat="1">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row>
    <row r="539" spans="4:45" s="6" customFormat="1">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row>
    <row r="540" spans="4:45" s="6" customFormat="1">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row>
    <row r="541" spans="4:45" s="6" customFormat="1">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row>
    <row r="542" spans="4:45" s="6" customFormat="1">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row>
    <row r="543" spans="4:45" s="6" customFormat="1">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row>
    <row r="544" spans="4:45" s="6" customFormat="1">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row>
    <row r="545" spans="4:45" s="6" customFormat="1">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row>
    <row r="546" spans="4:45" s="6" customFormat="1">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row>
    <row r="547" spans="4:45" s="6" customFormat="1">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row>
    <row r="548" spans="4:45" s="6" customFormat="1">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row>
    <row r="549" spans="4:45" s="6" customFormat="1">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row>
    <row r="550" spans="4:45" s="6" customFormat="1">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row>
    <row r="551" spans="4:45" s="6" customFormat="1">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row>
    <row r="552" spans="4:45" s="6" customFormat="1">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row>
    <row r="553" spans="4:45" s="6" customFormat="1">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row>
    <row r="554" spans="4:45" s="6" customFormat="1">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row>
    <row r="555" spans="4:45" s="6" customFormat="1">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row>
  </sheetData>
  <mergeCells count="18">
    <mergeCell ref="AS4:AS6"/>
    <mergeCell ref="E4:AI4"/>
    <mergeCell ref="AJ4:AJ6"/>
    <mergeCell ref="AK4:AK6"/>
    <mergeCell ref="AL4:AL6"/>
    <mergeCell ref="AM4:AM6"/>
    <mergeCell ref="AN4:AN6"/>
    <mergeCell ref="AO4:AO6"/>
    <mergeCell ref="AP4:AP6"/>
    <mergeCell ref="AQ4:AQ6"/>
    <mergeCell ref="AR4:AR6"/>
    <mergeCell ref="A1:D1"/>
    <mergeCell ref="A2:D2"/>
    <mergeCell ref="A3:B3"/>
    <mergeCell ref="A4:A6"/>
    <mergeCell ref="B4:B6"/>
    <mergeCell ref="C4:C6"/>
    <mergeCell ref="D5:D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5:N54"/>
  <sheetViews>
    <sheetView topLeftCell="A25" zoomScale="70" zoomScaleNormal="70" workbookViewId="0">
      <selection activeCell="L49" sqref="L49"/>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351</v>
      </c>
      <c r="F17" s="165"/>
      <c r="G17" s="165"/>
      <c r="H17" s="165"/>
      <c r="I17" s="165"/>
      <c r="J17" s="165"/>
      <c r="K17" s="165"/>
      <c r="L17" s="165"/>
      <c r="M17" s="165"/>
      <c r="N17" s="165"/>
    </row>
    <row r="18" spans="1:14">
      <c r="A18" s="82" t="s">
        <v>167</v>
      </c>
      <c r="B18" s="82"/>
      <c r="C18" s="83" t="s">
        <v>352</v>
      </c>
      <c r="F18" s="165"/>
      <c r="G18" s="165"/>
      <c r="H18" s="165"/>
      <c r="I18" s="165"/>
      <c r="J18" s="165"/>
      <c r="K18" s="165"/>
      <c r="L18" s="165"/>
      <c r="M18" s="165"/>
      <c r="N18" s="165"/>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c r="E23" s="140">
        <f>D23/C23*$C$31</f>
        <v>0</v>
      </c>
      <c r="F23" s="94"/>
      <c r="G23" s="94"/>
      <c r="H23" s="94"/>
      <c r="I23" s="94"/>
      <c r="J23" s="94"/>
      <c r="K23" s="94"/>
      <c r="L23" s="94"/>
      <c r="M23" s="94"/>
      <c r="N23" s="94"/>
    </row>
    <row r="24" spans="1:14" s="91" customFormat="1" ht="45" customHeight="1">
      <c r="A24" s="92">
        <v>2</v>
      </c>
      <c r="B24" s="141" t="s">
        <v>288</v>
      </c>
      <c r="C24" s="140">
        <v>10</v>
      </c>
      <c r="D24" s="128"/>
      <c r="E24" s="140">
        <f t="shared" ref="E24:E30" si="0">D24/C24*$C$31</f>
        <v>0</v>
      </c>
      <c r="F24" s="94"/>
      <c r="G24" s="94"/>
      <c r="H24" s="94"/>
      <c r="I24" s="94"/>
      <c r="J24" s="94"/>
      <c r="K24" s="94"/>
      <c r="L24" s="94"/>
      <c r="M24" s="94"/>
      <c r="N24" s="94"/>
    </row>
    <row r="25" spans="1:14" s="91" customFormat="1" ht="30" customHeight="1">
      <c r="A25" s="92">
        <v>3</v>
      </c>
      <c r="B25" s="95" t="s">
        <v>176</v>
      </c>
      <c r="C25" s="140">
        <v>10</v>
      </c>
      <c r="D25" s="128"/>
      <c r="E25" s="140">
        <f t="shared" si="0"/>
        <v>0</v>
      </c>
      <c r="F25" s="94"/>
      <c r="G25" s="94"/>
      <c r="H25" s="94"/>
      <c r="I25" s="94"/>
      <c r="J25" s="94"/>
      <c r="K25" s="94"/>
      <c r="L25" s="94"/>
      <c r="M25" s="94"/>
      <c r="N25" s="94"/>
    </row>
    <row r="26" spans="1:14" s="91" customFormat="1" ht="30.75" customHeight="1">
      <c r="A26" s="92">
        <v>4</v>
      </c>
      <c r="B26" s="92" t="s">
        <v>289</v>
      </c>
      <c r="C26" s="140">
        <v>15</v>
      </c>
      <c r="D26" s="128"/>
      <c r="E26" s="140">
        <f t="shared" si="0"/>
        <v>0</v>
      </c>
      <c r="F26" s="94"/>
      <c r="G26" s="94"/>
      <c r="H26" s="94"/>
      <c r="I26" s="94"/>
      <c r="J26" s="94"/>
      <c r="K26" s="94"/>
      <c r="L26" s="94"/>
      <c r="M26" s="94"/>
      <c r="N26" s="94"/>
    </row>
    <row r="27" spans="1:14" s="91" customFormat="1" ht="30" customHeight="1">
      <c r="A27" s="92">
        <v>5</v>
      </c>
      <c r="B27" s="92" t="s">
        <v>182</v>
      </c>
      <c r="C27" s="140">
        <v>10</v>
      </c>
      <c r="D27" s="128"/>
      <c r="E27" s="140">
        <f t="shared" si="0"/>
        <v>0</v>
      </c>
      <c r="F27" s="94"/>
      <c r="G27" s="94"/>
      <c r="H27" s="94"/>
      <c r="I27" s="94"/>
      <c r="J27" s="94"/>
      <c r="K27" s="94"/>
      <c r="L27" s="94"/>
      <c r="M27" s="94"/>
      <c r="N27" s="94"/>
    </row>
    <row r="28" spans="1:14" s="91" customFormat="1" ht="30" customHeight="1">
      <c r="A28" s="92">
        <v>6</v>
      </c>
      <c r="B28" s="92" t="s">
        <v>178</v>
      </c>
      <c r="C28" s="140">
        <v>15</v>
      </c>
      <c r="D28" s="128"/>
      <c r="E28" s="140">
        <f t="shared" si="0"/>
        <v>0</v>
      </c>
      <c r="F28" s="94"/>
      <c r="G28" s="94"/>
      <c r="H28" s="94"/>
      <c r="I28" s="94"/>
      <c r="J28" s="94"/>
      <c r="K28" s="94"/>
      <c r="L28" s="94"/>
      <c r="M28" s="94"/>
      <c r="N28" s="94"/>
    </row>
    <row r="29" spans="1:14" s="91" customFormat="1" ht="30" customHeight="1">
      <c r="A29" s="92">
        <v>7</v>
      </c>
      <c r="B29" s="92" t="s">
        <v>179</v>
      </c>
      <c r="C29" s="140">
        <v>15</v>
      </c>
      <c r="D29" s="128"/>
      <c r="E29" s="140">
        <f t="shared" si="0"/>
        <v>0</v>
      </c>
      <c r="F29" s="94"/>
      <c r="G29" s="94"/>
      <c r="H29" s="94"/>
      <c r="I29" s="94"/>
      <c r="J29" s="94"/>
      <c r="K29" s="94"/>
      <c r="L29" s="94"/>
      <c r="M29" s="94"/>
      <c r="N29" s="94"/>
    </row>
    <row r="30" spans="1:14" s="91" customFormat="1" ht="29.25" customHeight="1">
      <c r="A30" s="92">
        <v>8</v>
      </c>
      <c r="B30" s="92" t="s">
        <v>290</v>
      </c>
      <c r="C30" s="140">
        <v>10</v>
      </c>
      <c r="D30" s="128"/>
      <c r="E30" s="140">
        <f t="shared" si="0"/>
        <v>0</v>
      </c>
      <c r="F30" s="94"/>
      <c r="G30" s="94"/>
      <c r="H30" s="94"/>
      <c r="I30" s="94"/>
      <c r="J30" s="94"/>
      <c r="K30" s="94"/>
      <c r="L30" s="94"/>
      <c r="M30" s="94"/>
      <c r="N30" s="94"/>
    </row>
    <row r="31" spans="1:14" s="91" customFormat="1" ht="15" customHeight="1">
      <c r="A31" s="142" t="s">
        <v>183</v>
      </c>
      <c r="B31" s="143"/>
      <c r="C31" s="98">
        <v>100</v>
      </c>
      <c r="D31" s="153">
        <f>SUM(D23:D30)</f>
        <v>0</v>
      </c>
      <c r="E31" s="155">
        <f>D31/C31</f>
        <v>0</v>
      </c>
      <c r="F31" s="166"/>
      <c r="G31" s="103"/>
      <c r="H31" s="103"/>
      <c r="I31" s="103"/>
    </row>
    <row r="32" spans="1:14" s="91" customFormat="1">
      <c r="A32" s="144"/>
      <c r="B32" s="145"/>
      <c r="C32" s="98"/>
      <c r="D32" s="153"/>
      <c r="E32" s="155"/>
      <c r="F32" s="166"/>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156</v>
      </c>
      <c r="B41" s="110"/>
      <c r="C41" s="110"/>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309</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5:N54"/>
  <sheetViews>
    <sheetView topLeftCell="A13" zoomScale="70" zoomScaleNormal="70" workbookViewId="0">
      <selection activeCell="L8" sqref="L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374</v>
      </c>
      <c r="F17" s="122" t="s">
        <v>225</v>
      </c>
      <c r="G17" s="123"/>
      <c r="H17" s="123"/>
      <c r="I17" s="123"/>
      <c r="J17" s="123"/>
      <c r="K17" s="123"/>
      <c r="L17" s="123"/>
      <c r="M17" s="123"/>
      <c r="N17" s="124"/>
    </row>
    <row r="18" spans="1:14">
      <c r="A18" s="82" t="s">
        <v>167</v>
      </c>
      <c r="B18" s="82"/>
      <c r="C18" s="83" t="s">
        <v>375</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8</v>
      </c>
      <c r="E23" s="140">
        <f>D23/C23*$C$31</f>
        <v>53.333333333333336</v>
      </c>
      <c r="F23" s="94"/>
      <c r="G23" s="94"/>
      <c r="H23" s="94"/>
      <c r="I23" s="94"/>
      <c r="J23" s="94"/>
      <c r="K23" s="94"/>
      <c r="L23" s="94"/>
      <c r="M23" s="94"/>
      <c r="N23" s="94"/>
    </row>
    <row r="24" spans="1:14" s="91" customFormat="1" ht="45" customHeight="1">
      <c r="A24" s="92">
        <v>2</v>
      </c>
      <c r="B24" s="141" t="s">
        <v>288</v>
      </c>
      <c r="C24" s="140">
        <v>10</v>
      </c>
      <c r="D24" s="128">
        <v>6</v>
      </c>
      <c r="E24" s="140">
        <f t="shared" ref="E24:E30" si="0">D24/C24*$C$31</f>
        <v>60</v>
      </c>
      <c r="F24" s="94"/>
      <c r="G24" s="94"/>
      <c r="H24" s="94"/>
      <c r="I24" s="94"/>
      <c r="J24" s="94"/>
      <c r="K24" s="94"/>
      <c r="L24" s="94"/>
      <c r="M24" s="94"/>
      <c r="N24" s="94"/>
    </row>
    <row r="25" spans="1:14" s="91" customFormat="1" ht="30" customHeight="1">
      <c r="A25" s="92">
        <v>3</v>
      </c>
      <c r="B25" s="95" t="s">
        <v>176</v>
      </c>
      <c r="C25" s="140">
        <v>10</v>
      </c>
      <c r="D25" s="128">
        <v>8</v>
      </c>
      <c r="E25" s="140">
        <f t="shared" si="0"/>
        <v>80</v>
      </c>
      <c r="F25" s="94"/>
      <c r="G25" s="94"/>
      <c r="H25" s="94"/>
      <c r="I25" s="94"/>
      <c r="J25" s="94"/>
      <c r="K25" s="94"/>
      <c r="L25" s="94"/>
      <c r="M25" s="94"/>
      <c r="N25" s="94"/>
    </row>
    <row r="26" spans="1:14" s="91" customFormat="1" ht="30.75" customHeight="1">
      <c r="A26" s="92">
        <v>4</v>
      </c>
      <c r="B26" s="92" t="s">
        <v>289</v>
      </c>
      <c r="C26" s="140">
        <v>15</v>
      </c>
      <c r="D26" s="128">
        <v>14</v>
      </c>
      <c r="E26" s="140">
        <f t="shared" si="0"/>
        <v>93.333333333333329</v>
      </c>
      <c r="F26" s="94"/>
      <c r="G26" s="94"/>
      <c r="H26" s="94"/>
      <c r="I26" s="94"/>
      <c r="J26" s="94"/>
      <c r="K26" s="94"/>
      <c r="L26" s="94"/>
      <c r="M26" s="94"/>
      <c r="N26" s="94"/>
    </row>
    <row r="27" spans="1:14" s="91" customFormat="1" ht="30" customHeight="1">
      <c r="A27" s="92">
        <v>5</v>
      </c>
      <c r="B27" s="92" t="s">
        <v>182</v>
      </c>
      <c r="C27" s="140">
        <v>10</v>
      </c>
      <c r="D27" s="128">
        <v>7</v>
      </c>
      <c r="E27" s="140">
        <f t="shared" si="0"/>
        <v>70</v>
      </c>
      <c r="F27" s="94"/>
      <c r="G27" s="94"/>
      <c r="H27" s="94"/>
      <c r="I27" s="94"/>
      <c r="J27" s="94"/>
      <c r="K27" s="94"/>
      <c r="L27" s="94"/>
      <c r="M27" s="94"/>
      <c r="N27" s="94"/>
    </row>
    <row r="28" spans="1:14" s="91" customFormat="1" ht="30" customHeight="1">
      <c r="A28" s="92">
        <v>6</v>
      </c>
      <c r="B28" s="92" t="s">
        <v>178</v>
      </c>
      <c r="C28" s="140">
        <v>15</v>
      </c>
      <c r="D28" s="128">
        <v>12</v>
      </c>
      <c r="E28" s="140">
        <f t="shared" si="0"/>
        <v>80</v>
      </c>
      <c r="F28" s="94"/>
      <c r="G28" s="94"/>
      <c r="H28" s="94"/>
      <c r="I28" s="94"/>
      <c r="J28" s="94"/>
      <c r="K28" s="94"/>
      <c r="L28" s="94"/>
      <c r="M28" s="94"/>
      <c r="N28" s="94"/>
    </row>
    <row r="29" spans="1:14" s="91" customFormat="1" ht="30" customHeight="1">
      <c r="A29" s="92">
        <v>7</v>
      </c>
      <c r="B29" s="92" t="s">
        <v>179</v>
      </c>
      <c r="C29" s="140">
        <v>15</v>
      </c>
      <c r="D29" s="128">
        <v>12</v>
      </c>
      <c r="E29" s="140">
        <f t="shared" si="0"/>
        <v>80</v>
      </c>
      <c r="F29" s="94"/>
      <c r="G29" s="94"/>
      <c r="H29" s="94"/>
      <c r="I29" s="94"/>
      <c r="J29" s="94"/>
      <c r="K29" s="94"/>
      <c r="L29" s="94"/>
      <c r="M29" s="94"/>
      <c r="N29" s="94"/>
    </row>
    <row r="30" spans="1:14" s="91" customFormat="1" ht="29.25" customHeight="1">
      <c r="A30" s="92">
        <v>8</v>
      </c>
      <c r="B30" s="92" t="s">
        <v>290</v>
      </c>
      <c r="C30" s="140">
        <v>10</v>
      </c>
      <c r="D30" s="128">
        <v>8</v>
      </c>
      <c r="E30" s="140">
        <f t="shared" si="0"/>
        <v>80</v>
      </c>
      <c r="F30" s="94"/>
      <c r="G30" s="94"/>
      <c r="H30" s="94"/>
      <c r="I30" s="94"/>
      <c r="J30" s="94"/>
      <c r="K30" s="94"/>
      <c r="L30" s="94"/>
      <c r="M30" s="94"/>
      <c r="N30" s="94"/>
    </row>
    <row r="31" spans="1:14" s="91" customFormat="1" ht="15" customHeight="1">
      <c r="A31" s="142" t="s">
        <v>183</v>
      </c>
      <c r="B31" s="143"/>
      <c r="C31" s="98">
        <v>100</v>
      </c>
      <c r="D31" s="94">
        <f>SUM(D23:D30)</f>
        <v>75</v>
      </c>
      <c r="E31" s="100">
        <f>D31/C31</f>
        <v>0.75</v>
      </c>
      <c r="F31" s="101">
        <v>7.5</v>
      </c>
      <c r="G31" s="103"/>
      <c r="H31" s="103"/>
      <c r="I31" s="103"/>
    </row>
    <row r="32" spans="1:14" s="91" customFormat="1">
      <c r="A32" s="144"/>
      <c r="B32" s="145"/>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350</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198</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5:N54"/>
  <sheetViews>
    <sheetView topLeftCell="A31" zoomScale="70" zoomScaleNormal="70" workbookViewId="0">
      <selection activeCell="T24" sqref="T24"/>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285</v>
      </c>
      <c r="F17" s="122" t="s">
        <v>166</v>
      </c>
      <c r="G17" s="123"/>
      <c r="H17" s="123"/>
      <c r="I17" s="123"/>
      <c r="J17" s="123"/>
      <c r="K17" s="123"/>
      <c r="L17" s="123"/>
      <c r="M17" s="123"/>
      <c r="N17" s="124"/>
    </row>
    <row r="18" spans="1:14">
      <c r="A18" s="82" t="s">
        <v>167</v>
      </c>
      <c r="B18" s="82"/>
      <c r="C18" s="83" t="s">
        <v>286</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12</v>
      </c>
      <c r="E23" s="140">
        <f>D23/C23*$C$31</f>
        <v>80</v>
      </c>
      <c r="F23" s="94"/>
      <c r="G23" s="94"/>
      <c r="H23" s="94"/>
      <c r="I23" s="94"/>
      <c r="J23" s="94"/>
      <c r="K23" s="94"/>
      <c r="L23" s="94"/>
      <c r="M23" s="94"/>
      <c r="N23" s="94"/>
    </row>
    <row r="24" spans="1:14" s="91" customFormat="1" ht="45" customHeight="1">
      <c r="A24" s="92">
        <v>2</v>
      </c>
      <c r="B24" s="141" t="s">
        <v>288</v>
      </c>
      <c r="C24" s="140">
        <v>10</v>
      </c>
      <c r="D24" s="128">
        <v>7</v>
      </c>
      <c r="E24" s="140">
        <f t="shared" ref="E24:E30" si="0">D24/C24*$C$31</f>
        <v>70</v>
      </c>
      <c r="F24" s="94"/>
      <c r="G24" s="94"/>
      <c r="H24" s="94"/>
      <c r="I24" s="94"/>
      <c r="J24" s="94"/>
      <c r="K24" s="94"/>
      <c r="L24" s="94"/>
      <c r="M24" s="94"/>
      <c r="N24" s="94"/>
    </row>
    <row r="25" spans="1:14" s="91" customFormat="1" ht="30" customHeight="1">
      <c r="A25" s="92">
        <v>3</v>
      </c>
      <c r="B25" s="95" t="s">
        <v>176</v>
      </c>
      <c r="C25" s="140">
        <v>10</v>
      </c>
      <c r="D25" s="128">
        <v>8</v>
      </c>
      <c r="E25" s="140">
        <f t="shared" si="0"/>
        <v>80</v>
      </c>
      <c r="F25" s="94"/>
      <c r="G25" s="94"/>
      <c r="H25" s="94"/>
      <c r="I25" s="94"/>
      <c r="J25" s="94"/>
      <c r="K25" s="94"/>
      <c r="L25" s="94"/>
      <c r="M25" s="94"/>
      <c r="N25" s="94"/>
    </row>
    <row r="26" spans="1:14" s="91" customFormat="1" ht="30.75" customHeight="1">
      <c r="A26" s="92">
        <v>4</v>
      </c>
      <c r="B26" s="92" t="s">
        <v>289</v>
      </c>
      <c r="C26" s="140">
        <v>15</v>
      </c>
      <c r="D26" s="128">
        <v>13</v>
      </c>
      <c r="E26" s="140">
        <f t="shared" si="0"/>
        <v>86.666666666666671</v>
      </c>
      <c r="F26" s="94"/>
      <c r="G26" s="94"/>
      <c r="H26" s="94"/>
      <c r="I26" s="94"/>
      <c r="J26" s="94"/>
      <c r="K26" s="94"/>
      <c r="L26" s="94"/>
      <c r="M26" s="94"/>
      <c r="N26" s="94"/>
    </row>
    <row r="27" spans="1:14" s="91" customFormat="1" ht="30" customHeight="1">
      <c r="A27" s="92">
        <v>5</v>
      </c>
      <c r="B27" s="92" t="s">
        <v>182</v>
      </c>
      <c r="C27" s="140">
        <v>10</v>
      </c>
      <c r="D27" s="128">
        <v>8</v>
      </c>
      <c r="E27" s="140">
        <f t="shared" si="0"/>
        <v>80</v>
      </c>
      <c r="F27" s="94"/>
      <c r="G27" s="94"/>
      <c r="H27" s="94"/>
      <c r="I27" s="94"/>
      <c r="J27" s="94"/>
      <c r="K27" s="94"/>
      <c r="L27" s="94"/>
      <c r="M27" s="94"/>
      <c r="N27" s="94"/>
    </row>
    <row r="28" spans="1:14" s="91" customFormat="1" ht="30" customHeight="1">
      <c r="A28" s="92">
        <v>6</v>
      </c>
      <c r="B28" s="92" t="s">
        <v>178</v>
      </c>
      <c r="C28" s="140">
        <v>15</v>
      </c>
      <c r="D28" s="128">
        <v>13</v>
      </c>
      <c r="E28" s="140">
        <f t="shared" si="0"/>
        <v>86.666666666666671</v>
      </c>
      <c r="F28" s="94"/>
      <c r="G28" s="94"/>
      <c r="H28" s="94"/>
      <c r="I28" s="94"/>
      <c r="J28" s="94"/>
      <c r="K28" s="94"/>
      <c r="L28" s="94"/>
      <c r="M28" s="94"/>
      <c r="N28" s="94"/>
    </row>
    <row r="29" spans="1:14" s="91" customFormat="1" ht="30" customHeight="1">
      <c r="A29" s="92">
        <v>7</v>
      </c>
      <c r="B29" s="92" t="s">
        <v>179</v>
      </c>
      <c r="C29" s="140">
        <v>15</v>
      </c>
      <c r="D29" s="128">
        <v>14</v>
      </c>
      <c r="E29" s="140">
        <f t="shared" si="0"/>
        <v>93.333333333333329</v>
      </c>
      <c r="F29" s="94"/>
      <c r="G29" s="94"/>
      <c r="H29" s="94"/>
      <c r="I29" s="94"/>
      <c r="J29" s="94"/>
      <c r="K29" s="94"/>
      <c r="L29" s="94"/>
      <c r="M29" s="94"/>
      <c r="N29" s="94"/>
    </row>
    <row r="30" spans="1:14" s="91" customFormat="1" ht="29.25" customHeight="1">
      <c r="A30" s="92">
        <v>8</v>
      </c>
      <c r="B30" s="92" t="s">
        <v>290</v>
      </c>
      <c r="C30" s="140">
        <v>10</v>
      </c>
      <c r="D30" s="128">
        <v>9</v>
      </c>
      <c r="E30" s="140">
        <f t="shared" si="0"/>
        <v>90</v>
      </c>
      <c r="F30" s="94"/>
      <c r="G30" s="94"/>
      <c r="H30" s="94"/>
      <c r="I30" s="94"/>
      <c r="J30" s="94"/>
      <c r="K30" s="94"/>
      <c r="L30" s="94"/>
      <c r="M30" s="94"/>
      <c r="N30" s="94"/>
    </row>
    <row r="31" spans="1:14" s="91" customFormat="1" ht="15" customHeight="1">
      <c r="A31" s="142" t="s">
        <v>183</v>
      </c>
      <c r="B31" s="143"/>
      <c r="C31" s="98">
        <v>100</v>
      </c>
      <c r="D31" s="97">
        <f>SUM(D23:D30)</f>
        <v>84</v>
      </c>
      <c r="E31" s="100">
        <f>D31/C31</f>
        <v>0.84</v>
      </c>
      <c r="F31" s="101">
        <v>8.4</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05"/>
    </row>
    <row r="34" spans="1:9" s="91" customFormat="1">
      <c r="A34" s="107" t="s">
        <v>291</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6</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198</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5:N54"/>
  <sheetViews>
    <sheetView zoomScale="70" zoomScaleNormal="70" workbookViewId="0">
      <selection activeCell="T24" sqref="T24"/>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292</v>
      </c>
      <c r="F17" s="146" t="s">
        <v>225</v>
      </c>
      <c r="G17" s="147"/>
      <c r="H17" s="147"/>
      <c r="I17" s="147"/>
      <c r="J17" s="147"/>
      <c r="K17" s="147"/>
      <c r="L17" s="147"/>
      <c r="M17" s="147"/>
      <c r="N17" s="148"/>
    </row>
    <row r="18" spans="1:14">
      <c r="A18" s="82" t="s">
        <v>167</v>
      </c>
      <c r="B18" s="82"/>
      <c r="C18" s="83" t="s">
        <v>293</v>
      </c>
      <c r="F18" s="149"/>
      <c r="G18" s="150"/>
      <c r="H18" s="150"/>
      <c r="I18" s="150"/>
      <c r="J18" s="150"/>
      <c r="K18" s="150"/>
      <c r="L18" s="150"/>
      <c r="M18" s="150"/>
      <c r="N18" s="151"/>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10</v>
      </c>
      <c r="E23" s="140">
        <f>D23/C23*$C$31</f>
        <v>66.666666666666657</v>
      </c>
      <c r="F23" s="94"/>
      <c r="G23" s="94"/>
      <c r="H23" s="94"/>
      <c r="I23" s="94"/>
      <c r="J23" s="94"/>
      <c r="K23" s="94"/>
      <c r="L23" s="94"/>
      <c r="M23" s="94"/>
      <c r="N23" s="94"/>
    </row>
    <row r="24" spans="1:14" s="91" customFormat="1" ht="45" customHeight="1">
      <c r="A24" s="92">
        <v>2</v>
      </c>
      <c r="B24" s="141" t="s">
        <v>288</v>
      </c>
      <c r="C24" s="140">
        <v>10</v>
      </c>
      <c r="D24" s="128">
        <v>8</v>
      </c>
      <c r="E24" s="140">
        <f t="shared" ref="E24:E30" si="0">D24/C24*$C$31</f>
        <v>80</v>
      </c>
      <c r="F24" s="94"/>
      <c r="G24" s="94"/>
      <c r="H24" s="94"/>
      <c r="I24" s="94"/>
      <c r="J24" s="94"/>
      <c r="K24" s="94"/>
      <c r="L24" s="94"/>
      <c r="M24" s="94"/>
      <c r="N24" s="94"/>
    </row>
    <row r="25" spans="1:14" s="91" customFormat="1" ht="30" customHeight="1">
      <c r="A25" s="92">
        <v>3</v>
      </c>
      <c r="B25" s="95" t="s">
        <v>176</v>
      </c>
      <c r="C25" s="140">
        <v>10</v>
      </c>
      <c r="D25" s="128">
        <v>8</v>
      </c>
      <c r="E25" s="140">
        <f t="shared" si="0"/>
        <v>80</v>
      </c>
      <c r="F25" s="94"/>
      <c r="G25" s="94"/>
      <c r="H25" s="94"/>
      <c r="I25" s="94"/>
      <c r="J25" s="94"/>
      <c r="K25" s="94"/>
      <c r="L25" s="94"/>
      <c r="M25" s="94"/>
      <c r="N25" s="94"/>
    </row>
    <row r="26" spans="1:14" s="91" customFormat="1" ht="30.75" customHeight="1">
      <c r="A26" s="92">
        <v>4</v>
      </c>
      <c r="B26" s="92" t="s">
        <v>289</v>
      </c>
      <c r="C26" s="140">
        <v>15</v>
      </c>
      <c r="D26" s="128">
        <v>10</v>
      </c>
      <c r="E26" s="140">
        <f t="shared" si="0"/>
        <v>66.666666666666657</v>
      </c>
      <c r="F26" s="94"/>
      <c r="G26" s="94"/>
      <c r="H26" s="94"/>
      <c r="I26" s="94"/>
      <c r="J26" s="94"/>
      <c r="K26" s="94"/>
      <c r="L26" s="94"/>
      <c r="M26" s="94"/>
      <c r="N26" s="94"/>
    </row>
    <row r="27" spans="1:14" s="91" customFormat="1" ht="30" customHeight="1">
      <c r="A27" s="92">
        <v>5</v>
      </c>
      <c r="B27" s="92" t="s">
        <v>182</v>
      </c>
      <c r="C27" s="140">
        <v>10</v>
      </c>
      <c r="D27" s="128">
        <v>7</v>
      </c>
      <c r="E27" s="140">
        <f t="shared" si="0"/>
        <v>70</v>
      </c>
      <c r="F27" s="94"/>
      <c r="G27" s="94"/>
      <c r="H27" s="94"/>
      <c r="I27" s="94"/>
      <c r="J27" s="94"/>
      <c r="K27" s="94"/>
      <c r="L27" s="94"/>
      <c r="M27" s="94"/>
      <c r="N27" s="94"/>
    </row>
    <row r="28" spans="1:14" s="91" customFormat="1" ht="30" customHeight="1">
      <c r="A28" s="92">
        <v>6</v>
      </c>
      <c r="B28" s="92" t="s">
        <v>178</v>
      </c>
      <c r="C28" s="140">
        <v>15</v>
      </c>
      <c r="D28" s="128">
        <v>12</v>
      </c>
      <c r="E28" s="140">
        <f t="shared" si="0"/>
        <v>80</v>
      </c>
      <c r="F28" s="94"/>
      <c r="G28" s="94"/>
      <c r="H28" s="94"/>
      <c r="I28" s="94"/>
      <c r="J28" s="94"/>
      <c r="K28" s="94"/>
      <c r="L28" s="94"/>
      <c r="M28" s="94"/>
      <c r="N28" s="94"/>
    </row>
    <row r="29" spans="1:14" s="91" customFormat="1" ht="30" customHeight="1">
      <c r="A29" s="92">
        <v>7</v>
      </c>
      <c r="B29" s="92" t="s">
        <v>179</v>
      </c>
      <c r="C29" s="140">
        <v>15</v>
      </c>
      <c r="D29" s="128">
        <v>10</v>
      </c>
      <c r="E29" s="140">
        <f t="shared" si="0"/>
        <v>66.666666666666657</v>
      </c>
      <c r="F29" s="94"/>
      <c r="G29" s="94"/>
      <c r="H29" s="94"/>
      <c r="I29" s="94"/>
      <c r="J29" s="94"/>
      <c r="K29" s="94"/>
      <c r="L29" s="94"/>
      <c r="M29" s="94"/>
      <c r="N29" s="94"/>
    </row>
    <row r="30" spans="1:14" s="91" customFormat="1" ht="29.25" customHeight="1">
      <c r="A30" s="92">
        <v>8</v>
      </c>
      <c r="B30" s="92" t="s">
        <v>290</v>
      </c>
      <c r="C30" s="140">
        <v>10</v>
      </c>
      <c r="D30" s="128">
        <v>7</v>
      </c>
      <c r="E30" s="140">
        <f t="shared" si="0"/>
        <v>70</v>
      </c>
      <c r="F30" s="94"/>
      <c r="G30" s="94"/>
      <c r="H30" s="94"/>
      <c r="I30" s="94"/>
      <c r="J30" s="94"/>
      <c r="K30" s="94"/>
      <c r="L30" s="94"/>
      <c r="M30" s="94"/>
      <c r="N30" s="94"/>
    </row>
    <row r="31" spans="1:14" s="91" customFormat="1" ht="15" customHeight="1">
      <c r="A31" s="142" t="s">
        <v>183</v>
      </c>
      <c r="B31" s="143"/>
      <c r="C31" s="98">
        <v>100</v>
      </c>
      <c r="D31" s="97">
        <f>SUM(D23:D30)</f>
        <v>72</v>
      </c>
      <c r="E31" s="100">
        <f>D31/C31</f>
        <v>0.72</v>
      </c>
      <c r="F31" s="101">
        <v>7.2</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29"/>
    </row>
    <row r="34" spans="1:9" s="91" customFormat="1">
      <c r="A34" s="107" t="s">
        <v>294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6</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198</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5:N52"/>
  <sheetViews>
    <sheetView zoomScale="70" zoomScaleNormal="70" workbookViewId="0">
      <selection activeCell="T25" sqref="T25"/>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207</v>
      </c>
      <c r="F17" s="84" t="s">
        <v>191</v>
      </c>
      <c r="G17" s="84"/>
      <c r="H17" s="84"/>
      <c r="I17" s="84"/>
      <c r="J17" s="84"/>
      <c r="K17" s="84"/>
      <c r="L17" s="84"/>
      <c r="M17" s="84"/>
      <c r="N17" s="84"/>
    </row>
    <row r="18" spans="1:14">
      <c r="A18" s="82" t="s">
        <v>167</v>
      </c>
      <c r="B18" s="82"/>
      <c r="C18" s="83" t="s">
        <v>208</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15</v>
      </c>
      <c r="E23" s="93">
        <f>D23/C23*C31</f>
        <v>100</v>
      </c>
      <c r="F23" s="94"/>
      <c r="G23" s="94"/>
      <c r="H23" s="94"/>
      <c r="I23" s="94"/>
      <c r="J23" s="94"/>
      <c r="K23" s="94"/>
      <c r="L23" s="94"/>
      <c r="M23" s="94"/>
      <c r="N23" s="94"/>
    </row>
    <row r="24" spans="1:14" s="91" customFormat="1" ht="30" customHeight="1">
      <c r="A24" s="92">
        <v>2</v>
      </c>
      <c r="B24" s="95" t="s">
        <v>176</v>
      </c>
      <c r="C24" s="93">
        <v>15</v>
      </c>
      <c r="D24" s="128">
        <v>15</v>
      </c>
      <c r="E24" s="93">
        <f>D24/C24*$C$31</f>
        <v>100</v>
      </c>
      <c r="F24" s="94"/>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15</v>
      </c>
      <c r="E26" s="93">
        <f t="shared" si="0"/>
        <v>100</v>
      </c>
      <c r="F26" s="94"/>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9</v>
      </c>
      <c r="E28" s="93">
        <f t="shared" si="0"/>
        <v>90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t="s">
        <v>206</v>
      </c>
      <c r="G30" s="94"/>
      <c r="H30" s="94"/>
      <c r="I30" s="94"/>
      <c r="J30" s="94"/>
      <c r="K30" s="94"/>
      <c r="L30" s="94"/>
      <c r="M30" s="94"/>
      <c r="N30" s="94"/>
    </row>
    <row r="31" spans="1:14" s="91" customFormat="1" ht="15" customHeight="1">
      <c r="A31" s="97"/>
      <c r="B31" s="98" t="s">
        <v>183</v>
      </c>
      <c r="C31" s="99">
        <f>SUM(C23:C30)</f>
        <v>100</v>
      </c>
      <c r="D31" s="94">
        <f>SUM(D23:D30)</f>
        <v>98</v>
      </c>
      <c r="E31" s="100">
        <f>D31/C31</f>
        <v>0.98</v>
      </c>
      <c r="F31" s="101">
        <v>9.8000000000000007</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5:N52"/>
  <sheetViews>
    <sheetView zoomScale="70" zoomScaleNormal="70" workbookViewId="0">
      <selection activeCell="M10" sqref="M10"/>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205</v>
      </c>
      <c r="F17" s="84" t="s">
        <v>191</v>
      </c>
      <c r="G17" s="84"/>
      <c r="H17" s="84"/>
      <c r="I17" s="84"/>
      <c r="J17" s="84"/>
      <c r="K17" s="84"/>
      <c r="L17" s="84"/>
      <c r="M17" s="84"/>
      <c r="N17" s="84"/>
    </row>
    <row r="18" spans="1:14">
      <c r="A18" s="82" t="s">
        <v>167</v>
      </c>
      <c r="B18" s="82"/>
      <c r="C18" s="83" t="s">
        <v>204</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15</v>
      </c>
      <c r="E23" s="93">
        <f>D23/C23*C31</f>
        <v>100</v>
      </c>
      <c r="F23" s="94"/>
      <c r="G23" s="94"/>
      <c r="H23" s="94"/>
      <c r="I23" s="94"/>
      <c r="J23" s="94"/>
      <c r="K23" s="94"/>
      <c r="L23" s="94"/>
      <c r="M23" s="94"/>
      <c r="N23" s="94"/>
    </row>
    <row r="24" spans="1:14" s="91" customFormat="1" ht="30" customHeight="1">
      <c r="A24" s="92">
        <v>2</v>
      </c>
      <c r="B24" s="95" t="s">
        <v>176</v>
      </c>
      <c r="C24" s="93">
        <v>15</v>
      </c>
      <c r="D24" s="128">
        <v>15</v>
      </c>
      <c r="E24" s="93">
        <f>D24/C24*$C$31</f>
        <v>100</v>
      </c>
      <c r="F24" s="94"/>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15</v>
      </c>
      <c r="E26" s="93">
        <f t="shared" si="0"/>
        <v>100</v>
      </c>
      <c r="F26" s="94"/>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9</v>
      </c>
      <c r="E28" s="93">
        <f t="shared" si="0"/>
        <v>90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t="s">
        <v>206</v>
      </c>
      <c r="G30" s="94"/>
      <c r="H30" s="94"/>
      <c r="I30" s="94"/>
      <c r="J30" s="94"/>
      <c r="K30" s="94"/>
      <c r="L30" s="94"/>
      <c r="M30" s="94"/>
      <c r="N30" s="94"/>
    </row>
    <row r="31" spans="1:14" s="91" customFormat="1" ht="15" customHeight="1">
      <c r="A31" s="97"/>
      <c r="B31" s="98" t="s">
        <v>183</v>
      </c>
      <c r="C31" s="99">
        <f>SUM(C23:C30)</f>
        <v>100</v>
      </c>
      <c r="D31" s="94">
        <f>SUM(D23:D30)</f>
        <v>98</v>
      </c>
      <c r="E31" s="100">
        <f>D31/C31</f>
        <v>0.98</v>
      </c>
      <c r="F31" s="101">
        <v>9.8000000000000007</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5:N52"/>
  <sheetViews>
    <sheetView zoomScale="70" zoomScaleNormal="70" workbookViewId="0">
      <selection activeCell="O7" sqref="O7"/>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218</v>
      </c>
      <c r="F17" s="84" t="s">
        <v>191</v>
      </c>
      <c r="G17" s="84"/>
      <c r="H17" s="84"/>
      <c r="I17" s="84"/>
      <c r="J17" s="84"/>
      <c r="K17" s="84"/>
      <c r="L17" s="84"/>
      <c r="M17" s="84"/>
      <c r="N17" s="84"/>
    </row>
    <row r="18" spans="1:14">
      <c r="A18" s="82" t="s">
        <v>167</v>
      </c>
      <c r="B18" s="82"/>
      <c r="C18" s="83" t="s">
        <v>208</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12</v>
      </c>
      <c r="E23" s="93">
        <f>D23/C23*C31</f>
        <v>80</v>
      </c>
      <c r="F23" s="94" t="s">
        <v>219</v>
      </c>
      <c r="G23" s="94"/>
      <c r="H23" s="94"/>
      <c r="I23" s="94"/>
      <c r="J23" s="94"/>
      <c r="K23" s="94"/>
      <c r="L23" s="94"/>
      <c r="M23" s="94"/>
      <c r="N23" s="94"/>
    </row>
    <row r="24" spans="1:14" s="91" customFormat="1" ht="30" customHeight="1">
      <c r="A24" s="92">
        <v>2</v>
      </c>
      <c r="B24" s="95" t="s">
        <v>176</v>
      </c>
      <c r="C24" s="93">
        <v>15</v>
      </c>
      <c r="D24" s="128">
        <v>15</v>
      </c>
      <c r="E24" s="93">
        <f>D24/C24*$C$31</f>
        <v>100</v>
      </c>
      <c r="F24" s="94" t="s">
        <v>216</v>
      </c>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13</v>
      </c>
      <c r="E26" s="93">
        <f t="shared" si="0"/>
        <v>86.666666666666671</v>
      </c>
      <c r="F26" s="94" t="s">
        <v>220</v>
      </c>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9</v>
      </c>
      <c r="E28" s="93">
        <f t="shared" si="0"/>
        <v>90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t="s">
        <v>213</v>
      </c>
      <c r="G30" s="94"/>
      <c r="H30" s="94"/>
      <c r="I30" s="94"/>
      <c r="J30" s="94"/>
      <c r="K30" s="94"/>
      <c r="L30" s="94"/>
      <c r="M30" s="94"/>
      <c r="N30" s="94"/>
    </row>
    <row r="31" spans="1:14" s="91" customFormat="1" ht="15" customHeight="1">
      <c r="A31" s="97"/>
      <c r="B31" s="98" t="s">
        <v>183</v>
      </c>
      <c r="C31" s="99">
        <f>SUM(C23:C30)</f>
        <v>100</v>
      </c>
      <c r="D31" s="94">
        <f>SUM(D23:D30)</f>
        <v>92</v>
      </c>
      <c r="E31" s="100">
        <f>D31/C31</f>
        <v>0.92</v>
      </c>
      <c r="F31" s="101">
        <v>9.1999999999999993</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5:N52"/>
  <sheetViews>
    <sheetView zoomScale="70" zoomScaleNormal="70" workbookViewId="0">
      <selection activeCell="J9" sqref="J9"/>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209</v>
      </c>
      <c r="F17" s="84" t="s">
        <v>210</v>
      </c>
      <c r="G17" s="84"/>
      <c r="H17" s="84"/>
      <c r="I17" s="84"/>
      <c r="J17" s="84"/>
      <c r="K17" s="84"/>
      <c r="L17" s="84"/>
      <c r="M17" s="84"/>
      <c r="N17" s="84"/>
    </row>
    <row r="18" spans="1:14">
      <c r="A18" s="82" t="s">
        <v>167</v>
      </c>
      <c r="B18" s="82"/>
      <c r="C18" s="83" t="s">
        <v>208</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10</v>
      </c>
      <c r="E23" s="93">
        <f>D23/C23*C31</f>
        <v>66.666666666666657</v>
      </c>
      <c r="F23" s="94" t="s">
        <v>211</v>
      </c>
      <c r="G23" s="94"/>
      <c r="H23" s="94"/>
      <c r="I23" s="94"/>
      <c r="J23" s="94"/>
      <c r="K23" s="94"/>
      <c r="L23" s="94"/>
      <c r="M23" s="94"/>
      <c r="N23" s="94"/>
    </row>
    <row r="24" spans="1:14" s="91" customFormat="1" ht="30" customHeight="1">
      <c r="A24" s="92">
        <v>2</v>
      </c>
      <c r="B24" s="95" t="s">
        <v>176</v>
      </c>
      <c r="C24" s="93">
        <v>15</v>
      </c>
      <c r="D24" s="128">
        <v>14</v>
      </c>
      <c r="E24" s="93">
        <f>D24/C24*$C$31</f>
        <v>93.333333333333329</v>
      </c>
      <c r="F24" s="94" t="s">
        <v>212</v>
      </c>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15</v>
      </c>
      <c r="E26" s="93">
        <f t="shared" si="0"/>
        <v>100</v>
      </c>
      <c r="F26" s="94"/>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t="s">
        <v>213</v>
      </c>
      <c r="G30" s="94"/>
      <c r="H30" s="94"/>
      <c r="I30" s="94"/>
      <c r="J30" s="94"/>
      <c r="K30" s="94"/>
      <c r="L30" s="94"/>
      <c r="M30" s="94"/>
      <c r="N30" s="94"/>
    </row>
    <row r="31" spans="1:14" s="91" customFormat="1" ht="15" customHeight="1">
      <c r="A31" s="97"/>
      <c r="B31" s="98" t="s">
        <v>183</v>
      </c>
      <c r="C31" s="99">
        <f>SUM(C23:C30)</f>
        <v>100</v>
      </c>
      <c r="D31" s="94">
        <f>SUM(D23:D30)</f>
        <v>90</v>
      </c>
      <c r="E31" s="94">
        <f>D31/C31</f>
        <v>0.9</v>
      </c>
      <c r="F31" s="101">
        <v>9</v>
      </c>
      <c r="G31" s="102"/>
      <c r="H31" s="103"/>
      <c r="I31" s="103"/>
    </row>
    <row r="32" spans="1:14" s="91" customFormat="1">
      <c r="A32" s="104"/>
      <c r="B32" s="98"/>
      <c r="C32" s="98"/>
      <c r="D32" s="94"/>
      <c r="E32" s="94"/>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5:N52"/>
  <sheetViews>
    <sheetView zoomScale="70" zoomScaleNormal="70" workbookViewId="0">
      <selection activeCell="J9" sqref="J9"/>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214</v>
      </c>
      <c r="F17" s="84" t="s">
        <v>191</v>
      </c>
      <c r="G17" s="84"/>
      <c r="H17" s="84"/>
      <c r="I17" s="84"/>
      <c r="J17" s="84"/>
      <c r="K17" s="84"/>
      <c r="L17" s="84"/>
      <c r="M17" s="84"/>
      <c r="N17" s="84"/>
    </row>
    <row r="18" spans="1:14">
      <c r="A18" s="82" t="s">
        <v>167</v>
      </c>
      <c r="B18" s="82"/>
      <c r="C18" s="83" t="s">
        <v>208</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14</v>
      </c>
      <c r="E23" s="93">
        <f>D23/C23*C31</f>
        <v>93.333333333333329</v>
      </c>
      <c r="F23" s="94" t="s">
        <v>215</v>
      </c>
      <c r="G23" s="94"/>
      <c r="H23" s="94"/>
      <c r="I23" s="94"/>
      <c r="J23" s="94"/>
      <c r="K23" s="94"/>
      <c r="L23" s="94"/>
      <c r="M23" s="94"/>
      <c r="N23" s="94"/>
    </row>
    <row r="24" spans="1:14" s="91" customFormat="1" ht="30" customHeight="1">
      <c r="A24" s="92">
        <v>2</v>
      </c>
      <c r="B24" s="95" t="s">
        <v>176</v>
      </c>
      <c r="C24" s="93">
        <v>15</v>
      </c>
      <c r="D24" s="128">
        <v>15</v>
      </c>
      <c r="E24" s="93">
        <f>D24/C24*$C$31</f>
        <v>100</v>
      </c>
      <c r="F24" s="94" t="s">
        <v>216</v>
      </c>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14</v>
      </c>
      <c r="E26" s="93">
        <f t="shared" si="0"/>
        <v>93.333333333333329</v>
      </c>
      <c r="F26" s="94" t="s">
        <v>217</v>
      </c>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t="s">
        <v>213</v>
      </c>
      <c r="G30" s="94"/>
      <c r="H30" s="94"/>
      <c r="I30" s="94"/>
      <c r="J30" s="94"/>
      <c r="K30" s="94"/>
      <c r="L30" s="94"/>
      <c r="M30" s="94"/>
      <c r="N30" s="94"/>
    </row>
    <row r="31" spans="1:14" s="91" customFormat="1" ht="15" customHeight="1">
      <c r="A31" s="97"/>
      <c r="B31" s="98" t="s">
        <v>183</v>
      </c>
      <c r="C31" s="99">
        <f>SUM(C23:C30)</f>
        <v>100</v>
      </c>
      <c r="D31" s="94">
        <f>SUM(D23:D30)</f>
        <v>95</v>
      </c>
      <c r="E31" s="100">
        <f>D31/C31</f>
        <v>0.95</v>
      </c>
      <c r="F31" s="101">
        <v>9.5</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5:N52"/>
  <sheetViews>
    <sheetView zoomScale="70" zoomScaleNormal="70" workbookViewId="0">
      <selection activeCell="J9" sqref="J9"/>
    </sheetView>
  </sheetViews>
  <sheetFormatPr defaultRowHeight="15"/>
  <cols>
    <col min="1" max="1" width="3.14062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221</v>
      </c>
      <c r="F17" s="84" t="s">
        <v>166</v>
      </c>
      <c r="G17" s="84"/>
      <c r="H17" s="84"/>
      <c r="I17" s="84"/>
      <c r="J17" s="84"/>
      <c r="K17" s="84"/>
      <c r="L17" s="84"/>
      <c r="M17" s="84"/>
      <c r="N17" s="84"/>
    </row>
    <row r="18" spans="1:14">
      <c r="A18" s="82" t="s">
        <v>167</v>
      </c>
      <c r="B18" s="82"/>
      <c r="C18" s="83" t="s">
        <v>208</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10</v>
      </c>
      <c r="E23" s="93">
        <f>D23/C23*C31</f>
        <v>66.666666666666657</v>
      </c>
      <c r="F23" s="94" t="s">
        <v>211</v>
      </c>
      <c r="G23" s="94"/>
      <c r="H23" s="94"/>
      <c r="I23" s="94"/>
      <c r="J23" s="94"/>
      <c r="K23" s="94"/>
      <c r="L23" s="94"/>
      <c r="M23" s="94"/>
      <c r="N23" s="94"/>
    </row>
    <row r="24" spans="1:14" s="91" customFormat="1" ht="30" customHeight="1">
      <c r="A24" s="92">
        <v>2</v>
      </c>
      <c r="B24" s="95" t="s">
        <v>176</v>
      </c>
      <c r="C24" s="93">
        <v>15</v>
      </c>
      <c r="D24" s="128">
        <v>14</v>
      </c>
      <c r="E24" s="93">
        <f>D24/C24*$C$31</f>
        <v>93.333333333333329</v>
      </c>
      <c r="F24" s="94" t="s">
        <v>194</v>
      </c>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10</v>
      </c>
      <c r="E26" s="93">
        <f t="shared" si="0"/>
        <v>66.666666666666657</v>
      </c>
      <c r="F26" s="94" t="s">
        <v>222</v>
      </c>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9</v>
      </c>
      <c r="E28" s="93">
        <f t="shared" si="0"/>
        <v>90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t="s">
        <v>213</v>
      </c>
      <c r="G30" s="94"/>
      <c r="H30" s="94"/>
      <c r="I30" s="94"/>
      <c r="J30" s="94"/>
      <c r="K30" s="94"/>
      <c r="L30" s="94"/>
      <c r="M30" s="94"/>
      <c r="N30" s="94"/>
    </row>
    <row r="31" spans="1:14" s="91" customFormat="1" ht="15" customHeight="1">
      <c r="A31" s="97"/>
      <c r="B31" s="98" t="s">
        <v>183</v>
      </c>
      <c r="C31" s="99">
        <f>SUM(C23:C30)</f>
        <v>100</v>
      </c>
      <c r="D31" s="94">
        <f>SUM(D23:D30)</f>
        <v>86</v>
      </c>
      <c r="E31" s="100">
        <f>D31/C31</f>
        <v>0.86</v>
      </c>
      <c r="F31" s="131">
        <v>8.6</v>
      </c>
      <c r="G31" s="102"/>
      <c r="H31" s="103"/>
      <c r="I31" s="103"/>
    </row>
    <row r="32" spans="1:14" s="91" customFormat="1">
      <c r="A32" s="104"/>
      <c r="B32" s="98"/>
      <c r="C32" s="98"/>
      <c r="D32" s="94"/>
      <c r="E32" s="100"/>
      <c r="F32" s="13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5:N52"/>
  <sheetViews>
    <sheetView zoomScale="70" zoomScaleNormal="70" workbookViewId="0">
      <selection activeCell="S26" sqref="S26"/>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203</v>
      </c>
      <c r="F17" s="84" t="s">
        <v>191</v>
      </c>
      <c r="G17" s="84"/>
      <c r="H17" s="84"/>
      <c r="I17" s="84"/>
      <c r="J17" s="84"/>
      <c r="K17" s="84"/>
      <c r="L17" s="84"/>
      <c r="M17" s="84"/>
      <c r="N17" s="84"/>
    </row>
    <row r="18" spans="1:14">
      <c r="A18" s="82" t="s">
        <v>167</v>
      </c>
      <c r="B18" s="82"/>
      <c r="C18" s="83" t="s">
        <v>204</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15</v>
      </c>
      <c r="E23" s="93">
        <f>D23/C23*C31</f>
        <v>100</v>
      </c>
      <c r="F23" s="94" t="s">
        <v>193</v>
      </c>
      <c r="G23" s="94"/>
      <c r="H23" s="94"/>
      <c r="I23" s="94"/>
      <c r="J23" s="94"/>
      <c r="K23" s="94"/>
      <c r="L23" s="94"/>
      <c r="M23" s="94"/>
      <c r="N23" s="94"/>
    </row>
    <row r="24" spans="1:14" s="91" customFormat="1" ht="30" customHeight="1">
      <c r="A24" s="92">
        <v>2</v>
      </c>
      <c r="B24" s="95" t="s">
        <v>176</v>
      </c>
      <c r="C24" s="93">
        <v>15</v>
      </c>
      <c r="D24" s="128">
        <v>14</v>
      </c>
      <c r="E24" s="93">
        <f>D24/C24*$C$31</f>
        <v>93.333333333333329</v>
      </c>
      <c r="F24" s="94" t="s">
        <v>194</v>
      </c>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15</v>
      </c>
      <c r="E26" s="93">
        <f t="shared" si="0"/>
        <v>100</v>
      </c>
      <c r="F26" s="94" t="s">
        <v>202</v>
      </c>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t="s">
        <v>196</v>
      </c>
      <c r="G30" s="94"/>
      <c r="H30" s="94"/>
      <c r="I30" s="94"/>
      <c r="J30" s="94"/>
      <c r="K30" s="94"/>
      <c r="L30" s="94"/>
      <c r="M30" s="94"/>
      <c r="N30" s="94"/>
    </row>
    <row r="31" spans="1:14" s="91" customFormat="1" ht="15" customHeight="1">
      <c r="A31" s="97"/>
      <c r="B31" s="98" t="s">
        <v>183</v>
      </c>
      <c r="C31" s="99">
        <f>SUM(C23:C30)</f>
        <v>100</v>
      </c>
      <c r="D31" s="94">
        <f>SUM(D23:D30)</f>
        <v>96</v>
      </c>
      <c r="E31" s="100">
        <f>D31/C31</f>
        <v>0.96</v>
      </c>
      <c r="F31" s="101">
        <v>9.6</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5:N52"/>
  <sheetViews>
    <sheetView topLeftCell="A7" zoomScale="70" zoomScaleNormal="70" workbookViewId="0">
      <selection activeCell="O29" sqref="O29"/>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200</v>
      </c>
      <c r="F17" s="84" t="s">
        <v>191</v>
      </c>
      <c r="G17" s="84"/>
      <c r="H17" s="84"/>
      <c r="I17" s="84"/>
      <c r="J17" s="84"/>
      <c r="K17" s="84"/>
      <c r="L17" s="84"/>
      <c r="M17" s="84"/>
      <c r="N17" s="84"/>
    </row>
    <row r="18" spans="1:14">
      <c r="A18" s="82" t="s">
        <v>167</v>
      </c>
      <c r="B18" s="82"/>
      <c r="C18" s="83" t="s">
        <v>201</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15</v>
      </c>
      <c r="E23" s="93">
        <f>D23/C23*C31</f>
        <v>100</v>
      </c>
      <c r="F23" s="94" t="s">
        <v>193</v>
      </c>
      <c r="G23" s="94"/>
      <c r="H23" s="94"/>
      <c r="I23" s="94"/>
      <c r="J23" s="94"/>
      <c r="K23" s="94"/>
      <c r="L23" s="94"/>
      <c r="M23" s="94"/>
      <c r="N23" s="94"/>
    </row>
    <row r="24" spans="1:14" s="91" customFormat="1" ht="30" customHeight="1">
      <c r="A24" s="92">
        <v>2</v>
      </c>
      <c r="B24" s="95" t="s">
        <v>176</v>
      </c>
      <c r="C24" s="93">
        <v>15</v>
      </c>
      <c r="D24" s="128">
        <v>14</v>
      </c>
      <c r="E24" s="93">
        <f>D24/C24*$C$31</f>
        <v>93.333333333333329</v>
      </c>
      <c r="F24" s="94" t="s">
        <v>194</v>
      </c>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15</v>
      </c>
      <c r="E26" s="93">
        <f t="shared" si="0"/>
        <v>100</v>
      </c>
      <c r="F26" s="94" t="s">
        <v>202</v>
      </c>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t="s">
        <v>196</v>
      </c>
      <c r="G30" s="94"/>
      <c r="H30" s="94"/>
      <c r="I30" s="94"/>
      <c r="J30" s="94"/>
      <c r="K30" s="94"/>
      <c r="L30" s="94"/>
      <c r="M30" s="94"/>
      <c r="N30" s="94"/>
    </row>
    <row r="31" spans="1:14" s="91" customFormat="1" ht="15" customHeight="1">
      <c r="A31" s="97"/>
      <c r="B31" s="98" t="s">
        <v>183</v>
      </c>
      <c r="C31" s="99">
        <f>SUM(C23:C30)</f>
        <v>100</v>
      </c>
      <c r="D31" s="94">
        <f>SUM(D23:D30)</f>
        <v>96</v>
      </c>
      <c r="E31" s="100">
        <f>D31/C31</f>
        <v>0.96</v>
      </c>
      <c r="F31" s="101">
        <f>9.6</f>
        <v>9.6</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5:N53"/>
  <sheetViews>
    <sheetView zoomScale="70" zoomScaleNormal="70" workbookViewId="0">
      <selection activeCell="O29" sqref="O29"/>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190</v>
      </c>
      <c r="F17" s="84" t="s">
        <v>191</v>
      </c>
      <c r="G17" s="84"/>
      <c r="H17" s="84"/>
      <c r="I17" s="84"/>
      <c r="J17" s="84"/>
      <c r="K17" s="84"/>
      <c r="L17" s="84"/>
      <c r="M17" s="84"/>
      <c r="N17" s="84"/>
    </row>
    <row r="18" spans="1:14">
      <c r="A18" s="82" t="s">
        <v>167</v>
      </c>
      <c r="B18" s="82"/>
      <c r="C18" s="83" t="s">
        <v>192</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15</v>
      </c>
      <c r="E23" s="93">
        <f>D23/C23*C31</f>
        <v>100</v>
      </c>
      <c r="F23" s="94" t="s">
        <v>193</v>
      </c>
      <c r="G23" s="94"/>
      <c r="H23" s="94"/>
      <c r="I23" s="94"/>
      <c r="J23" s="94"/>
      <c r="K23" s="94"/>
      <c r="L23" s="94"/>
      <c r="M23" s="94"/>
      <c r="N23" s="94"/>
    </row>
    <row r="24" spans="1:14" s="91" customFormat="1" ht="30" customHeight="1">
      <c r="A24" s="92">
        <v>2</v>
      </c>
      <c r="B24" s="95" t="s">
        <v>176</v>
      </c>
      <c r="C24" s="93">
        <v>15</v>
      </c>
      <c r="D24" s="128">
        <v>12</v>
      </c>
      <c r="E24" s="93">
        <f>D24/C24*$C$31</f>
        <v>80</v>
      </c>
      <c r="F24" s="94" t="s">
        <v>194</v>
      </c>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15</v>
      </c>
      <c r="E26" s="93">
        <f t="shared" si="0"/>
        <v>100</v>
      </c>
      <c r="F26" s="94"/>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t="s">
        <v>195</v>
      </c>
      <c r="G28" s="94"/>
      <c r="H28" s="94"/>
      <c r="I28" s="94"/>
      <c r="J28" s="94"/>
      <c r="K28" s="94"/>
      <c r="L28" s="94"/>
      <c r="M28" s="94"/>
      <c r="N28" s="94"/>
    </row>
    <row r="29" spans="1:14" s="91" customFormat="1" ht="29.25" customHeight="1">
      <c r="A29" s="92">
        <v>7</v>
      </c>
      <c r="B29" s="92" t="s">
        <v>181</v>
      </c>
      <c r="C29" s="93">
        <v>10</v>
      </c>
      <c r="D29" s="128">
        <v>10</v>
      </c>
      <c r="E29" s="93">
        <f t="shared" si="0"/>
        <v>100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t="s">
        <v>196</v>
      </c>
      <c r="G30" s="94"/>
      <c r="H30" s="94"/>
      <c r="I30" s="94"/>
      <c r="J30" s="94"/>
      <c r="K30" s="94"/>
      <c r="L30" s="94"/>
      <c r="M30" s="94"/>
      <c r="N30" s="94"/>
    </row>
    <row r="31" spans="1:14" s="91" customFormat="1" ht="15" customHeight="1">
      <c r="A31" s="97"/>
      <c r="B31" s="98" t="s">
        <v>183</v>
      </c>
      <c r="C31" s="99">
        <f>SUM(C23:C30)</f>
        <v>100</v>
      </c>
      <c r="D31" s="94">
        <f>SUM(D23:D30)</f>
        <v>93</v>
      </c>
      <c r="E31" s="100">
        <f>D31/C31</f>
        <v>0.93</v>
      </c>
      <c r="F31" s="101">
        <v>9.3000000000000007</v>
      </c>
      <c r="G31" s="102"/>
      <c r="H31" s="103"/>
      <c r="I31" s="103"/>
    </row>
    <row r="32" spans="1:14" s="91" customFormat="1">
      <c r="A32" s="104"/>
      <c r="B32" s="98"/>
      <c r="C32" s="98"/>
      <c r="D32" s="94"/>
      <c r="E32" s="100"/>
      <c r="F32" s="101"/>
      <c r="G32" s="103"/>
      <c r="H32" s="103"/>
      <c r="I32" s="103"/>
    </row>
    <row r="33" spans="1:9" s="91" customFormat="1">
      <c r="A33" s="105"/>
      <c r="B33" s="106"/>
      <c r="C33" s="105"/>
      <c r="D33" s="105"/>
      <c r="E33" s="129"/>
    </row>
    <row r="34" spans="1:9" s="91" customFormat="1">
      <c r="A34" s="107" t="s">
        <v>197</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8</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4" spans="1:9">
      <c r="A44" s="130"/>
      <c r="B44" s="130"/>
      <c r="C44" s="130"/>
      <c r="D44" s="130"/>
      <c r="E44" s="130"/>
      <c r="F44" s="130"/>
      <c r="G44" s="130"/>
      <c r="H44" s="130"/>
      <c r="I44" s="112"/>
    </row>
    <row r="46" spans="1:9">
      <c r="A46" s="113" t="s">
        <v>198</v>
      </c>
      <c r="B46" s="114"/>
      <c r="C46" s="114"/>
      <c r="D46" s="114"/>
      <c r="E46" s="114"/>
      <c r="F46" s="114"/>
      <c r="G46" s="114"/>
      <c r="H46" s="115"/>
    </row>
    <row r="47" spans="1:9">
      <c r="A47" s="116"/>
      <c r="B47" s="117"/>
      <c r="C47" s="117"/>
      <c r="D47" s="117"/>
      <c r="E47" s="117"/>
      <c r="F47" s="117"/>
      <c r="G47" s="117"/>
      <c r="H47" s="118"/>
    </row>
    <row r="48" spans="1:9">
      <c r="A48" s="116"/>
      <c r="B48" s="117"/>
      <c r="C48" s="117"/>
      <c r="D48" s="117"/>
      <c r="E48" s="117"/>
      <c r="F48" s="117"/>
      <c r="G48" s="117"/>
      <c r="H48" s="118"/>
    </row>
    <row r="49" spans="1:8">
      <c r="A49" s="116"/>
      <c r="B49" s="117"/>
      <c r="C49" s="117"/>
      <c r="D49" s="117"/>
      <c r="E49" s="117"/>
      <c r="F49" s="117"/>
      <c r="G49" s="117"/>
      <c r="H49" s="118"/>
    </row>
    <row r="50" spans="1:8">
      <c r="A50" s="119"/>
      <c r="B50" s="120"/>
      <c r="C50" s="120"/>
      <c r="D50" s="120"/>
      <c r="E50" s="120"/>
      <c r="F50" s="120"/>
      <c r="G50" s="120"/>
      <c r="H50" s="121"/>
    </row>
    <row r="52" spans="1:8">
      <c r="A52" s="122" t="s">
        <v>199</v>
      </c>
      <c r="B52" s="123"/>
      <c r="C52" s="123"/>
      <c r="D52" s="123"/>
      <c r="E52" s="123"/>
      <c r="F52" s="123"/>
      <c r="G52" s="123"/>
      <c r="H52" s="124"/>
    </row>
    <row r="53" spans="1:8">
      <c r="A53" s="125"/>
      <c r="B53" s="126"/>
      <c r="C53" s="126"/>
      <c r="D53" s="126"/>
      <c r="E53" s="126"/>
      <c r="F53" s="126"/>
      <c r="G53" s="126"/>
      <c r="H53" s="127"/>
    </row>
  </sheetData>
  <mergeCells count="25">
    <mergeCell ref="A52:H53"/>
    <mergeCell ref="A34:H38"/>
    <mergeCell ref="A40:B40"/>
    <mergeCell ref="C40:H40"/>
    <mergeCell ref="A41:B43"/>
    <mergeCell ref="C41:H43"/>
    <mergeCell ref="A46:H50"/>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5:N54"/>
  <sheetViews>
    <sheetView zoomScale="70" zoomScaleNormal="70" workbookViewId="0">
      <selection activeCell="U30" sqref="U30"/>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343</v>
      </c>
      <c r="F17" s="122" t="s">
        <v>226</v>
      </c>
      <c r="G17" s="123"/>
      <c r="H17" s="123"/>
      <c r="I17" s="123"/>
      <c r="J17" s="123"/>
      <c r="K17" s="123"/>
      <c r="L17" s="123"/>
      <c r="M17" s="123"/>
      <c r="N17" s="124"/>
    </row>
    <row r="18" spans="1:14">
      <c r="A18" s="82" t="s">
        <v>167</v>
      </c>
      <c r="B18" s="82"/>
      <c r="C18" s="83" t="s">
        <v>344</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8</v>
      </c>
      <c r="E23" s="140">
        <f>D23/C23*$C$31</f>
        <v>53.333333333333336</v>
      </c>
      <c r="F23" s="94"/>
      <c r="G23" s="94"/>
      <c r="H23" s="94"/>
      <c r="I23" s="94"/>
      <c r="J23" s="94"/>
      <c r="K23" s="94"/>
      <c r="L23" s="94"/>
      <c r="M23" s="94"/>
      <c r="N23" s="94"/>
    </row>
    <row r="24" spans="1:14" s="91" customFormat="1" ht="45" customHeight="1">
      <c r="A24" s="92">
        <v>2</v>
      </c>
      <c r="B24" s="141" t="s">
        <v>288</v>
      </c>
      <c r="C24" s="140">
        <v>10</v>
      </c>
      <c r="D24" s="128">
        <v>6</v>
      </c>
      <c r="E24" s="140">
        <f t="shared" ref="E24:E30" si="0">D24/C24*$C$31</f>
        <v>60</v>
      </c>
      <c r="F24" s="94"/>
      <c r="G24" s="94"/>
      <c r="H24" s="94"/>
      <c r="I24" s="94"/>
      <c r="J24" s="94"/>
      <c r="K24" s="94"/>
      <c r="L24" s="94"/>
      <c r="M24" s="94"/>
      <c r="N24" s="94"/>
    </row>
    <row r="25" spans="1:14" s="91" customFormat="1" ht="30" customHeight="1">
      <c r="A25" s="92">
        <v>3</v>
      </c>
      <c r="B25" s="95" t="s">
        <v>176</v>
      </c>
      <c r="C25" s="140">
        <v>10</v>
      </c>
      <c r="D25" s="128">
        <v>6</v>
      </c>
      <c r="E25" s="140">
        <f t="shared" si="0"/>
        <v>60</v>
      </c>
      <c r="F25" s="94"/>
      <c r="G25" s="94"/>
      <c r="H25" s="94"/>
      <c r="I25" s="94"/>
      <c r="J25" s="94"/>
      <c r="K25" s="94"/>
      <c r="L25" s="94"/>
      <c r="M25" s="94"/>
      <c r="N25" s="94"/>
    </row>
    <row r="26" spans="1:14" s="91" customFormat="1" ht="30.75" customHeight="1">
      <c r="A26" s="92">
        <v>4</v>
      </c>
      <c r="B26" s="92" t="s">
        <v>289</v>
      </c>
      <c r="C26" s="140">
        <v>15</v>
      </c>
      <c r="D26" s="128">
        <v>6</v>
      </c>
      <c r="E26" s="140">
        <f t="shared" si="0"/>
        <v>40</v>
      </c>
      <c r="F26" s="94"/>
      <c r="G26" s="94"/>
      <c r="H26" s="94"/>
      <c r="I26" s="94"/>
      <c r="J26" s="94"/>
      <c r="K26" s="94"/>
      <c r="L26" s="94"/>
      <c r="M26" s="94"/>
      <c r="N26" s="94"/>
    </row>
    <row r="27" spans="1:14" s="91" customFormat="1" ht="30" customHeight="1">
      <c r="A27" s="92">
        <v>5</v>
      </c>
      <c r="B27" s="92" t="s">
        <v>182</v>
      </c>
      <c r="C27" s="140">
        <v>10</v>
      </c>
      <c r="D27" s="128">
        <v>6</v>
      </c>
      <c r="E27" s="140">
        <f t="shared" si="0"/>
        <v>60</v>
      </c>
      <c r="F27" s="94"/>
      <c r="G27" s="94"/>
      <c r="H27" s="94"/>
      <c r="I27" s="94"/>
      <c r="J27" s="94"/>
      <c r="K27" s="94"/>
      <c r="L27" s="94"/>
      <c r="M27" s="94"/>
      <c r="N27" s="94"/>
    </row>
    <row r="28" spans="1:14" s="91" customFormat="1" ht="30" customHeight="1">
      <c r="A28" s="92">
        <v>6</v>
      </c>
      <c r="B28" s="92" t="s">
        <v>178</v>
      </c>
      <c r="C28" s="140">
        <v>15</v>
      </c>
      <c r="D28" s="128">
        <v>10</v>
      </c>
      <c r="E28" s="140">
        <f t="shared" si="0"/>
        <v>66.666666666666657</v>
      </c>
      <c r="F28" s="94"/>
      <c r="G28" s="94"/>
      <c r="H28" s="94"/>
      <c r="I28" s="94"/>
      <c r="J28" s="94"/>
      <c r="K28" s="94"/>
      <c r="L28" s="94"/>
      <c r="M28" s="94"/>
      <c r="N28" s="94"/>
    </row>
    <row r="29" spans="1:14" s="91" customFormat="1" ht="30" customHeight="1">
      <c r="A29" s="92">
        <v>7</v>
      </c>
      <c r="B29" s="92" t="s">
        <v>179</v>
      </c>
      <c r="C29" s="140">
        <v>15</v>
      </c>
      <c r="D29" s="128">
        <v>13</v>
      </c>
      <c r="E29" s="140">
        <f t="shared" si="0"/>
        <v>86.666666666666671</v>
      </c>
      <c r="F29" s="94"/>
      <c r="G29" s="94"/>
      <c r="H29" s="94"/>
      <c r="I29" s="94"/>
      <c r="J29" s="94"/>
      <c r="K29" s="94"/>
      <c r="L29" s="94"/>
      <c r="M29" s="94"/>
      <c r="N29" s="94"/>
    </row>
    <row r="30" spans="1:14" s="91" customFormat="1" ht="29.25" customHeight="1">
      <c r="A30" s="92">
        <v>8</v>
      </c>
      <c r="B30" s="92" t="s">
        <v>290</v>
      </c>
      <c r="C30" s="140">
        <v>10</v>
      </c>
      <c r="D30" s="128">
        <v>6</v>
      </c>
      <c r="E30" s="140">
        <f t="shared" si="0"/>
        <v>60</v>
      </c>
      <c r="F30" s="94"/>
      <c r="G30" s="94"/>
      <c r="H30" s="94"/>
      <c r="I30" s="94"/>
      <c r="J30" s="94"/>
      <c r="K30" s="94"/>
      <c r="L30" s="94"/>
      <c r="M30" s="94"/>
      <c r="N30" s="94"/>
    </row>
    <row r="31" spans="1:14" s="91" customFormat="1" ht="15" customHeight="1">
      <c r="A31" s="142" t="s">
        <v>183</v>
      </c>
      <c r="B31" s="143"/>
      <c r="C31" s="98">
        <v>100</v>
      </c>
      <c r="D31" s="97">
        <f>SUM(D23:D30)</f>
        <v>61</v>
      </c>
      <c r="E31" s="100">
        <f>D31/C31</f>
        <v>0.61</v>
      </c>
      <c r="F31" s="101">
        <v>6.1</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05"/>
    </row>
    <row r="34" spans="1:9" s="91" customFormat="1">
      <c r="A34" s="107" t="s">
        <v>340</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350</v>
      </c>
      <c r="B41" s="110"/>
      <c r="C41" s="111">
        <v>43180</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198</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5:N54"/>
  <sheetViews>
    <sheetView topLeftCell="A10" zoomScale="70" zoomScaleNormal="70" workbookViewId="0">
      <selection activeCell="K15" sqref="K15"/>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376</v>
      </c>
      <c r="F17" s="122" t="s">
        <v>225</v>
      </c>
      <c r="G17" s="123"/>
      <c r="H17" s="123"/>
      <c r="I17" s="123"/>
      <c r="J17" s="123"/>
      <c r="K17" s="123"/>
      <c r="L17" s="123"/>
      <c r="M17" s="123"/>
      <c r="N17" s="124"/>
    </row>
    <row r="18" spans="1:14">
      <c r="A18" s="82" t="s">
        <v>167</v>
      </c>
      <c r="B18" s="82"/>
      <c r="C18" s="83" t="s">
        <v>377</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10</v>
      </c>
      <c r="E23" s="140">
        <f>D23/C23*$C$31</f>
        <v>66.666666666666657</v>
      </c>
      <c r="F23" s="94"/>
      <c r="G23" s="94"/>
      <c r="H23" s="94"/>
      <c r="I23" s="94"/>
      <c r="J23" s="94"/>
      <c r="K23" s="94"/>
      <c r="L23" s="94"/>
      <c r="M23" s="94"/>
      <c r="N23" s="94"/>
    </row>
    <row r="24" spans="1:14" s="91" customFormat="1" ht="45" customHeight="1">
      <c r="A24" s="92">
        <v>2</v>
      </c>
      <c r="B24" s="141" t="s">
        <v>288</v>
      </c>
      <c r="C24" s="140">
        <v>10</v>
      </c>
      <c r="D24" s="128">
        <v>6</v>
      </c>
      <c r="E24" s="140">
        <f t="shared" ref="E24:E30" si="0">D24/C24*$C$31</f>
        <v>60</v>
      </c>
      <c r="F24" s="94"/>
      <c r="G24" s="94"/>
      <c r="H24" s="94"/>
      <c r="I24" s="94"/>
      <c r="J24" s="94"/>
      <c r="K24" s="94"/>
      <c r="L24" s="94"/>
      <c r="M24" s="94"/>
      <c r="N24" s="94"/>
    </row>
    <row r="25" spans="1:14" s="91" customFormat="1" ht="30" customHeight="1">
      <c r="A25" s="92">
        <v>3</v>
      </c>
      <c r="B25" s="95" t="s">
        <v>176</v>
      </c>
      <c r="C25" s="140">
        <v>10</v>
      </c>
      <c r="D25" s="128">
        <v>7</v>
      </c>
      <c r="E25" s="140">
        <f t="shared" si="0"/>
        <v>70</v>
      </c>
      <c r="F25" s="94"/>
      <c r="G25" s="94"/>
      <c r="H25" s="94"/>
      <c r="I25" s="94"/>
      <c r="J25" s="94"/>
      <c r="K25" s="94"/>
      <c r="L25" s="94"/>
      <c r="M25" s="94"/>
      <c r="N25" s="94"/>
    </row>
    <row r="26" spans="1:14" s="91" customFormat="1" ht="30.75" customHeight="1">
      <c r="A26" s="92">
        <v>4</v>
      </c>
      <c r="B26" s="92" t="s">
        <v>289</v>
      </c>
      <c r="C26" s="140">
        <v>15</v>
      </c>
      <c r="D26" s="128">
        <v>10</v>
      </c>
      <c r="E26" s="140">
        <f t="shared" si="0"/>
        <v>66.666666666666657</v>
      </c>
      <c r="F26" s="94"/>
      <c r="G26" s="94"/>
      <c r="H26" s="94"/>
      <c r="I26" s="94"/>
      <c r="J26" s="94"/>
      <c r="K26" s="94"/>
      <c r="L26" s="94"/>
      <c r="M26" s="94"/>
      <c r="N26" s="94"/>
    </row>
    <row r="27" spans="1:14" s="91" customFormat="1" ht="30" customHeight="1">
      <c r="A27" s="92">
        <v>5</v>
      </c>
      <c r="B27" s="92" t="s">
        <v>182</v>
      </c>
      <c r="C27" s="140">
        <v>10</v>
      </c>
      <c r="D27" s="128">
        <v>7</v>
      </c>
      <c r="E27" s="140">
        <f t="shared" si="0"/>
        <v>70</v>
      </c>
      <c r="F27" s="94"/>
      <c r="G27" s="94"/>
      <c r="H27" s="94"/>
      <c r="I27" s="94"/>
      <c r="J27" s="94"/>
      <c r="K27" s="94"/>
      <c r="L27" s="94"/>
      <c r="M27" s="94"/>
      <c r="N27" s="94"/>
    </row>
    <row r="28" spans="1:14" s="91" customFormat="1" ht="30" customHeight="1">
      <c r="A28" s="92">
        <v>6</v>
      </c>
      <c r="B28" s="92" t="s">
        <v>178</v>
      </c>
      <c r="C28" s="140">
        <v>15</v>
      </c>
      <c r="D28" s="128">
        <v>12</v>
      </c>
      <c r="E28" s="140">
        <f t="shared" si="0"/>
        <v>80</v>
      </c>
      <c r="F28" s="94"/>
      <c r="G28" s="94"/>
      <c r="H28" s="94"/>
      <c r="I28" s="94"/>
      <c r="J28" s="94"/>
      <c r="K28" s="94"/>
      <c r="L28" s="94"/>
      <c r="M28" s="94"/>
      <c r="N28" s="94"/>
    </row>
    <row r="29" spans="1:14" s="91" customFormat="1" ht="30" customHeight="1">
      <c r="A29" s="92">
        <v>7</v>
      </c>
      <c r="B29" s="92" t="s">
        <v>179</v>
      </c>
      <c r="C29" s="140">
        <v>15</v>
      </c>
      <c r="D29" s="128">
        <v>12</v>
      </c>
      <c r="E29" s="140">
        <f t="shared" si="0"/>
        <v>80</v>
      </c>
      <c r="F29" s="94"/>
      <c r="G29" s="94"/>
      <c r="H29" s="94"/>
      <c r="I29" s="94"/>
      <c r="J29" s="94"/>
      <c r="K29" s="94"/>
      <c r="L29" s="94"/>
      <c r="M29" s="94"/>
      <c r="N29" s="94"/>
    </row>
    <row r="30" spans="1:14" s="91" customFormat="1" ht="29.25" customHeight="1">
      <c r="A30" s="92">
        <v>8</v>
      </c>
      <c r="B30" s="92" t="s">
        <v>290</v>
      </c>
      <c r="C30" s="140">
        <v>10</v>
      </c>
      <c r="D30" s="128">
        <v>7</v>
      </c>
      <c r="E30" s="140">
        <f t="shared" si="0"/>
        <v>70</v>
      </c>
      <c r="F30" s="94"/>
      <c r="G30" s="94"/>
      <c r="H30" s="94"/>
      <c r="I30" s="94"/>
      <c r="J30" s="94"/>
      <c r="K30" s="94"/>
      <c r="L30" s="94"/>
      <c r="M30" s="94"/>
      <c r="N30" s="94"/>
    </row>
    <row r="31" spans="1:14" s="91" customFormat="1" ht="15" customHeight="1">
      <c r="A31" s="142" t="s">
        <v>183</v>
      </c>
      <c r="B31" s="143"/>
      <c r="C31" s="98">
        <v>100</v>
      </c>
      <c r="D31" s="94">
        <f>SUM(D23:D30)</f>
        <v>71</v>
      </c>
      <c r="E31" s="100">
        <f>D31/C31</f>
        <v>0.71</v>
      </c>
      <c r="F31" s="94">
        <v>7.1</v>
      </c>
      <c r="G31" s="103"/>
      <c r="H31" s="103"/>
      <c r="I31" s="103"/>
    </row>
    <row r="32" spans="1:14" s="91" customFormat="1">
      <c r="A32" s="144"/>
      <c r="B32" s="145"/>
      <c r="C32" s="98"/>
      <c r="D32" s="94"/>
      <c r="E32" s="100"/>
      <c r="F32" s="94"/>
      <c r="G32" s="103"/>
      <c r="H32" s="103"/>
      <c r="I32" s="103"/>
    </row>
    <row r="33" spans="1:9" s="91" customFormat="1">
      <c r="A33" s="105"/>
      <c r="B33" s="106"/>
      <c r="C33" s="105"/>
      <c r="D33" s="105"/>
      <c r="E33" s="129"/>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350</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198</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5:N52"/>
  <sheetViews>
    <sheetView topLeftCell="A10" zoomScale="70" zoomScaleNormal="70" workbookViewId="0">
      <selection activeCell="F17" sqref="F17:N1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302</v>
      </c>
      <c r="F17" s="84" t="s">
        <v>191</v>
      </c>
      <c r="G17" s="84"/>
      <c r="H17" s="84"/>
      <c r="I17" s="84"/>
      <c r="J17" s="84"/>
      <c r="K17" s="84"/>
      <c r="L17" s="84"/>
      <c r="M17" s="84"/>
      <c r="N17" s="84"/>
    </row>
    <row r="18" spans="1:14">
      <c r="A18" s="82" t="s">
        <v>167</v>
      </c>
      <c r="B18" s="82"/>
      <c r="C18" s="83" t="s">
        <v>303</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15</v>
      </c>
      <c r="E23" s="93">
        <f>D23/C23*C31</f>
        <v>100</v>
      </c>
      <c r="F23" s="94"/>
      <c r="G23" s="94"/>
      <c r="H23" s="94"/>
      <c r="I23" s="94"/>
      <c r="J23" s="94"/>
      <c r="K23" s="94"/>
      <c r="L23" s="94"/>
      <c r="M23" s="94"/>
      <c r="N23" s="94"/>
    </row>
    <row r="24" spans="1:14" s="91" customFormat="1" ht="30" customHeight="1">
      <c r="A24" s="92">
        <v>2</v>
      </c>
      <c r="B24" s="95" t="s">
        <v>176</v>
      </c>
      <c r="C24" s="93">
        <v>15</v>
      </c>
      <c r="D24" s="128">
        <v>13</v>
      </c>
      <c r="E24" s="93">
        <f>D24/C24*$C$31</f>
        <v>86.666666666666671</v>
      </c>
      <c r="F24" s="94"/>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13</v>
      </c>
      <c r="E26" s="93">
        <f t="shared" si="0"/>
        <v>86.666666666666671</v>
      </c>
      <c r="F26" s="94"/>
      <c r="G26" s="94"/>
      <c r="H26" s="94"/>
      <c r="I26" s="94"/>
      <c r="J26" s="94"/>
      <c r="K26" s="94"/>
      <c r="L26" s="94"/>
      <c r="M26" s="94"/>
      <c r="N26" s="94"/>
    </row>
    <row r="27" spans="1:14" s="91" customFormat="1" ht="30" customHeight="1">
      <c r="A27" s="92">
        <v>5</v>
      </c>
      <c r="B27" s="92" t="s">
        <v>179</v>
      </c>
      <c r="C27" s="93">
        <v>15</v>
      </c>
      <c r="D27" s="128">
        <v>15</v>
      </c>
      <c r="E27" s="93">
        <f t="shared" si="0"/>
        <v>100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t="s">
        <v>304</v>
      </c>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t="s">
        <v>305</v>
      </c>
      <c r="G30" s="94"/>
      <c r="H30" s="94"/>
      <c r="I30" s="94"/>
      <c r="J30" s="94"/>
      <c r="K30" s="94"/>
      <c r="L30" s="94"/>
      <c r="M30" s="94"/>
      <c r="N30" s="94"/>
    </row>
    <row r="31" spans="1:14" s="91" customFormat="1" ht="15" customHeight="1">
      <c r="A31" s="97"/>
      <c r="B31" s="98" t="s">
        <v>183</v>
      </c>
      <c r="C31" s="99">
        <f>SUM(C23:C30)</f>
        <v>100</v>
      </c>
      <c r="D31" s="94">
        <f>SUM(D23:D30)</f>
        <v>90</v>
      </c>
      <c r="E31" s="94">
        <f>D31/C31</f>
        <v>0.9</v>
      </c>
      <c r="F31" s="101">
        <v>9</v>
      </c>
      <c r="G31" s="102"/>
      <c r="H31" s="103"/>
      <c r="I31" s="103"/>
    </row>
    <row r="32" spans="1:14" s="91" customFormat="1">
      <c r="A32" s="104"/>
      <c r="B32" s="98"/>
      <c r="C32" s="98"/>
      <c r="D32" s="94"/>
      <c r="E32" s="94"/>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297</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5:N52"/>
  <sheetViews>
    <sheetView topLeftCell="A13" zoomScale="70" zoomScaleNormal="70" workbookViewId="0">
      <selection activeCell="F17" sqref="F17:N1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298</v>
      </c>
      <c r="F17" s="84" t="s">
        <v>166</v>
      </c>
      <c r="G17" s="84"/>
      <c r="H17" s="84"/>
      <c r="I17" s="84"/>
      <c r="J17" s="84"/>
      <c r="K17" s="84"/>
      <c r="L17" s="84"/>
      <c r="M17" s="84"/>
      <c r="N17" s="84"/>
    </row>
    <row r="18" spans="1:14">
      <c r="A18" s="82" t="s">
        <v>167</v>
      </c>
      <c r="B18" s="82"/>
      <c r="C18" s="83" t="s">
        <v>299</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14</v>
      </c>
      <c r="E23" s="93">
        <f>D23/C23*C31</f>
        <v>93.333333333333329</v>
      </c>
      <c r="F23" s="94"/>
      <c r="G23" s="94"/>
      <c r="H23" s="94"/>
      <c r="I23" s="94"/>
      <c r="J23" s="94"/>
      <c r="K23" s="94"/>
      <c r="L23" s="94"/>
      <c r="M23" s="94"/>
      <c r="N23" s="94"/>
    </row>
    <row r="24" spans="1:14" s="91" customFormat="1" ht="30" customHeight="1">
      <c r="A24" s="92">
        <v>2</v>
      </c>
      <c r="B24" s="95" t="s">
        <v>176</v>
      </c>
      <c r="C24" s="93">
        <v>15</v>
      </c>
      <c r="D24" s="128">
        <v>13</v>
      </c>
      <c r="E24" s="93">
        <f>D24/C24*$C$31</f>
        <v>86.666666666666671</v>
      </c>
      <c r="F24" s="94"/>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13</v>
      </c>
      <c r="E26" s="93">
        <f t="shared" si="0"/>
        <v>86.666666666666671</v>
      </c>
      <c r="F26" s="94"/>
      <c r="G26" s="94"/>
      <c r="H26" s="94"/>
      <c r="I26" s="94"/>
      <c r="J26" s="94"/>
      <c r="K26" s="94"/>
      <c r="L26" s="94"/>
      <c r="M26" s="94"/>
      <c r="N26" s="94"/>
    </row>
    <row r="27" spans="1:14" s="91" customFormat="1" ht="30" customHeight="1">
      <c r="A27" s="92">
        <v>5</v>
      </c>
      <c r="B27" s="92" t="s">
        <v>179</v>
      </c>
      <c r="C27" s="93">
        <v>15</v>
      </c>
      <c r="D27" s="128">
        <v>13</v>
      </c>
      <c r="E27" s="93">
        <f t="shared" si="0"/>
        <v>86.666666666666671</v>
      </c>
      <c r="F27" s="94"/>
      <c r="G27" s="94"/>
      <c r="H27" s="94"/>
      <c r="I27" s="94"/>
      <c r="J27" s="94"/>
      <c r="K27" s="94"/>
      <c r="L27" s="94"/>
      <c r="M27" s="94"/>
      <c r="N27" s="94"/>
    </row>
    <row r="28" spans="1:14" s="91" customFormat="1" ht="30" customHeight="1">
      <c r="A28" s="92">
        <v>6</v>
      </c>
      <c r="B28" s="92" t="s">
        <v>180</v>
      </c>
      <c r="C28" s="93">
        <v>10</v>
      </c>
      <c r="D28" s="128">
        <v>10</v>
      </c>
      <c r="E28" s="93">
        <f t="shared" si="0"/>
        <v>100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c r="G30" s="94"/>
      <c r="H30" s="94"/>
      <c r="I30" s="94"/>
      <c r="J30" s="94"/>
      <c r="K30" s="94"/>
      <c r="L30" s="94"/>
      <c r="M30" s="94"/>
      <c r="N30" s="94"/>
    </row>
    <row r="31" spans="1:14" s="91" customFormat="1" ht="15" customHeight="1">
      <c r="A31" s="97"/>
      <c r="B31" s="98" t="s">
        <v>183</v>
      </c>
      <c r="C31" s="99">
        <f>SUM(C23:C30)</f>
        <v>100</v>
      </c>
      <c r="D31" s="94">
        <f>SUM(D23:D30)</f>
        <v>89</v>
      </c>
      <c r="E31" s="100">
        <f>D31/C31</f>
        <v>0.89</v>
      </c>
      <c r="F31" s="101">
        <v>8.9</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297</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5:N52"/>
  <sheetViews>
    <sheetView zoomScale="70" zoomScaleNormal="70" workbookViewId="0">
      <selection activeCell="F17" sqref="F17:N1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329</v>
      </c>
      <c r="F17" s="84" t="s">
        <v>166</v>
      </c>
      <c r="G17" s="84"/>
      <c r="H17" s="84"/>
      <c r="I17" s="84"/>
      <c r="J17" s="84"/>
      <c r="K17" s="84"/>
      <c r="L17" s="84"/>
      <c r="M17" s="84"/>
      <c r="N17" s="84"/>
    </row>
    <row r="18" spans="1:14">
      <c r="A18" s="82" t="s">
        <v>167</v>
      </c>
      <c r="B18" s="82"/>
      <c r="C18" s="83" t="s">
        <v>330</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12</v>
      </c>
      <c r="E23" s="93">
        <f>D23/C23*C31</f>
        <v>80</v>
      </c>
      <c r="F23" s="94"/>
      <c r="G23" s="94"/>
      <c r="H23" s="94"/>
      <c r="I23" s="94"/>
      <c r="J23" s="94"/>
      <c r="K23" s="94"/>
      <c r="L23" s="94"/>
      <c r="M23" s="94"/>
      <c r="N23" s="94"/>
    </row>
    <row r="24" spans="1:14" s="91" customFormat="1" ht="30" customHeight="1">
      <c r="A24" s="92">
        <v>2</v>
      </c>
      <c r="B24" s="95" t="s">
        <v>176</v>
      </c>
      <c r="C24" s="93">
        <v>15</v>
      </c>
      <c r="D24" s="128">
        <v>13</v>
      </c>
      <c r="E24" s="93">
        <f>D24/C24*$C$31</f>
        <v>86.666666666666671</v>
      </c>
      <c r="F24" s="94"/>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14</v>
      </c>
      <c r="E26" s="93">
        <f t="shared" si="0"/>
        <v>93.333333333333329</v>
      </c>
      <c r="F26" s="94"/>
      <c r="G26" s="94"/>
      <c r="H26" s="94"/>
      <c r="I26" s="94"/>
      <c r="J26" s="94"/>
      <c r="K26" s="94"/>
      <c r="L26" s="94"/>
      <c r="M26" s="94"/>
      <c r="N26" s="94"/>
    </row>
    <row r="27" spans="1:14" s="91" customFormat="1" ht="30" customHeight="1">
      <c r="A27" s="92">
        <v>5</v>
      </c>
      <c r="B27" s="92" t="s">
        <v>179</v>
      </c>
      <c r="C27" s="93">
        <v>15</v>
      </c>
      <c r="D27" s="128">
        <v>13</v>
      </c>
      <c r="E27" s="93">
        <f t="shared" si="0"/>
        <v>86.666666666666671</v>
      </c>
      <c r="F27" s="94"/>
      <c r="G27" s="94"/>
      <c r="H27" s="94"/>
      <c r="I27" s="94"/>
      <c r="J27" s="94"/>
      <c r="K27" s="94"/>
      <c r="L27" s="94"/>
      <c r="M27" s="94"/>
      <c r="N27" s="94"/>
    </row>
    <row r="28" spans="1:14" s="91" customFormat="1" ht="30" customHeight="1">
      <c r="A28" s="92">
        <v>6</v>
      </c>
      <c r="B28" s="92" t="s">
        <v>180</v>
      </c>
      <c r="C28" s="93">
        <v>10</v>
      </c>
      <c r="D28" s="128">
        <v>8</v>
      </c>
      <c r="E28" s="93">
        <f t="shared" si="0"/>
        <v>80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c r="G30" s="94"/>
      <c r="H30" s="94"/>
      <c r="I30" s="94"/>
      <c r="J30" s="94"/>
      <c r="K30" s="94"/>
      <c r="L30" s="94"/>
      <c r="M30" s="94"/>
      <c r="N30" s="94"/>
    </row>
    <row r="31" spans="1:14" s="91" customFormat="1" ht="15" customHeight="1">
      <c r="A31" s="97"/>
      <c r="B31" s="98" t="s">
        <v>183</v>
      </c>
      <c r="C31" s="99">
        <f>SUM(C23:C30)</f>
        <v>100</v>
      </c>
      <c r="D31" s="94">
        <f>SUM(D23:D30)</f>
        <v>86</v>
      </c>
      <c r="E31" s="152"/>
      <c r="F31" s="102"/>
      <c r="G31" s="102"/>
      <c r="H31" s="103"/>
      <c r="I31" s="103"/>
    </row>
    <row r="32" spans="1:14" s="91" customFormat="1">
      <c r="A32" s="104"/>
      <c r="B32" s="98"/>
      <c r="C32" s="98"/>
      <c r="D32" s="94"/>
      <c r="E32" s="152"/>
      <c r="F32" s="103"/>
      <c r="G32" s="103"/>
      <c r="H32" s="103"/>
      <c r="I32" s="103"/>
    </row>
    <row r="33" spans="1:9" s="91" customFormat="1">
      <c r="A33" s="105"/>
      <c r="B33" s="106"/>
      <c r="C33" s="105"/>
      <c r="D33" s="105"/>
      <c r="E33" s="105"/>
    </row>
    <row r="34" spans="1:9" s="91" customFormat="1">
      <c r="A34" s="107" t="s">
        <v>331</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24</v>
      </c>
      <c r="B41" s="110"/>
      <c r="C41" s="111">
        <v>43180</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332</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4">
    <mergeCell ref="A40:B40"/>
    <mergeCell ref="C40:H40"/>
    <mergeCell ref="A41:B43"/>
    <mergeCell ref="C41:H43"/>
    <mergeCell ref="A45:H49"/>
    <mergeCell ref="A51:H52"/>
    <mergeCell ref="A31:A32"/>
    <mergeCell ref="B31:B32"/>
    <mergeCell ref="C31:C32"/>
    <mergeCell ref="D31:D32"/>
    <mergeCell ref="E31:E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5:N52"/>
  <sheetViews>
    <sheetView topLeftCell="A10" zoomScale="70" zoomScaleNormal="70" workbookViewId="0">
      <selection activeCell="F17" sqref="F17:N1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306</v>
      </c>
      <c r="F17" s="84" t="s">
        <v>166</v>
      </c>
      <c r="G17" s="84"/>
      <c r="H17" s="84"/>
      <c r="I17" s="84"/>
      <c r="J17" s="84"/>
      <c r="K17" s="84"/>
      <c r="L17" s="84"/>
      <c r="M17" s="84"/>
      <c r="N17" s="84"/>
    </row>
    <row r="18" spans="1:14">
      <c r="A18" s="82" t="s">
        <v>167</v>
      </c>
      <c r="B18" s="82"/>
      <c r="C18" s="83" t="s">
        <v>303</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13</v>
      </c>
      <c r="E23" s="93">
        <f>D23/C23*C31</f>
        <v>86.666666666666671</v>
      </c>
      <c r="F23" s="94"/>
      <c r="G23" s="94"/>
      <c r="H23" s="94"/>
      <c r="I23" s="94"/>
      <c r="J23" s="94"/>
      <c r="K23" s="94"/>
      <c r="L23" s="94"/>
      <c r="M23" s="94"/>
      <c r="N23" s="94"/>
    </row>
    <row r="24" spans="1:14" s="91" customFormat="1" ht="30" customHeight="1">
      <c r="A24" s="92">
        <v>2</v>
      </c>
      <c r="B24" s="95" t="s">
        <v>176</v>
      </c>
      <c r="C24" s="93">
        <v>15</v>
      </c>
      <c r="D24" s="128">
        <v>13</v>
      </c>
      <c r="E24" s="93">
        <f>D24/C24*$C$31</f>
        <v>86.666666666666671</v>
      </c>
      <c r="F24" s="94"/>
      <c r="G24" s="94"/>
      <c r="H24" s="94"/>
      <c r="I24" s="94"/>
      <c r="J24" s="94"/>
      <c r="K24" s="94"/>
      <c r="L24" s="94"/>
      <c r="M24" s="94"/>
      <c r="N24" s="94"/>
    </row>
    <row r="25" spans="1:14" s="91" customFormat="1" ht="30" customHeight="1">
      <c r="A25" s="92">
        <v>3</v>
      </c>
      <c r="B25" s="92" t="s">
        <v>177</v>
      </c>
      <c r="C25" s="93">
        <v>10</v>
      </c>
      <c r="D25" s="128">
        <v>9</v>
      </c>
      <c r="E25" s="93">
        <f t="shared" ref="E25:E30" si="0">D25/C25*$C$31</f>
        <v>90</v>
      </c>
      <c r="F25" s="94"/>
      <c r="G25" s="94"/>
      <c r="H25" s="94"/>
      <c r="I25" s="94"/>
      <c r="J25" s="94"/>
      <c r="K25" s="94"/>
      <c r="L25" s="94"/>
      <c r="M25" s="94"/>
      <c r="N25" s="94"/>
    </row>
    <row r="26" spans="1:14" s="91" customFormat="1" ht="30.75" customHeight="1">
      <c r="A26" s="92">
        <v>4</v>
      </c>
      <c r="B26" s="92" t="s">
        <v>178</v>
      </c>
      <c r="C26" s="93">
        <v>15</v>
      </c>
      <c r="D26" s="128">
        <v>14</v>
      </c>
      <c r="E26" s="93">
        <f t="shared" si="0"/>
        <v>93.333333333333329</v>
      </c>
      <c r="F26" s="94"/>
      <c r="G26" s="94"/>
      <c r="H26" s="94"/>
      <c r="I26" s="94"/>
      <c r="J26" s="94"/>
      <c r="K26" s="94"/>
      <c r="L26" s="94"/>
      <c r="M26" s="94"/>
      <c r="N26" s="94"/>
    </row>
    <row r="27" spans="1:14" s="91" customFormat="1" ht="30" customHeight="1">
      <c r="A27" s="92">
        <v>5</v>
      </c>
      <c r="B27" s="92" t="s">
        <v>179</v>
      </c>
      <c r="C27" s="93">
        <v>15</v>
      </c>
      <c r="D27" s="128">
        <v>12</v>
      </c>
      <c r="E27" s="93">
        <f t="shared" si="0"/>
        <v>80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c r="G30" s="94"/>
      <c r="H30" s="94"/>
      <c r="I30" s="94"/>
      <c r="J30" s="94"/>
      <c r="K30" s="94"/>
      <c r="L30" s="94"/>
      <c r="M30" s="94"/>
      <c r="N30" s="94"/>
    </row>
    <row r="31" spans="1:14" s="91" customFormat="1" ht="15" customHeight="1">
      <c r="A31" s="97"/>
      <c r="B31" s="98" t="s">
        <v>183</v>
      </c>
      <c r="C31" s="99">
        <f>SUM(C23:C30)</f>
        <v>100</v>
      </c>
      <c r="D31" s="94">
        <f>SUM(D23:D30)</f>
        <v>86</v>
      </c>
      <c r="E31" s="100">
        <f>D31/C31</f>
        <v>0.86</v>
      </c>
      <c r="F31" s="101">
        <v>8.6</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297</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5:N52"/>
  <sheetViews>
    <sheetView topLeftCell="A7" zoomScale="70" zoomScaleNormal="70" workbookViewId="0">
      <selection activeCell="F17" sqref="F17:N1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300</v>
      </c>
      <c r="F17" s="84" t="s">
        <v>166</v>
      </c>
      <c r="G17" s="84"/>
      <c r="H17" s="84"/>
      <c r="I17" s="84"/>
      <c r="J17" s="84"/>
      <c r="K17" s="84"/>
      <c r="L17" s="84"/>
      <c r="M17" s="84"/>
      <c r="N17" s="84"/>
    </row>
    <row r="18" spans="1:14">
      <c r="A18" s="82" t="s">
        <v>167</v>
      </c>
      <c r="B18" s="82"/>
      <c r="C18" s="83" t="s">
        <v>301</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12</v>
      </c>
      <c r="E23" s="93">
        <f>D23/C23*C31</f>
        <v>80</v>
      </c>
      <c r="F23" s="94"/>
      <c r="G23" s="94"/>
      <c r="H23" s="94"/>
      <c r="I23" s="94"/>
      <c r="J23" s="94"/>
      <c r="K23" s="94"/>
      <c r="L23" s="94"/>
      <c r="M23" s="94"/>
      <c r="N23" s="94"/>
    </row>
    <row r="24" spans="1:14" s="91" customFormat="1" ht="30" customHeight="1">
      <c r="A24" s="92">
        <v>2</v>
      </c>
      <c r="B24" s="95" t="s">
        <v>176</v>
      </c>
      <c r="C24" s="93">
        <v>15</v>
      </c>
      <c r="D24" s="128">
        <v>14</v>
      </c>
      <c r="E24" s="93">
        <f>D24/C24*$C$31</f>
        <v>93.333333333333329</v>
      </c>
      <c r="F24" s="94"/>
      <c r="G24" s="94"/>
      <c r="H24" s="94"/>
      <c r="I24" s="94"/>
      <c r="J24" s="94"/>
      <c r="K24" s="94"/>
      <c r="L24" s="94"/>
      <c r="M24" s="94"/>
      <c r="N24" s="94"/>
    </row>
    <row r="25" spans="1:14" s="91" customFormat="1" ht="30" customHeight="1">
      <c r="A25" s="92">
        <v>3</v>
      </c>
      <c r="B25" s="92" t="s">
        <v>177</v>
      </c>
      <c r="C25" s="93">
        <v>10</v>
      </c>
      <c r="D25" s="128">
        <v>6</v>
      </c>
      <c r="E25" s="93">
        <f t="shared" ref="E25:E30" si="0">D25/C25*$C$31</f>
        <v>60</v>
      </c>
      <c r="F25" s="94"/>
      <c r="G25" s="94"/>
      <c r="H25" s="94"/>
      <c r="I25" s="94"/>
      <c r="J25" s="94"/>
      <c r="K25" s="94"/>
      <c r="L25" s="94"/>
      <c r="M25" s="94"/>
      <c r="N25" s="94"/>
    </row>
    <row r="26" spans="1:14" s="91" customFormat="1" ht="30.75" customHeight="1">
      <c r="A26" s="92">
        <v>4</v>
      </c>
      <c r="B26" s="92" t="s">
        <v>178</v>
      </c>
      <c r="C26" s="93">
        <v>15</v>
      </c>
      <c r="D26" s="128">
        <v>10</v>
      </c>
      <c r="E26" s="93">
        <f t="shared" si="0"/>
        <v>66.666666666666657</v>
      </c>
      <c r="F26" s="94"/>
      <c r="G26" s="94"/>
      <c r="H26" s="94"/>
      <c r="I26" s="94"/>
      <c r="J26" s="94"/>
      <c r="K26" s="94"/>
      <c r="L26" s="94"/>
      <c r="M26" s="94"/>
      <c r="N26" s="94"/>
    </row>
    <row r="27" spans="1:14" s="91" customFormat="1" ht="30" customHeight="1">
      <c r="A27" s="92">
        <v>5</v>
      </c>
      <c r="B27" s="92" t="s">
        <v>179</v>
      </c>
      <c r="C27" s="93">
        <v>15</v>
      </c>
      <c r="D27" s="128">
        <v>13</v>
      </c>
      <c r="E27" s="93">
        <f t="shared" si="0"/>
        <v>86.666666666666671</v>
      </c>
      <c r="F27" s="94"/>
      <c r="G27" s="94"/>
      <c r="H27" s="94"/>
      <c r="I27" s="94"/>
      <c r="J27" s="94"/>
      <c r="K27" s="94"/>
      <c r="L27" s="94"/>
      <c r="M27" s="94"/>
      <c r="N27" s="94"/>
    </row>
    <row r="28" spans="1:14" s="91" customFormat="1" ht="30" customHeight="1">
      <c r="A28" s="92">
        <v>6</v>
      </c>
      <c r="B28" s="92" t="s">
        <v>180</v>
      </c>
      <c r="C28" s="93">
        <v>10</v>
      </c>
      <c r="D28" s="128">
        <v>8</v>
      </c>
      <c r="E28" s="93">
        <f t="shared" si="0"/>
        <v>80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c r="G30" s="94"/>
      <c r="H30" s="94"/>
      <c r="I30" s="94"/>
      <c r="J30" s="94"/>
      <c r="K30" s="94"/>
      <c r="L30" s="94"/>
      <c r="M30" s="94"/>
      <c r="N30" s="94"/>
    </row>
    <row r="31" spans="1:14" s="91" customFormat="1" ht="15" customHeight="1">
      <c r="A31" s="97"/>
      <c r="B31" s="98" t="s">
        <v>183</v>
      </c>
      <c r="C31" s="99">
        <f>SUM(C23:C30)</f>
        <v>100</v>
      </c>
      <c r="D31" s="94">
        <f>SUM(D23:D30)</f>
        <v>80</v>
      </c>
      <c r="E31" s="94">
        <f>D31/C31</f>
        <v>0.8</v>
      </c>
      <c r="F31" s="101">
        <v>8</v>
      </c>
      <c r="G31" s="102"/>
      <c r="H31" s="103"/>
      <c r="I31" s="103"/>
    </row>
    <row r="32" spans="1:14" s="91" customFormat="1">
      <c r="A32" s="104"/>
      <c r="B32" s="98"/>
      <c r="C32" s="98"/>
      <c r="D32" s="94"/>
      <c r="E32" s="94"/>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297</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5:N52"/>
  <sheetViews>
    <sheetView topLeftCell="A10" zoomScale="70" zoomScaleNormal="70" workbookViewId="0">
      <selection activeCell="F17" sqref="F17:N1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295</v>
      </c>
      <c r="F17" s="84"/>
      <c r="G17" s="84"/>
      <c r="H17" s="84"/>
      <c r="I17" s="84"/>
      <c r="J17" s="84"/>
      <c r="K17" s="84"/>
      <c r="L17" s="84"/>
      <c r="M17" s="84"/>
      <c r="N17" s="84"/>
    </row>
    <row r="18" spans="1:14">
      <c r="A18" s="82" t="s">
        <v>167</v>
      </c>
      <c r="B18" s="82"/>
      <c r="C18" s="83" t="s">
        <v>296</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10</v>
      </c>
      <c r="E23" s="93">
        <f>D23/C23*C31</f>
        <v>66.666666666666657</v>
      </c>
      <c r="F23" s="94"/>
      <c r="G23" s="94"/>
      <c r="H23" s="94"/>
      <c r="I23" s="94"/>
      <c r="J23" s="94"/>
      <c r="K23" s="94"/>
      <c r="L23" s="94"/>
      <c r="M23" s="94"/>
      <c r="N23" s="94"/>
    </row>
    <row r="24" spans="1:14" s="91" customFormat="1" ht="30" customHeight="1">
      <c r="A24" s="92">
        <v>2</v>
      </c>
      <c r="B24" s="95" t="s">
        <v>176</v>
      </c>
      <c r="C24" s="93">
        <v>15</v>
      </c>
      <c r="D24" s="128">
        <v>14</v>
      </c>
      <c r="E24" s="93">
        <f>D24/C24*$C$31</f>
        <v>93.333333333333329</v>
      </c>
      <c r="F24" s="94"/>
      <c r="G24" s="94"/>
      <c r="H24" s="94"/>
      <c r="I24" s="94"/>
      <c r="J24" s="94"/>
      <c r="K24" s="94"/>
      <c r="L24" s="94"/>
      <c r="M24" s="94"/>
      <c r="N24" s="94"/>
    </row>
    <row r="25" spans="1:14" s="91" customFormat="1" ht="30" customHeight="1">
      <c r="A25" s="92">
        <v>3</v>
      </c>
      <c r="B25" s="92" t="s">
        <v>177</v>
      </c>
      <c r="C25" s="93">
        <v>10</v>
      </c>
      <c r="D25" s="128">
        <v>9</v>
      </c>
      <c r="E25" s="93">
        <f t="shared" ref="E25:E30" si="0">D25/C25*$C$31</f>
        <v>90</v>
      </c>
      <c r="F25" s="94"/>
      <c r="G25" s="94"/>
      <c r="H25" s="94"/>
      <c r="I25" s="94"/>
      <c r="J25" s="94"/>
      <c r="K25" s="94"/>
      <c r="L25" s="94"/>
      <c r="M25" s="94"/>
      <c r="N25" s="94"/>
    </row>
    <row r="26" spans="1:14" s="91" customFormat="1" ht="30.75" customHeight="1">
      <c r="A26" s="92">
        <v>4</v>
      </c>
      <c r="B26" s="92" t="s">
        <v>178</v>
      </c>
      <c r="C26" s="93">
        <v>15</v>
      </c>
      <c r="D26" s="128">
        <v>14</v>
      </c>
      <c r="E26" s="93">
        <f t="shared" si="0"/>
        <v>93.333333333333329</v>
      </c>
      <c r="F26" s="94"/>
      <c r="G26" s="94"/>
      <c r="H26" s="94"/>
      <c r="I26" s="94"/>
      <c r="J26" s="94"/>
      <c r="K26" s="94"/>
      <c r="L26" s="94"/>
      <c r="M26" s="94"/>
      <c r="N26" s="94"/>
    </row>
    <row r="27" spans="1:14" s="91" customFormat="1" ht="30" customHeight="1">
      <c r="A27" s="92">
        <v>5</v>
      </c>
      <c r="B27" s="92" t="s">
        <v>179</v>
      </c>
      <c r="C27" s="93">
        <v>15</v>
      </c>
      <c r="D27" s="128">
        <v>12</v>
      </c>
      <c r="E27" s="93">
        <f t="shared" si="0"/>
        <v>80</v>
      </c>
      <c r="F27" s="94"/>
      <c r="G27" s="94"/>
      <c r="H27" s="94"/>
      <c r="I27" s="94"/>
      <c r="J27" s="94"/>
      <c r="K27" s="94"/>
      <c r="L27" s="94"/>
      <c r="M27" s="94"/>
      <c r="N27" s="94"/>
    </row>
    <row r="28" spans="1:14" s="91" customFormat="1" ht="30" customHeight="1">
      <c r="A28" s="92">
        <v>6</v>
      </c>
      <c r="B28" s="92" t="s">
        <v>180</v>
      </c>
      <c r="C28" s="93">
        <v>10</v>
      </c>
      <c r="D28" s="128">
        <v>7</v>
      </c>
      <c r="E28" s="93">
        <f t="shared" si="0"/>
        <v>70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c r="G30" s="94"/>
      <c r="H30" s="94"/>
      <c r="I30" s="94"/>
      <c r="J30" s="94"/>
      <c r="K30" s="94"/>
      <c r="L30" s="94"/>
      <c r="M30" s="94"/>
      <c r="N30" s="94"/>
    </row>
    <row r="31" spans="1:14" s="91" customFormat="1" ht="15" customHeight="1">
      <c r="A31" s="97"/>
      <c r="B31" s="98" t="s">
        <v>183</v>
      </c>
      <c r="C31" s="99">
        <f>SUM(C23:C30)</f>
        <v>100</v>
      </c>
      <c r="D31" s="94">
        <f>SUM(D23:D30)</f>
        <v>82</v>
      </c>
      <c r="E31" s="100">
        <f>D31/C31</f>
        <v>0.82</v>
      </c>
      <c r="F31" s="101">
        <v>8.1999999999999993</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297</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5:N53"/>
  <sheetViews>
    <sheetView topLeftCell="A28" zoomScale="70" zoomScaleNormal="70" workbookViewId="0">
      <selection activeCell="K9" sqref="K9"/>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333</v>
      </c>
      <c r="F17" s="84" t="s">
        <v>166</v>
      </c>
      <c r="G17" s="84"/>
      <c r="H17" s="84"/>
      <c r="I17" s="84"/>
      <c r="J17" s="84"/>
      <c r="K17" s="84"/>
      <c r="L17" s="84"/>
      <c r="M17" s="84"/>
      <c r="N17" s="84"/>
    </row>
    <row r="18" spans="1:14">
      <c r="A18" s="82" t="s">
        <v>167</v>
      </c>
      <c r="B18" s="82"/>
      <c r="C18" s="83" t="s">
        <v>330</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13</v>
      </c>
      <c r="E23" s="93">
        <f>D23/C23*C31</f>
        <v>86.666666666666671</v>
      </c>
      <c r="F23" s="94"/>
      <c r="G23" s="94"/>
      <c r="H23" s="94"/>
      <c r="I23" s="94"/>
      <c r="J23" s="94"/>
      <c r="K23" s="94"/>
      <c r="L23" s="94"/>
      <c r="M23" s="94"/>
      <c r="N23" s="94"/>
    </row>
    <row r="24" spans="1:14" s="91" customFormat="1" ht="30" customHeight="1">
      <c r="A24" s="92">
        <v>2</v>
      </c>
      <c r="B24" s="95" t="s">
        <v>176</v>
      </c>
      <c r="C24" s="93">
        <v>15</v>
      </c>
      <c r="D24" s="128">
        <v>15</v>
      </c>
      <c r="E24" s="93">
        <f>D24/C24*$C$31</f>
        <v>100</v>
      </c>
      <c r="F24" s="94"/>
      <c r="G24" s="94"/>
      <c r="H24" s="94"/>
      <c r="I24" s="94"/>
      <c r="J24" s="94"/>
      <c r="K24" s="94"/>
      <c r="L24" s="94"/>
      <c r="M24" s="94"/>
      <c r="N24" s="94"/>
    </row>
    <row r="25" spans="1:14" s="91" customFormat="1" ht="30" customHeight="1">
      <c r="A25" s="92">
        <v>3</v>
      </c>
      <c r="B25" s="92" t="s">
        <v>177</v>
      </c>
      <c r="C25" s="93">
        <v>10</v>
      </c>
      <c r="D25" s="128">
        <v>10</v>
      </c>
      <c r="E25" s="93">
        <f t="shared" ref="E25:E30" si="0">D25/C25*$C$31</f>
        <v>100</v>
      </c>
      <c r="F25" s="94"/>
      <c r="G25" s="94"/>
      <c r="H25" s="94"/>
      <c r="I25" s="94"/>
      <c r="J25" s="94"/>
      <c r="K25" s="94"/>
      <c r="L25" s="94"/>
      <c r="M25" s="94"/>
      <c r="N25" s="94"/>
    </row>
    <row r="26" spans="1:14" s="91" customFormat="1" ht="30.75" customHeight="1">
      <c r="A26" s="92">
        <v>4</v>
      </c>
      <c r="B26" s="92" t="s">
        <v>178</v>
      </c>
      <c r="C26" s="93">
        <v>15</v>
      </c>
      <c r="D26" s="128">
        <v>15</v>
      </c>
      <c r="E26" s="93">
        <f t="shared" si="0"/>
        <v>100</v>
      </c>
      <c r="F26" s="94"/>
      <c r="G26" s="94"/>
      <c r="H26" s="94"/>
      <c r="I26" s="94"/>
      <c r="J26" s="94"/>
      <c r="K26" s="94"/>
      <c r="L26" s="94"/>
      <c r="M26" s="94"/>
      <c r="N26" s="94"/>
    </row>
    <row r="27" spans="1:14" s="91" customFormat="1" ht="30" customHeight="1">
      <c r="A27" s="92">
        <v>5</v>
      </c>
      <c r="B27" s="92" t="s">
        <v>179</v>
      </c>
      <c r="C27" s="93">
        <v>15</v>
      </c>
      <c r="D27" s="128">
        <v>12</v>
      </c>
      <c r="E27" s="93">
        <f t="shared" si="0"/>
        <v>80</v>
      </c>
      <c r="F27" s="94"/>
      <c r="G27" s="94"/>
      <c r="H27" s="94"/>
      <c r="I27" s="94"/>
      <c r="J27" s="94"/>
      <c r="K27" s="94"/>
      <c r="L27" s="94"/>
      <c r="M27" s="94"/>
      <c r="N27" s="94"/>
    </row>
    <row r="28" spans="1:14" s="91" customFormat="1" ht="30" customHeight="1">
      <c r="A28" s="92">
        <v>6</v>
      </c>
      <c r="B28" s="92" t="s">
        <v>180</v>
      </c>
      <c r="C28" s="93">
        <v>10</v>
      </c>
      <c r="D28" s="128">
        <v>7</v>
      </c>
      <c r="E28" s="93">
        <f t="shared" si="0"/>
        <v>70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7</v>
      </c>
      <c r="E30" s="93">
        <f t="shared" si="0"/>
        <v>70</v>
      </c>
      <c r="F30" s="94"/>
      <c r="G30" s="94"/>
      <c r="H30" s="94"/>
      <c r="I30" s="94"/>
      <c r="J30" s="94"/>
      <c r="K30" s="94"/>
      <c r="L30" s="94"/>
      <c r="M30" s="94"/>
      <c r="N30" s="94"/>
    </row>
    <row r="31" spans="1:14" s="91" customFormat="1" ht="15" customHeight="1">
      <c r="A31" s="97"/>
      <c r="B31" s="98" t="s">
        <v>183</v>
      </c>
      <c r="C31" s="99">
        <f>SUM(C23:C30)</f>
        <v>100</v>
      </c>
      <c r="D31" s="94">
        <f>SUM(D23:D30)</f>
        <v>87</v>
      </c>
      <c r="E31" s="152"/>
      <c r="F31" s="102"/>
      <c r="G31" s="102"/>
      <c r="H31" s="103"/>
      <c r="I31" s="103"/>
    </row>
    <row r="32" spans="1:14" s="91" customFormat="1">
      <c r="A32" s="104"/>
      <c r="B32" s="98"/>
      <c r="C32" s="98"/>
      <c r="D32" s="94"/>
      <c r="E32" s="152"/>
      <c r="F32" s="103"/>
      <c r="G32" s="103"/>
      <c r="H32" s="103"/>
      <c r="I32" s="103"/>
    </row>
    <row r="33" spans="1:9" s="91" customFormat="1">
      <c r="A33" s="105"/>
      <c r="B33" s="106"/>
      <c r="C33" s="105"/>
      <c r="D33" s="105"/>
      <c r="E33" s="105"/>
    </row>
    <row r="34" spans="1:9" s="91" customFormat="1">
      <c r="A34" s="107" t="s">
        <v>334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24</v>
      </c>
      <c r="B41" s="110"/>
      <c r="C41" s="111">
        <v>43180</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4" spans="1:9">
      <c r="A44" s="130"/>
      <c r="B44" s="130"/>
      <c r="C44" s="130"/>
      <c r="D44" s="130"/>
      <c r="E44" s="130"/>
      <c r="F44" s="130"/>
      <c r="G44" s="130"/>
      <c r="H44" s="130"/>
      <c r="I44" s="112"/>
    </row>
    <row r="46" spans="1:9">
      <c r="A46" s="113" t="s">
        <v>335</v>
      </c>
      <c r="B46" s="114"/>
      <c r="C46" s="114"/>
      <c r="D46" s="114"/>
      <c r="E46" s="114"/>
      <c r="F46" s="114"/>
      <c r="G46" s="114"/>
      <c r="H46" s="115"/>
    </row>
    <row r="47" spans="1:9">
      <c r="A47" s="116"/>
      <c r="B47" s="117"/>
      <c r="C47" s="117"/>
      <c r="D47" s="117"/>
      <c r="E47" s="117"/>
      <c r="F47" s="117"/>
      <c r="G47" s="117"/>
      <c r="H47" s="118"/>
    </row>
    <row r="48" spans="1:9">
      <c r="A48" s="116"/>
      <c r="B48" s="117"/>
      <c r="C48" s="117"/>
      <c r="D48" s="117"/>
      <c r="E48" s="117"/>
      <c r="F48" s="117"/>
      <c r="G48" s="117"/>
      <c r="H48" s="118"/>
    </row>
    <row r="49" spans="1:8">
      <c r="A49" s="116"/>
      <c r="B49" s="117"/>
      <c r="C49" s="117"/>
      <c r="D49" s="117"/>
      <c r="E49" s="117"/>
      <c r="F49" s="117"/>
      <c r="G49" s="117"/>
      <c r="H49" s="118"/>
    </row>
    <row r="50" spans="1:8">
      <c r="A50" s="119"/>
      <c r="B50" s="120"/>
      <c r="C50" s="120"/>
      <c r="D50" s="120"/>
      <c r="E50" s="120"/>
      <c r="F50" s="120"/>
      <c r="G50" s="120"/>
      <c r="H50" s="121"/>
    </row>
    <row r="52" spans="1:8">
      <c r="A52" s="122" t="s">
        <v>336</v>
      </c>
      <c r="B52" s="123"/>
      <c r="C52" s="123"/>
      <c r="D52" s="123"/>
      <c r="E52" s="123"/>
      <c r="F52" s="123"/>
      <c r="G52" s="123"/>
      <c r="H52" s="124"/>
    </row>
    <row r="53" spans="1:8">
      <c r="A53" s="125"/>
      <c r="B53" s="126"/>
      <c r="C53" s="126"/>
      <c r="D53" s="126"/>
      <c r="E53" s="126"/>
      <c r="F53" s="126"/>
      <c r="G53" s="126"/>
      <c r="H53" s="127"/>
    </row>
  </sheetData>
  <mergeCells count="24">
    <mergeCell ref="A40:B40"/>
    <mergeCell ref="C40:H40"/>
    <mergeCell ref="A41:B43"/>
    <mergeCell ref="C41:H43"/>
    <mergeCell ref="A46:H50"/>
    <mergeCell ref="A52:H53"/>
    <mergeCell ref="A31:A32"/>
    <mergeCell ref="B31:B32"/>
    <mergeCell ref="C31:C32"/>
    <mergeCell ref="D31:D32"/>
    <mergeCell ref="E31:E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5:N54"/>
  <sheetViews>
    <sheetView topLeftCell="A28" zoomScale="70" zoomScaleNormal="70" workbookViewId="0">
      <selection activeCell="Q24" sqref="Q24"/>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337</v>
      </c>
      <c r="F17" s="122" t="s">
        <v>225</v>
      </c>
      <c r="G17" s="123"/>
      <c r="H17" s="123"/>
      <c r="I17" s="123"/>
      <c r="J17" s="123"/>
      <c r="K17" s="123"/>
      <c r="L17" s="123"/>
      <c r="M17" s="123"/>
      <c r="N17" s="124"/>
    </row>
    <row r="18" spans="1:14">
      <c r="A18" s="82" t="s">
        <v>167</v>
      </c>
      <c r="B18" s="82"/>
      <c r="C18" s="83" t="s">
        <v>338</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10</v>
      </c>
      <c r="E23" s="140">
        <f>D23/C23*$C$31</f>
        <v>66.666666666666657</v>
      </c>
      <c r="F23" s="94"/>
      <c r="G23" s="94"/>
      <c r="H23" s="94"/>
      <c r="I23" s="94"/>
      <c r="J23" s="94"/>
      <c r="K23" s="94"/>
      <c r="L23" s="94"/>
      <c r="M23" s="94"/>
      <c r="N23" s="94"/>
    </row>
    <row r="24" spans="1:14" s="91" customFormat="1" ht="45" customHeight="1">
      <c r="A24" s="92">
        <v>2</v>
      </c>
      <c r="B24" s="141" t="s">
        <v>288</v>
      </c>
      <c r="C24" s="140">
        <v>10</v>
      </c>
      <c r="D24" s="128">
        <v>7</v>
      </c>
      <c r="E24" s="140">
        <f t="shared" ref="E24:E30" si="0">D24/C24*$C$31</f>
        <v>70</v>
      </c>
      <c r="F24" s="94"/>
      <c r="G24" s="94"/>
      <c r="H24" s="94"/>
      <c r="I24" s="94"/>
      <c r="J24" s="94"/>
      <c r="K24" s="94"/>
      <c r="L24" s="94"/>
      <c r="M24" s="94"/>
      <c r="N24" s="94"/>
    </row>
    <row r="25" spans="1:14" s="91" customFormat="1" ht="30" customHeight="1">
      <c r="A25" s="92">
        <v>3</v>
      </c>
      <c r="B25" s="95" t="s">
        <v>176</v>
      </c>
      <c r="C25" s="140">
        <v>10</v>
      </c>
      <c r="D25" s="128">
        <v>7</v>
      </c>
      <c r="E25" s="140">
        <f t="shared" si="0"/>
        <v>70</v>
      </c>
      <c r="F25" s="94"/>
      <c r="G25" s="94"/>
      <c r="H25" s="94"/>
      <c r="I25" s="94"/>
      <c r="J25" s="94"/>
      <c r="K25" s="94"/>
      <c r="L25" s="94"/>
      <c r="M25" s="94"/>
      <c r="N25" s="94"/>
    </row>
    <row r="26" spans="1:14" s="91" customFormat="1" ht="30.75" customHeight="1">
      <c r="A26" s="92">
        <v>4</v>
      </c>
      <c r="B26" s="92" t="s">
        <v>289</v>
      </c>
      <c r="C26" s="140">
        <v>15</v>
      </c>
      <c r="D26" s="128">
        <v>10</v>
      </c>
      <c r="E26" s="140">
        <f t="shared" si="0"/>
        <v>66.666666666666657</v>
      </c>
      <c r="F26" s="94"/>
      <c r="G26" s="94"/>
      <c r="H26" s="94"/>
      <c r="I26" s="94"/>
      <c r="J26" s="94"/>
      <c r="K26" s="94"/>
      <c r="L26" s="94"/>
      <c r="M26" s="94"/>
      <c r="N26" s="94"/>
    </row>
    <row r="27" spans="1:14" s="91" customFormat="1" ht="30" customHeight="1">
      <c r="A27" s="92">
        <v>5</v>
      </c>
      <c r="B27" s="92" t="s">
        <v>182</v>
      </c>
      <c r="C27" s="140">
        <v>10</v>
      </c>
      <c r="D27" s="128">
        <v>10</v>
      </c>
      <c r="E27" s="140">
        <f t="shared" si="0"/>
        <v>100</v>
      </c>
      <c r="F27" s="94"/>
      <c r="G27" s="94"/>
      <c r="H27" s="94"/>
      <c r="I27" s="94"/>
      <c r="J27" s="94"/>
      <c r="K27" s="94"/>
      <c r="L27" s="94"/>
      <c r="M27" s="94"/>
      <c r="N27" s="94"/>
    </row>
    <row r="28" spans="1:14" s="91" customFormat="1" ht="30" customHeight="1">
      <c r="A28" s="92">
        <v>6</v>
      </c>
      <c r="B28" s="92" t="s">
        <v>178</v>
      </c>
      <c r="C28" s="140">
        <v>15</v>
      </c>
      <c r="D28" s="128">
        <v>13</v>
      </c>
      <c r="E28" s="140">
        <f t="shared" si="0"/>
        <v>86.666666666666671</v>
      </c>
      <c r="F28" s="94"/>
      <c r="G28" s="94"/>
      <c r="H28" s="94"/>
      <c r="I28" s="94"/>
      <c r="J28" s="94"/>
      <c r="K28" s="94"/>
      <c r="L28" s="94"/>
      <c r="M28" s="94"/>
      <c r="N28" s="94"/>
    </row>
    <row r="29" spans="1:14" s="91" customFormat="1" ht="30" customHeight="1">
      <c r="A29" s="92">
        <v>7</v>
      </c>
      <c r="B29" s="92" t="s">
        <v>179</v>
      </c>
      <c r="C29" s="140">
        <v>15</v>
      </c>
      <c r="D29" s="128">
        <v>10</v>
      </c>
      <c r="E29" s="140">
        <f t="shared" si="0"/>
        <v>66.666666666666657</v>
      </c>
      <c r="F29" s="94"/>
      <c r="G29" s="94"/>
      <c r="H29" s="94"/>
      <c r="I29" s="94"/>
      <c r="J29" s="94"/>
      <c r="K29" s="94"/>
      <c r="L29" s="94"/>
      <c r="M29" s="94"/>
      <c r="N29" s="94"/>
    </row>
    <row r="30" spans="1:14" s="91" customFormat="1" ht="29.25" customHeight="1">
      <c r="A30" s="92">
        <v>8</v>
      </c>
      <c r="B30" s="92" t="s">
        <v>290</v>
      </c>
      <c r="C30" s="140">
        <v>10</v>
      </c>
      <c r="D30" s="128">
        <v>8</v>
      </c>
      <c r="E30" s="140">
        <f t="shared" si="0"/>
        <v>80</v>
      </c>
      <c r="F30" s="94"/>
      <c r="G30" s="94"/>
      <c r="H30" s="94"/>
      <c r="I30" s="94"/>
      <c r="J30" s="94"/>
      <c r="K30" s="94"/>
      <c r="L30" s="94"/>
      <c r="M30" s="94"/>
      <c r="N30" s="94"/>
    </row>
    <row r="31" spans="1:14" s="91" customFormat="1" ht="15" customHeight="1">
      <c r="A31" s="142" t="s">
        <v>339</v>
      </c>
      <c r="B31" s="143"/>
      <c r="C31" s="153">
        <v>100</v>
      </c>
      <c r="D31" s="154">
        <f>SUM(D23:D30)</f>
        <v>75</v>
      </c>
      <c r="E31" s="155">
        <f>D31/C31</f>
        <v>0.75</v>
      </c>
      <c r="F31" s="101">
        <v>7.5</v>
      </c>
      <c r="G31" s="103"/>
      <c r="H31" s="103"/>
      <c r="I31" s="103"/>
    </row>
    <row r="32" spans="1:14" s="91" customFormat="1">
      <c r="A32" s="144"/>
      <c r="B32" s="145"/>
      <c r="C32" s="153"/>
      <c r="D32" s="154"/>
      <c r="E32" s="155"/>
      <c r="F32" s="101"/>
      <c r="G32" s="103"/>
      <c r="H32" s="103"/>
      <c r="I32" s="103"/>
    </row>
    <row r="33" spans="1:9" s="91" customFormat="1">
      <c r="A33" s="105"/>
      <c r="B33" s="106"/>
      <c r="C33" s="105"/>
      <c r="D33" s="105"/>
      <c r="E33" s="105"/>
    </row>
    <row r="34" spans="1:9" s="91" customFormat="1">
      <c r="A34" s="107" t="s">
        <v>340</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350</v>
      </c>
      <c r="B41" s="110"/>
      <c r="C41" s="111">
        <v>43180</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56" t="s">
        <v>198</v>
      </c>
      <c r="B47" s="157"/>
      <c r="C47" s="157"/>
      <c r="D47" s="157"/>
      <c r="E47" s="157"/>
      <c r="F47" s="157"/>
      <c r="G47" s="157"/>
      <c r="H47" s="158"/>
    </row>
    <row r="48" spans="1:9">
      <c r="A48" s="159"/>
      <c r="B48" s="160"/>
      <c r="C48" s="160"/>
      <c r="D48" s="160"/>
      <c r="E48" s="160"/>
      <c r="F48" s="160"/>
      <c r="G48" s="160"/>
      <c r="H48" s="161"/>
    </row>
    <row r="49" spans="1:8">
      <c r="A49" s="159"/>
      <c r="B49" s="160"/>
      <c r="C49" s="160"/>
      <c r="D49" s="160"/>
      <c r="E49" s="160"/>
      <c r="F49" s="160"/>
      <c r="G49" s="160"/>
      <c r="H49" s="161"/>
    </row>
    <row r="50" spans="1:8">
      <c r="A50" s="159"/>
      <c r="B50" s="160"/>
      <c r="C50" s="160"/>
      <c r="D50" s="160"/>
      <c r="E50" s="160"/>
      <c r="F50" s="160"/>
      <c r="G50" s="160"/>
      <c r="H50" s="161"/>
    </row>
    <row r="51" spans="1:8">
      <c r="A51" s="162"/>
      <c r="B51" s="163"/>
      <c r="C51" s="163"/>
      <c r="D51" s="163"/>
      <c r="E51" s="163"/>
      <c r="F51" s="163"/>
      <c r="G51" s="163"/>
      <c r="H51" s="164"/>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5:N52"/>
  <sheetViews>
    <sheetView zoomScale="70" zoomScaleNormal="70" workbookViewId="0">
      <selection activeCell="Q24" sqref="Q24"/>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325</v>
      </c>
      <c r="F17" s="84" t="s">
        <v>61</v>
      </c>
      <c r="G17" s="84"/>
      <c r="H17" s="84"/>
      <c r="I17" s="84"/>
      <c r="J17" s="84"/>
      <c r="K17" s="84"/>
      <c r="L17" s="84"/>
      <c r="M17" s="84"/>
      <c r="N17" s="84"/>
    </row>
    <row r="18" spans="1:14">
      <c r="A18" s="82" t="s">
        <v>167</v>
      </c>
      <c r="B18" s="82"/>
      <c r="C18" s="83" t="s">
        <v>326</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11</v>
      </c>
      <c r="E23" s="93">
        <f>D23/C23*C31</f>
        <v>73.333333333333329</v>
      </c>
      <c r="F23" s="94"/>
      <c r="G23" s="94"/>
      <c r="H23" s="94"/>
      <c r="I23" s="94"/>
      <c r="J23" s="94"/>
      <c r="K23" s="94"/>
      <c r="L23" s="94"/>
      <c r="M23" s="94"/>
      <c r="N23" s="94"/>
    </row>
    <row r="24" spans="1:14" s="91" customFormat="1" ht="30" customHeight="1">
      <c r="A24" s="92">
        <v>2</v>
      </c>
      <c r="B24" s="95" t="s">
        <v>176</v>
      </c>
      <c r="C24" s="93">
        <v>15</v>
      </c>
      <c r="D24" s="128">
        <v>11</v>
      </c>
      <c r="E24" s="93">
        <f>D24/C24*$C$31</f>
        <v>73.333333333333329</v>
      </c>
      <c r="F24" s="94"/>
      <c r="G24" s="94"/>
      <c r="H24" s="94"/>
      <c r="I24" s="94"/>
      <c r="J24" s="94"/>
      <c r="K24" s="94"/>
      <c r="L24" s="94"/>
      <c r="M24" s="94"/>
      <c r="N24" s="94"/>
    </row>
    <row r="25" spans="1:14" s="91" customFormat="1" ht="30" customHeight="1">
      <c r="A25" s="92">
        <v>3</v>
      </c>
      <c r="B25" s="92" t="s">
        <v>177</v>
      </c>
      <c r="C25" s="93">
        <v>10</v>
      </c>
      <c r="D25" s="128">
        <v>7</v>
      </c>
      <c r="E25" s="93">
        <f t="shared" ref="E25:E30" si="0">D25/C25*$C$31</f>
        <v>70</v>
      </c>
      <c r="F25" s="94" t="s">
        <v>327</v>
      </c>
      <c r="G25" s="94"/>
      <c r="H25" s="94"/>
      <c r="I25" s="94"/>
      <c r="J25" s="94"/>
      <c r="K25" s="94"/>
      <c r="L25" s="94"/>
      <c r="M25" s="94"/>
      <c r="N25" s="94"/>
    </row>
    <row r="26" spans="1:14" s="91" customFormat="1" ht="30.75" customHeight="1">
      <c r="A26" s="92">
        <v>4</v>
      </c>
      <c r="B26" s="92" t="s">
        <v>178</v>
      </c>
      <c r="C26" s="93">
        <v>15</v>
      </c>
      <c r="D26" s="128">
        <v>12</v>
      </c>
      <c r="E26" s="93">
        <f t="shared" si="0"/>
        <v>80</v>
      </c>
      <c r="F26" s="94"/>
      <c r="G26" s="94"/>
      <c r="H26" s="94"/>
      <c r="I26" s="94"/>
      <c r="J26" s="94"/>
      <c r="K26" s="94"/>
      <c r="L26" s="94"/>
      <c r="M26" s="94"/>
      <c r="N26" s="94"/>
    </row>
    <row r="27" spans="1:14" s="91" customFormat="1" ht="30" customHeight="1">
      <c r="A27" s="92">
        <v>5</v>
      </c>
      <c r="B27" s="92" t="s">
        <v>179</v>
      </c>
      <c r="C27" s="93">
        <v>15</v>
      </c>
      <c r="D27" s="128">
        <v>13</v>
      </c>
      <c r="E27" s="93">
        <f t="shared" si="0"/>
        <v>86.666666666666671</v>
      </c>
      <c r="F27" s="94"/>
      <c r="G27" s="94"/>
      <c r="H27" s="94"/>
      <c r="I27" s="94"/>
      <c r="J27" s="94"/>
      <c r="K27" s="94"/>
      <c r="L27" s="94"/>
      <c r="M27" s="94"/>
      <c r="N27" s="94"/>
    </row>
    <row r="28" spans="1:14" s="91" customFormat="1" ht="30" customHeight="1">
      <c r="A28" s="92">
        <v>6</v>
      </c>
      <c r="B28" s="92" t="s">
        <v>180</v>
      </c>
      <c r="C28" s="93">
        <v>10</v>
      </c>
      <c r="D28" s="128">
        <v>8</v>
      </c>
      <c r="E28" s="93">
        <f t="shared" si="0"/>
        <v>80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c r="G30" s="94"/>
      <c r="H30" s="94"/>
      <c r="I30" s="94"/>
      <c r="J30" s="94"/>
      <c r="K30" s="94"/>
      <c r="L30" s="94"/>
      <c r="M30" s="94"/>
      <c r="N30" s="94"/>
    </row>
    <row r="31" spans="1:14" s="91" customFormat="1" ht="15" customHeight="1">
      <c r="A31" s="97"/>
      <c r="B31" s="98" t="s">
        <v>183</v>
      </c>
      <c r="C31" s="99">
        <f>SUM(C23:C30)</f>
        <v>100</v>
      </c>
      <c r="D31" s="94">
        <f>SUM(D23:D30)</f>
        <v>78</v>
      </c>
      <c r="E31" s="100">
        <f>D31/C31</f>
        <v>0.78</v>
      </c>
      <c r="F31" s="101">
        <v>7.8</v>
      </c>
      <c r="G31" s="102"/>
      <c r="H31" s="103"/>
      <c r="I31" s="103"/>
    </row>
    <row r="32" spans="1:14" s="91" customFormat="1">
      <c r="A32" s="104"/>
      <c r="B32" s="98"/>
      <c r="C32" s="98"/>
      <c r="D32" s="94"/>
      <c r="E32" s="100"/>
      <c r="F32" s="101"/>
      <c r="G32" s="103"/>
      <c r="H32" s="103"/>
      <c r="I32" s="103"/>
    </row>
    <row r="33" spans="1:9" s="91" customFormat="1">
      <c r="A33" s="105"/>
      <c r="B33" s="106"/>
      <c r="C33" s="105"/>
      <c r="D33" s="105"/>
      <c r="E33" s="129"/>
    </row>
    <row r="34" spans="1:9" s="91" customFormat="1">
      <c r="A34" s="107" t="s">
        <v>328</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324</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A15:N52"/>
  <sheetViews>
    <sheetView zoomScale="70" zoomScaleNormal="70" workbookViewId="0">
      <selection activeCell="Q24" sqref="Q24"/>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322</v>
      </c>
      <c r="F17" s="84" t="s">
        <v>61</v>
      </c>
      <c r="G17" s="84"/>
      <c r="H17" s="84"/>
      <c r="I17" s="84"/>
      <c r="J17" s="84"/>
      <c r="K17" s="84"/>
      <c r="L17" s="84"/>
      <c r="M17" s="84"/>
      <c r="N17" s="84"/>
    </row>
    <row r="18" spans="1:14">
      <c r="A18" s="82" t="s">
        <v>167</v>
      </c>
      <c r="B18" s="82"/>
      <c r="C18" s="83" t="s">
        <v>323</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13</v>
      </c>
      <c r="E23" s="93">
        <f>D23/C23*C31</f>
        <v>86.666666666666671</v>
      </c>
      <c r="F23" s="94"/>
      <c r="G23" s="94"/>
      <c r="H23" s="94"/>
      <c r="I23" s="94"/>
      <c r="J23" s="94"/>
      <c r="K23" s="94"/>
      <c r="L23" s="94"/>
      <c r="M23" s="94"/>
      <c r="N23" s="94"/>
    </row>
    <row r="24" spans="1:14" s="91" customFormat="1" ht="30" customHeight="1">
      <c r="A24" s="92">
        <v>2</v>
      </c>
      <c r="B24" s="95" t="s">
        <v>176</v>
      </c>
      <c r="C24" s="93">
        <v>15</v>
      </c>
      <c r="D24" s="128">
        <v>13</v>
      </c>
      <c r="E24" s="93">
        <f>D24/C24*$C$31</f>
        <v>86.666666666666671</v>
      </c>
      <c r="F24" s="94"/>
      <c r="G24" s="94"/>
      <c r="H24" s="94"/>
      <c r="I24" s="94"/>
      <c r="J24" s="94"/>
      <c r="K24" s="94"/>
      <c r="L24" s="94"/>
      <c r="M24" s="94"/>
      <c r="N24" s="94"/>
    </row>
    <row r="25" spans="1:14" s="91" customFormat="1" ht="30" customHeight="1">
      <c r="A25" s="92">
        <v>3</v>
      </c>
      <c r="B25" s="92" t="s">
        <v>177</v>
      </c>
      <c r="C25" s="93">
        <v>10</v>
      </c>
      <c r="D25" s="128">
        <v>8</v>
      </c>
      <c r="E25" s="93">
        <f t="shared" ref="E25:E30" si="0">D25/C25*$C$31</f>
        <v>80</v>
      </c>
      <c r="F25" s="94"/>
      <c r="G25" s="94"/>
      <c r="H25" s="94"/>
      <c r="I25" s="94"/>
      <c r="J25" s="94"/>
      <c r="K25" s="94"/>
      <c r="L25" s="94"/>
      <c r="M25" s="94"/>
      <c r="N25" s="94"/>
    </row>
    <row r="26" spans="1:14" s="91" customFormat="1" ht="30.75" customHeight="1">
      <c r="A26" s="92">
        <v>4</v>
      </c>
      <c r="B26" s="92" t="s">
        <v>178</v>
      </c>
      <c r="C26" s="93">
        <v>15</v>
      </c>
      <c r="D26" s="128">
        <v>13</v>
      </c>
      <c r="E26" s="93">
        <f t="shared" si="0"/>
        <v>86.666666666666671</v>
      </c>
      <c r="F26" s="94"/>
      <c r="G26" s="94"/>
      <c r="H26" s="94"/>
      <c r="I26" s="94"/>
      <c r="J26" s="94"/>
      <c r="K26" s="94"/>
      <c r="L26" s="94"/>
      <c r="M26" s="94"/>
      <c r="N26" s="94"/>
    </row>
    <row r="27" spans="1:14" s="91" customFormat="1" ht="30" customHeight="1">
      <c r="A27" s="92">
        <v>5</v>
      </c>
      <c r="B27" s="92" t="s">
        <v>179</v>
      </c>
      <c r="C27" s="93">
        <v>15</v>
      </c>
      <c r="D27" s="128">
        <v>12</v>
      </c>
      <c r="E27" s="93">
        <f t="shared" si="0"/>
        <v>80</v>
      </c>
      <c r="F27" s="94"/>
      <c r="G27" s="94"/>
      <c r="H27" s="94"/>
      <c r="I27" s="94"/>
      <c r="J27" s="94"/>
      <c r="K27" s="94"/>
      <c r="L27" s="94"/>
      <c r="M27" s="94"/>
      <c r="N27" s="94"/>
    </row>
    <row r="28" spans="1:14" s="91" customFormat="1" ht="30" customHeight="1">
      <c r="A28" s="92">
        <v>6</v>
      </c>
      <c r="B28" s="92" t="s">
        <v>180</v>
      </c>
      <c r="C28" s="93">
        <v>10</v>
      </c>
      <c r="D28" s="128">
        <v>8</v>
      </c>
      <c r="E28" s="93">
        <f t="shared" si="0"/>
        <v>80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8</v>
      </c>
      <c r="E30" s="93">
        <f t="shared" si="0"/>
        <v>80</v>
      </c>
      <c r="F30" s="94"/>
      <c r="G30" s="94"/>
      <c r="H30" s="94"/>
      <c r="I30" s="94"/>
      <c r="J30" s="94"/>
      <c r="K30" s="94"/>
      <c r="L30" s="94"/>
      <c r="M30" s="94"/>
      <c r="N30" s="94"/>
    </row>
    <row r="31" spans="1:14" s="91" customFormat="1" ht="15" customHeight="1">
      <c r="A31" s="97"/>
      <c r="B31" s="98" t="s">
        <v>183</v>
      </c>
      <c r="C31" s="99">
        <f>SUM(C23:C30)</f>
        <v>100</v>
      </c>
      <c r="D31" s="94">
        <f>SUM(D23:D30)</f>
        <v>83</v>
      </c>
      <c r="E31" s="100">
        <f>D31/C31</f>
        <v>0.83</v>
      </c>
      <c r="F31" s="101">
        <v>8.3000000000000007</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324</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A15:N54"/>
  <sheetViews>
    <sheetView topLeftCell="A28" zoomScale="70" zoomScaleNormal="70" workbookViewId="0">
      <selection activeCell="Q24" sqref="Q24"/>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341</v>
      </c>
      <c r="F17" s="165"/>
      <c r="G17" s="165"/>
      <c r="H17" s="165"/>
      <c r="I17" s="165"/>
      <c r="J17" s="165"/>
      <c r="K17" s="165"/>
      <c r="L17" s="165"/>
      <c r="M17" s="165"/>
      <c r="N17" s="165"/>
    </row>
    <row r="18" spans="1:14">
      <c r="A18" s="82" t="s">
        <v>167</v>
      </c>
      <c r="B18" s="82"/>
      <c r="C18" s="83" t="s">
        <v>342</v>
      </c>
      <c r="F18" s="165"/>
      <c r="G18" s="165"/>
      <c r="H18" s="165"/>
      <c r="I18" s="165"/>
      <c r="J18" s="165"/>
      <c r="K18" s="165"/>
      <c r="L18" s="165"/>
      <c r="M18" s="165"/>
      <c r="N18" s="165"/>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c r="E23" s="140">
        <f>D23/C23*$C$31</f>
        <v>0</v>
      </c>
      <c r="F23" s="94"/>
      <c r="G23" s="94"/>
      <c r="H23" s="94"/>
      <c r="I23" s="94"/>
      <c r="J23" s="94"/>
      <c r="K23" s="94"/>
      <c r="L23" s="94"/>
      <c r="M23" s="94"/>
      <c r="N23" s="94"/>
    </row>
    <row r="24" spans="1:14" s="91" customFormat="1" ht="45" customHeight="1">
      <c r="A24" s="92">
        <v>2</v>
      </c>
      <c r="B24" s="141" t="s">
        <v>288</v>
      </c>
      <c r="C24" s="140">
        <v>10</v>
      </c>
      <c r="D24" s="128"/>
      <c r="E24" s="140">
        <f t="shared" ref="E24:E30" si="0">D24/C24*$C$31</f>
        <v>0</v>
      </c>
      <c r="F24" s="94"/>
      <c r="G24" s="94"/>
      <c r="H24" s="94"/>
      <c r="I24" s="94"/>
      <c r="J24" s="94"/>
      <c r="K24" s="94"/>
      <c r="L24" s="94"/>
      <c r="M24" s="94"/>
      <c r="N24" s="94"/>
    </row>
    <row r="25" spans="1:14" s="91" customFormat="1" ht="30" customHeight="1">
      <c r="A25" s="92">
        <v>3</v>
      </c>
      <c r="B25" s="95" t="s">
        <v>176</v>
      </c>
      <c r="C25" s="140">
        <v>10</v>
      </c>
      <c r="D25" s="128"/>
      <c r="E25" s="140">
        <f t="shared" si="0"/>
        <v>0</v>
      </c>
      <c r="F25" s="94"/>
      <c r="G25" s="94"/>
      <c r="H25" s="94"/>
      <c r="I25" s="94"/>
      <c r="J25" s="94"/>
      <c r="K25" s="94"/>
      <c r="L25" s="94"/>
      <c r="M25" s="94"/>
      <c r="N25" s="94"/>
    </row>
    <row r="26" spans="1:14" s="91" customFormat="1" ht="30.75" customHeight="1">
      <c r="A26" s="92">
        <v>4</v>
      </c>
      <c r="B26" s="92" t="s">
        <v>289</v>
      </c>
      <c r="C26" s="140">
        <v>15</v>
      </c>
      <c r="D26" s="128"/>
      <c r="E26" s="140">
        <f t="shared" si="0"/>
        <v>0</v>
      </c>
      <c r="F26" s="94"/>
      <c r="G26" s="94"/>
      <c r="H26" s="94"/>
      <c r="I26" s="94"/>
      <c r="J26" s="94"/>
      <c r="K26" s="94"/>
      <c r="L26" s="94"/>
      <c r="M26" s="94"/>
      <c r="N26" s="94"/>
    </row>
    <row r="27" spans="1:14" s="91" customFormat="1" ht="30" customHeight="1">
      <c r="A27" s="92">
        <v>5</v>
      </c>
      <c r="B27" s="92" t="s">
        <v>182</v>
      </c>
      <c r="C27" s="140">
        <v>10</v>
      </c>
      <c r="D27" s="128"/>
      <c r="E27" s="140">
        <f t="shared" si="0"/>
        <v>0</v>
      </c>
      <c r="F27" s="94"/>
      <c r="G27" s="94"/>
      <c r="H27" s="94"/>
      <c r="I27" s="94"/>
      <c r="J27" s="94"/>
      <c r="K27" s="94"/>
      <c r="L27" s="94"/>
      <c r="M27" s="94"/>
      <c r="N27" s="94"/>
    </row>
    <row r="28" spans="1:14" s="91" customFormat="1" ht="30" customHeight="1">
      <c r="A28" s="92">
        <v>6</v>
      </c>
      <c r="B28" s="92" t="s">
        <v>178</v>
      </c>
      <c r="C28" s="140">
        <v>15</v>
      </c>
      <c r="D28" s="128"/>
      <c r="E28" s="140">
        <f t="shared" si="0"/>
        <v>0</v>
      </c>
      <c r="F28" s="94"/>
      <c r="G28" s="94"/>
      <c r="H28" s="94"/>
      <c r="I28" s="94"/>
      <c r="J28" s="94"/>
      <c r="K28" s="94"/>
      <c r="L28" s="94"/>
      <c r="M28" s="94"/>
      <c r="N28" s="94"/>
    </row>
    <row r="29" spans="1:14" s="91" customFormat="1" ht="30" customHeight="1">
      <c r="A29" s="92">
        <v>7</v>
      </c>
      <c r="B29" s="92" t="s">
        <v>179</v>
      </c>
      <c r="C29" s="140">
        <v>15</v>
      </c>
      <c r="D29" s="128"/>
      <c r="E29" s="140">
        <f t="shared" si="0"/>
        <v>0</v>
      </c>
      <c r="F29" s="94"/>
      <c r="G29" s="94"/>
      <c r="H29" s="94"/>
      <c r="I29" s="94"/>
      <c r="J29" s="94"/>
      <c r="K29" s="94"/>
      <c r="L29" s="94"/>
      <c r="M29" s="94"/>
      <c r="N29" s="94"/>
    </row>
    <row r="30" spans="1:14" s="91" customFormat="1" ht="29.25" customHeight="1">
      <c r="A30" s="92">
        <v>8</v>
      </c>
      <c r="B30" s="92" t="s">
        <v>290</v>
      </c>
      <c r="C30" s="140">
        <v>10</v>
      </c>
      <c r="D30" s="128"/>
      <c r="E30" s="140">
        <f t="shared" si="0"/>
        <v>0</v>
      </c>
      <c r="F30" s="94"/>
      <c r="G30" s="94"/>
      <c r="H30" s="94"/>
      <c r="I30" s="94"/>
      <c r="J30" s="94"/>
      <c r="K30" s="94"/>
      <c r="L30" s="94"/>
      <c r="M30" s="94"/>
      <c r="N30" s="94"/>
    </row>
    <row r="31" spans="1:14" s="91" customFormat="1" ht="15" customHeight="1">
      <c r="A31" s="142" t="s">
        <v>183</v>
      </c>
      <c r="B31" s="143"/>
      <c r="C31" s="98">
        <v>100</v>
      </c>
      <c r="D31" s="153">
        <f>SUM(D23:D30)</f>
        <v>0</v>
      </c>
      <c r="E31" s="155">
        <f>D31/C31</f>
        <v>0</v>
      </c>
      <c r="F31" s="166"/>
      <c r="G31" s="103"/>
      <c r="H31" s="103"/>
      <c r="I31" s="103"/>
    </row>
    <row r="32" spans="1:14" s="91" customFormat="1">
      <c r="A32" s="144"/>
      <c r="B32" s="145"/>
      <c r="C32" s="98"/>
      <c r="D32" s="153"/>
      <c r="E32" s="155"/>
      <c r="F32" s="166"/>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156</v>
      </c>
      <c r="B41" s="110"/>
      <c r="C41" s="110"/>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309</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5:N52"/>
  <sheetViews>
    <sheetView zoomScale="70" zoomScaleNormal="70" workbookViewId="0">
      <selection activeCell="Q24" sqref="Q24"/>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165</v>
      </c>
      <c r="F17" s="84" t="s">
        <v>166</v>
      </c>
      <c r="G17" s="84"/>
      <c r="H17" s="84"/>
      <c r="I17" s="84"/>
      <c r="J17" s="84"/>
      <c r="K17" s="84"/>
      <c r="L17" s="84"/>
      <c r="M17" s="84"/>
      <c r="N17" s="84"/>
    </row>
    <row r="18" spans="1:14">
      <c r="A18" s="82" t="s">
        <v>167</v>
      </c>
      <c r="B18" s="82"/>
      <c r="C18" s="83" t="s">
        <v>168</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93">
        <v>14</v>
      </c>
      <c r="E23" s="93">
        <f>D23/C23*100</f>
        <v>93.333333333333329</v>
      </c>
      <c r="F23" s="94"/>
      <c r="G23" s="94"/>
      <c r="H23" s="94"/>
      <c r="I23" s="94"/>
      <c r="J23" s="94"/>
      <c r="K23" s="94"/>
      <c r="L23" s="94"/>
      <c r="M23" s="94"/>
      <c r="N23" s="94"/>
    </row>
    <row r="24" spans="1:14" s="91" customFormat="1" ht="30" customHeight="1">
      <c r="A24" s="92">
        <v>2</v>
      </c>
      <c r="B24" s="95" t="s">
        <v>176</v>
      </c>
      <c r="C24" s="93">
        <v>15</v>
      </c>
      <c r="D24" s="93">
        <v>13</v>
      </c>
      <c r="E24" s="93">
        <f>D24/C24*100</f>
        <v>86.666666666666671</v>
      </c>
      <c r="F24" s="94"/>
      <c r="G24" s="94"/>
      <c r="H24" s="94"/>
      <c r="I24" s="94"/>
      <c r="J24" s="94"/>
      <c r="K24" s="94"/>
      <c r="L24" s="94"/>
      <c r="M24" s="94"/>
      <c r="N24" s="94"/>
    </row>
    <row r="25" spans="1:14" s="91" customFormat="1" ht="30" customHeight="1">
      <c r="A25" s="92">
        <v>3</v>
      </c>
      <c r="B25" s="92" t="s">
        <v>177</v>
      </c>
      <c r="C25" s="93">
        <v>10</v>
      </c>
      <c r="D25" s="93">
        <v>9</v>
      </c>
      <c r="E25" s="93">
        <f t="shared" ref="E25:E28" si="0">D25/C25*100</f>
        <v>90</v>
      </c>
      <c r="F25" s="94"/>
      <c r="G25" s="94"/>
      <c r="H25" s="94"/>
      <c r="I25" s="94"/>
      <c r="J25" s="94"/>
      <c r="K25" s="94"/>
      <c r="L25" s="94"/>
      <c r="M25" s="94"/>
      <c r="N25" s="94"/>
    </row>
    <row r="26" spans="1:14" s="91" customFormat="1" ht="30.75" customHeight="1">
      <c r="A26" s="92">
        <v>4</v>
      </c>
      <c r="B26" s="92" t="s">
        <v>178</v>
      </c>
      <c r="C26" s="93">
        <v>15</v>
      </c>
      <c r="D26" s="93">
        <v>9</v>
      </c>
      <c r="E26" s="93">
        <f>D26/C26*100</f>
        <v>60</v>
      </c>
      <c r="F26" s="94"/>
      <c r="G26" s="94"/>
      <c r="H26" s="94"/>
      <c r="I26" s="94"/>
      <c r="J26" s="94"/>
      <c r="K26" s="94"/>
      <c r="L26" s="94"/>
      <c r="M26" s="94"/>
      <c r="N26" s="94"/>
    </row>
    <row r="27" spans="1:14" s="91" customFormat="1" ht="30" customHeight="1">
      <c r="A27" s="92">
        <v>5</v>
      </c>
      <c r="B27" s="92" t="s">
        <v>179</v>
      </c>
      <c r="C27" s="93">
        <v>15</v>
      </c>
      <c r="D27" s="93">
        <v>8</v>
      </c>
      <c r="E27" s="93">
        <f t="shared" si="0"/>
        <v>53.333333333333336</v>
      </c>
      <c r="F27" s="94"/>
      <c r="G27" s="94"/>
      <c r="H27" s="94"/>
      <c r="I27" s="94"/>
      <c r="J27" s="94"/>
      <c r="K27" s="94"/>
      <c r="L27" s="94"/>
      <c r="M27" s="94"/>
      <c r="N27" s="94"/>
    </row>
    <row r="28" spans="1:14" s="91" customFormat="1" ht="30" customHeight="1">
      <c r="A28" s="92">
        <v>6</v>
      </c>
      <c r="B28" s="92" t="s">
        <v>180</v>
      </c>
      <c r="C28" s="93">
        <v>10</v>
      </c>
      <c r="D28" s="93">
        <v>9</v>
      </c>
      <c r="E28" s="93">
        <f t="shared" si="0"/>
        <v>90</v>
      </c>
      <c r="F28" s="94"/>
      <c r="G28" s="94"/>
      <c r="H28" s="94"/>
      <c r="I28" s="94"/>
      <c r="J28" s="94"/>
      <c r="K28" s="94"/>
      <c r="L28" s="94"/>
      <c r="M28" s="94"/>
      <c r="N28" s="94"/>
    </row>
    <row r="29" spans="1:14" s="91" customFormat="1" ht="29.25" customHeight="1">
      <c r="A29" s="92">
        <v>7</v>
      </c>
      <c r="B29" s="92" t="s">
        <v>181</v>
      </c>
      <c r="C29" s="93">
        <v>10</v>
      </c>
      <c r="D29" s="93">
        <v>9</v>
      </c>
      <c r="E29" s="93">
        <f>D29/C29*100</f>
        <v>90</v>
      </c>
      <c r="F29" s="94"/>
      <c r="G29" s="94"/>
      <c r="H29" s="94"/>
      <c r="I29" s="94"/>
      <c r="J29" s="94"/>
      <c r="K29" s="94"/>
      <c r="L29" s="94"/>
      <c r="M29" s="94"/>
      <c r="N29" s="94"/>
    </row>
    <row r="30" spans="1:14" s="96" customFormat="1" ht="30.75" customHeight="1">
      <c r="A30" s="92">
        <v>8</v>
      </c>
      <c r="B30" s="92" t="s">
        <v>182</v>
      </c>
      <c r="C30" s="93">
        <v>10</v>
      </c>
      <c r="D30" s="93">
        <v>9</v>
      </c>
      <c r="E30" s="93">
        <f>D30/C30*100</f>
        <v>90</v>
      </c>
      <c r="F30" s="94"/>
      <c r="G30" s="94"/>
      <c r="H30" s="94"/>
      <c r="I30" s="94"/>
      <c r="J30" s="94"/>
      <c r="K30" s="94"/>
      <c r="L30" s="94"/>
      <c r="M30" s="94"/>
      <c r="N30" s="94"/>
    </row>
    <row r="31" spans="1:14" s="91" customFormat="1" ht="15" customHeight="1">
      <c r="A31" s="97"/>
      <c r="B31" s="98" t="s">
        <v>183</v>
      </c>
      <c r="C31" s="99">
        <f>SUM(C23:C30)</f>
        <v>100</v>
      </c>
      <c r="D31" s="94">
        <f>SUM(D23:D30)</f>
        <v>80</v>
      </c>
      <c r="E31" s="100">
        <f>D31/C31</f>
        <v>0.8</v>
      </c>
      <c r="F31" s="101">
        <v>80</v>
      </c>
      <c r="G31" s="102"/>
      <c r="H31" s="103"/>
      <c r="I31" s="103"/>
    </row>
    <row r="32" spans="1:14" s="91" customFormat="1">
      <c r="A32" s="104"/>
      <c r="B32" s="98"/>
      <c r="C32" s="98"/>
      <c r="D32" s="9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187</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A15:N54"/>
  <sheetViews>
    <sheetView topLeftCell="A19" zoomScale="70" zoomScaleNormal="70" workbookViewId="0">
      <selection activeCell="M42" sqref="M42"/>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345</v>
      </c>
      <c r="F17" s="122" t="s">
        <v>227</v>
      </c>
      <c r="G17" s="123"/>
      <c r="H17" s="123"/>
      <c r="I17" s="123"/>
      <c r="J17" s="123"/>
      <c r="K17" s="123"/>
      <c r="L17" s="123"/>
      <c r="M17" s="123"/>
      <c r="N17" s="124"/>
    </row>
    <row r="18" spans="1:14">
      <c r="A18" s="82" t="s">
        <v>167</v>
      </c>
      <c r="B18" s="82"/>
      <c r="C18" s="83" t="s">
        <v>346</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5</v>
      </c>
      <c r="E23" s="140">
        <f>D23/C23*$C$31</f>
        <v>33.333333333333329</v>
      </c>
      <c r="F23" s="94"/>
      <c r="G23" s="94"/>
      <c r="H23" s="94"/>
      <c r="I23" s="94"/>
      <c r="J23" s="94"/>
      <c r="K23" s="94"/>
      <c r="L23" s="94"/>
      <c r="M23" s="94"/>
      <c r="N23" s="94"/>
    </row>
    <row r="24" spans="1:14" s="91" customFormat="1" ht="45" customHeight="1">
      <c r="A24" s="92">
        <v>2</v>
      </c>
      <c r="B24" s="141" t="s">
        <v>288</v>
      </c>
      <c r="C24" s="140">
        <v>10</v>
      </c>
      <c r="D24" s="128">
        <v>5</v>
      </c>
      <c r="E24" s="140">
        <f t="shared" ref="E24:E30" si="0">D24/C24*$C$31</f>
        <v>50</v>
      </c>
      <c r="F24" s="94"/>
      <c r="G24" s="94"/>
      <c r="H24" s="94"/>
      <c r="I24" s="94"/>
      <c r="J24" s="94"/>
      <c r="K24" s="94"/>
      <c r="L24" s="94"/>
      <c r="M24" s="94"/>
      <c r="N24" s="94"/>
    </row>
    <row r="25" spans="1:14" s="91" customFormat="1" ht="30" customHeight="1">
      <c r="A25" s="92">
        <v>3</v>
      </c>
      <c r="B25" s="95" t="s">
        <v>176</v>
      </c>
      <c r="C25" s="140">
        <v>10</v>
      </c>
      <c r="D25" s="128">
        <v>5</v>
      </c>
      <c r="E25" s="140">
        <f t="shared" si="0"/>
        <v>50</v>
      </c>
      <c r="F25" s="94"/>
      <c r="G25" s="94"/>
      <c r="H25" s="94"/>
      <c r="I25" s="94"/>
      <c r="J25" s="94"/>
      <c r="K25" s="94"/>
      <c r="L25" s="94"/>
      <c r="M25" s="94"/>
      <c r="N25" s="94"/>
    </row>
    <row r="26" spans="1:14" s="91" customFormat="1" ht="30.75" customHeight="1">
      <c r="A26" s="92">
        <v>4</v>
      </c>
      <c r="B26" s="92" t="s">
        <v>289</v>
      </c>
      <c r="C26" s="140">
        <v>15</v>
      </c>
      <c r="D26" s="128">
        <v>6</v>
      </c>
      <c r="E26" s="140">
        <f t="shared" si="0"/>
        <v>40</v>
      </c>
      <c r="F26" s="94"/>
      <c r="G26" s="94"/>
      <c r="H26" s="94"/>
      <c r="I26" s="94"/>
      <c r="J26" s="94"/>
      <c r="K26" s="94"/>
      <c r="L26" s="94"/>
      <c r="M26" s="94"/>
      <c r="N26" s="94"/>
    </row>
    <row r="27" spans="1:14" s="91" customFormat="1" ht="30" customHeight="1">
      <c r="A27" s="92">
        <v>5</v>
      </c>
      <c r="B27" s="92" t="s">
        <v>182</v>
      </c>
      <c r="C27" s="140">
        <v>10</v>
      </c>
      <c r="D27" s="128">
        <v>5</v>
      </c>
      <c r="E27" s="140">
        <f t="shared" si="0"/>
        <v>50</v>
      </c>
      <c r="F27" s="94"/>
      <c r="G27" s="94"/>
      <c r="H27" s="94"/>
      <c r="I27" s="94"/>
      <c r="J27" s="94"/>
      <c r="K27" s="94"/>
      <c r="L27" s="94"/>
      <c r="M27" s="94"/>
      <c r="N27" s="94"/>
    </row>
    <row r="28" spans="1:14" s="91" customFormat="1" ht="30" customHeight="1">
      <c r="A28" s="92">
        <v>6</v>
      </c>
      <c r="B28" s="92" t="s">
        <v>178</v>
      </c>
      <c r="C28" s="140">
        <v>15</v>
      </c>
      <c r="D28" s="128">
        <v>8</v>
      </c>
      <c r="E28" s="140">
        <f t="shared" si="0"/>
        <v>53.333333333333336</v>
      </c>
      <c r="F28" s="94"/>
      <c r="G28" s="94"/>
      <c r="H28" s="94"/>
      <c r="I28" s="94"/>
      <c r="J28" s="94"/>
      <c r="K28" s="94"/>
      <c r="L28" s="94"/>
      <c r="M28" s="94"/>
      <c r="N28" s="94"/>
    </row>
    <row r="29" spans="1:14" s="91" customFormat="1" ht="30" customHeight="1">
      <c r="A29" s="92">
        <v>7</v>
      </c>
      <c r="B29" s="92" t="s">
        <v>179</v>
      </c>
      <c r="C29" s="140">
        <v>15</v>
      </c>
      <c r="D29" s="128">
        <v>12</v>
      </c>
      <c r="E29" s="140">
        <f t="shared" si="0"/>
        <v>80</v>
      </c>
      <c r="F29" s="94"/>
      <c r="G29" s="94"/>
      <c r="H29" s="94"/>
      <c r="I29" s="94"/>
      <c r="J29" s="94"/>
      <c r="K29" s="94"/>
      <c r="L29" s="94"/>
      <c r="M29" s="94"/>
      <c r="N29" s="94"/>
    </row>
    <row r="30" spans="1:14" s="91" customFormat="1" ht="29.25" customHeight="1">
      <c r="A30" s="92">
        <v>8</v>
      </c>
      <c r="B30" s="92" t="s">
        <v>290</v>
      </c>
      <c r="C30" s="140">
        <v>10</v>
      </c>
      <c r="D30" s="128">
        <v>6</v>
      </c>
      <c r="E30" s="140">
        <f t="shared" si="0"/>
        <v>60</v>
      </c>
      <c r="F30" s="94"/>
      <c r="G30" s="94"/>
      <c r="H30" s="94"/>
      <c r="I30" s="94"/>
      <c r="J30" s="94"/>
      <c r="K30" s="94"/>
      <c r="L30" s="94"/>
      <c r="M30" s="94"/>
      <c r="N30" s="94"/>
    </row>
    <row r="31" spans="1:14" s="91" customFormat="1" ht="15" customHeight="1">
      <c r="A31" s="142" t="s">
        <v>183</v>
      </c>
      <c r="B31" s="143"/>
      <c r="C31" s="98">
        <v>100</v>
      </c>
      <c r="D31" s="97">
        <f>SUM(D23:D30)</f>
        <v>52</v>
      </c>
      <c r="E31" s="100">
        <f>D31/C31</f>
        <v>0.52</v>
      </c>
      <c r="F31" s="101">
        <v>5.2</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05"/>
    </row>
    <row r="34" spans="1:9" s="91" customFormat="1">
      <c r="A34" s="107" t="s">
        <v>347</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350</v>
      </c>
      <c r="B41" s="110"/>
      <c r="C41" s="111">
        <v>43180</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309</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dimension ref="A15:N54"/>
  <sheetViews>
    <sheetView zoomScale="70" zoomScaleNormal="70" workbookViewId="0">
      <selection activeCell="M8" sqref="M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316</v>
      </c>
      <c r="F17" s="122" t="s">
        <v>166</v>
      </c>
      <c r="G17" s="123"/>
      <c r="H17" s="123"/>
      <c r="I17" s="123"/>
      <c r="J17" s="123"/>
      <c r="K17" s="123"/>
      <c r="L17" s="123"/>
      <c r="M17" s="123"/>
      <c r="N17" s="124"/>
    </row>
    <row r="18" spans="1:14">
      <c r="A18" s="82" t="s">
        <v>167</v>
      </c>
      <c r="B18" s="82"/>
      <c r="C18" s="83" t="s">
        <v>317</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12</v>
      </c>
      <c r="E23" s="140">
        <f>D23/C23*$C$31</f>
        <v>80</v>
      </c>
      <c r="F23" s="94"/>
      <c r="G23" s="94"/>
      <c r="H23" s="94"/>
      <c r="I23" s="94"/>
      <c r="J23" s="94"/>
      <c r="K23" s="94"/>
      <c r="L23" s="94"/>
      <c r="M23" s="94"/>
      <c r="N23" s="94"/>
    </row>
    <row r="24" spans="1:14" s="91" customFormat="1" ht="45" customHeight="1">
      <c r="A24" s="92">
        <v>2</v>
      </c>
      <c r="B24" s="141" t="s">
        <v>288</v>
      </c>
      <c r="C24" s="140">
        <v>10</v>
      </c>
      <c r="D24" s="128">
        <v>8</v>
      </c>
      <c r="E24" s="140">
        <f t="shared" ref="E24:E30" si="0">D24/C24*$C$31</f>
        <v>80</v>
      </c>
      <c r="F24" s="94"/>
      <c r="G24" s="94"/>
      <c r="H24" s="94"/>
      <c r="I24" s="94"/>
      <c r="J24" s="94"/>
      <c r="K24" s="94"/>
      <c r="L24" s="94"/>
      <c r="M24" s="94"/>
      <c r="N24" s="94"/>
    </row>
    <row r="25" spans="1:14" s="91" customFormat="1" ht="30" customHeight="1">
      <c r="A25" s="92">
        <v>3</v>
      </c>
      <c r="B25" s="95" t="s">
        <v>176</v>
      </c>
      <c r="C25" s="140">
        <v>10</v>
      </c>
      <c r="D25" s="128">
        <v>8</v>
      </c>
      <c r="E25" s="140">
        <f t="shared" si="0"/>
        <v>80</v>
      </c>
      <c r="F25" s="94"/>
      <c r="G25" s="94"/>
      <c r="H25" s="94"/>
      <c r="I25" s="94"/>
      <c r="J25" s="94"/>
      <c r="K25" s="94"/>
      <c r="L25" s="94"/>
      <c r="M25" s="94"/>
      <c r="N25" s="94"/>
    </row>
    <row r="26" spans="1:14" s="91" customFormat="1" ht="30.75" customHeight="1">
      <c r="A26" s="92">
        <v>4</v>
      </c>
      <c r="B26" s="92" t="s">
        <v>289</v>
      </c>
      <c r="C26" s="140">
        <v>15</v>
      </c>
      <c r="D26" s="128">
        <v>13</v>
      </c>
      <c r="E26" s="140">
        <f t="shared" si="0"/>
        <v>86.666666666666671</v>
      </c>
      <c r="F26" s="94"/>
      <c r="G26" s="94"/>
      <c r="H26" s="94"/>
      <c r="I26" s="94"/>
      <c r="J26" s="94"/>
      <c r="K26" s="94"/>
      <c r="L26" s="94"/>
      <c r="M26" s="94"/>
      <c r="N26" s="94"/>
    </row>
    <row r="27" spans="1:14" s="91" customFormat="1" ht="30" customHeight="1">
      <c r="A27" s="92">
        <v>5</v>
      </c>
      <c r="B27" s="92" t="s">
        <v>182</v>
      </c>
      <c r="C27" s="140">
        <v>10</v>
      </c>
      <c r="D27" s="128">
        <v>9</v>
      </c>
      <c r="E27" s="140">
        <f t="shared" si="0"/>
        <v>90</v>
      </c>
      <c r="F27" s="94"/>
      <c r="G27" s="94"/>
      <c r="H27" s="94"/>
      <c r="I27" s="94"/>
      <c r="J27" s="94"/>
      <c r="K27" s="94"/>
      <c r="L27" s="94"/>
      <c r="M27" s="94"/>
      <c r="N27" s="94"/>
    </row>
    <row r="28" spans="1:14" s="91" customFormat="1" ht="30" customHeight="1">
      <c r="A28" s="92">
        <v>6</v>
      </c>
      <c r="B28" s="92" t="s">
        <v>178</v>
      </c>
      <c r="C28" s="140">
        <v>15</v>
      </c>
      <c r="D28" s="128">
        <v>13</v>
      </c>
      <c r="E28" s="140">
        <f t="shared" si="0"/>
        <v>86.666666666666671</v>
      </c>
      <c r="F28" s="94"/>
      <c r="G28" s="94"/>
      <c r="H28" s="94"/>
      <c r="I28" s="94"/>
      <c r="J28" s="94"/>
      <c r="K28" s="94"/>
      <c r="L28" s="94"/>
      <c r="M28" s="94"/>
      <c r="N28" s="94"/>
    </row>
    <row r="29" spans="1:14" s="91" customFormat="1" ht="30" customHeight="1">
      <c r="A29" s="92">
        <v>7</v>
      </c>
      <c r="B29" s="92" t="s">
        <v>179</v>
      </c>
      <c r="C29" s="140">
        <v>15</v>
      </c>
      <c r="D29" s="128">
        <v>13</v>
      </c>
      <c r="E29" s="140">
        <f t="shared" si="0"/>
        <v>86.666666666666671</v>
      </c>
      <c r="F29" s="94"/>
      <c r="G29" s="94"/>
      <c r="H29" s="94"/>
      <c r="I29" s="94"/>
      <c r="J29" s="94"/>
      <c r="K29" s="94"/>
      <c r="L29" s="94"/>
      <c r="M29" s="94"/>
      <c r="N29" s="94"/>
    </row>
    <row r="30" spans="1:14" s="91" customFormat="1" ht="29.25" customHeight="1">
      <c r="A30" s="92">
        <v>8</v>
      </c>
      <c r="B30" s="92" t="s">
        <v>290</v>
      </c>
      <c r="C30" s="140">
        <v>10</v>
      </c>
      <c r="D30" s="128">
        <v>8</v>
      </c>
      <c r="E30" s="140">
        <f t="shared" si="0"/>
        <v>80</v>
      </c>
      <c r="F30" s="94"/>
      <c r="G30" s="94"/>
      <c r="H30" s="94"/>
      <c r="I30" s="94"/>
      <c r="J30" s="94"/>
      <c r="K30" s="94"/>
      <c r="L30" s="94"/>
      <c r="M30" s="94"/>
      <c r="N30" s="94"/>
    </row>
    <row r="31" spans="1:14" s="91" customFormat="1" ht="15" customHeight="1">
      <c r="A31" s="142" t="s">
        <v>183</v>
      </c>
      <c r="B31" s="143"/>
      <c r="C31" s="98">
        <v>100</v>
      </c>
      <c r="D31" s="97">
        <f>SUM(D23:D30)</f>
        <v>84</v>
      </c>
      <c r="E31" s="100">
        <f>D31/C31</f>
        <v>0.84</v>
      </c>
      <c r="F31" s="101">
        <v>8.4</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05"/>
    </row>
    <row r="34" spans="1:9" s="91" customFormat="1">
      <c r="A34" s="107" t="s">
        <v>318</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41</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309</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A15:N54"/>
  <sheetViews>
    <sheetView zoomScale="70" zoomScaleNormal="70" workbookViewId="0">
      <selection activeCell="L7" sqref="L7"/>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319</v>
      </c>
      <c r="F17" s="122" t="s">
        <v>166</v>
      </c>
      <c r="G17" s="123"/>
      <c r="H17" s="123"/>
      <c r="I17" s="123"/>
      <c r="J17" s="123"/>
      <c r="K17" s="123"/>
      <c r="L17" s="123"/>
      <c r="M17" s="123"/>
      <c r="N17" s="124"/>
    </row>
    <row r="18" spans="1:14">
      <c r="A18" s="82" t="s">
        <v>167</v>
      </c>
      <c r="B18" s="82"/>
      <c r="C18" s="83" t="s">
        <v>320</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10</v>
      </c>
      <c r="E23" s="140">
        <f>D23/C23*$C$31</f>
        <v>66.666666666666657</v>
      </c>
      <c r="F23" s="94"/>
      <c r="G23" s="94"/>
      <c r="H23" s="94"/>
      <c r="I23" s="94"/>
      <c r="J23" s="94"/>
      <c r="K23" s="94"/>
      <c r="L23" s="94"/>
      <c r="M23" s="94"/>
      <c r="N23" s="94"/>
    </row>
    <row r="24" spans="1:14" s="91" customFormat="1" ht="45" customHeight="1">
      <c r="A24" s="92">
        <v>2</v>
      </c>
      <c r="B24" s="141" t="s">
        <v>288</v>
      </c>
      <c r="C24" s="140">
        <v>10</v>
      </c>
      <c r="D24" s="128">
        <v>8</v>
      </c>
      <c r="E24" s="140">
        <f t="shared" ref="E24:E30" si="0">D24/C24*$C$31</f>
        <v>80</v>
      </c>
      <c r="F24" s="94"/>
      <c r="G24" s="94"/>
      <c r="H24" s="94"/>
      <c r="I24" s="94"/>
      <c r="J24" s="94"/>
      <c r="K24" s="94"/>
      <c r="L24" s="94"/>
      <c r="M24" s="94"/>
      <c r="N24" s="94"/>
    </row>
    <row r="25" spans="1:14" s="91" customFormat="1" ht="30" customHeight="1">
      <c r="A25" s="92">
        <v>3</v>
      </c>
      <c r="B25" s="95" t="s">
        <v>176</v>
      </c>
      <c r="C25" s="140">
        <v>10</v>
      </c>
      <c r="D25" s="128">
        <v>8</v>
      </c>
      <c r="E25" s="140">
        <f t="shared" si="0"/>
        <v>80</v>
      </c>
      <c r="F25" s="94"/>
      <c r="G25" s="94"/>
      <c r="H25" s="94"/>
      <c r="I25" s="94"/>
      <c r="J25" s="94"/>
      <c r="K25" s="94"/>
      <c r="L25" s="94"/>
      <c r="M25" s="94"/>
      <c r="N25" s="94"/>
    </row>
    <row r="26" spans="1:14" s="91" customFormat="1" ht="30.75" customHeight="1">
      <c r="A26" s="92">
        <v>4</v>
      </c>
      <c r="B26" s="92" t="s">
        <v>289</v>
      </c>
      <c r="C26" s="140">
        <v>15</v>
      </c>
      <c r="D26" s="128">
        <v>12</v>
      </c>
      <c r="E26" s="140">
        <f t="shared" si="0"/>
        <v>80</v>
      </c>
      <c r="F26" s="94"/>
      <c r="G26" s="94"/>
      <c r="H26" s="94"/>
      <c r="I26" s="94"/>
      <c r="J26" s="94"/>
      <c r="K26" s="94"/>
      <c r="L26" s="94"/>
      <c r="M26" s="94"/>
      <c r="N26" s="94"/>
    </row>
    <row r="27" spans="1:14" s="91" customFormat="1" ht="30" customHeight="1">
      <c r="A27" s="92">
        <v>5</v>
      </c>
      <c r="B27" s="92" t="s">
        <v>182</v>
      </c>
      <c r="C27" s="140">
        <v>10</v>
      </c>
      <c r="D27" s="128">
        <v>8</v>
      </c>
      <c r="E27" s="140">
        <f t="shared" si="0"/>
        <v>80</v>
      </c>
      <c r="F27" s="94"/>
      <c r="G27" s="94"/>
      <c r="H27" s="94"/>
      <c r="I27" s="94"/>
      <c r="J27" s="94"/>
      <c r="K27" s="94"/>
      <c r="L27" s="94"/>
      <c r="M27" s="94"/>
      <c r="N27" s="94"/>
    </row>
    <row r="28" spans="1:14" s="91" customFormat="1" ht="30" customHeight="1">
      <c r="A28" s="92">
        <v>6</v>
      </c>
      <c r="B28" s="92" t="s">
        <v>178</v>
      </c>
      <c r="C28" s="140">
        <v>15</v>
      </c>
      <c r="D28" s="128">
        <v>13</v>
      </c>
      <c r="E28" s="140">
        <f t="shared" si="0"/>
        <v>86.666666666666671</v>
      </c>
      <c r="F28" s="94"/>
      <c r="G28" s="94"/>
      <c r="H28" s="94"/>
      <c r="I28" s="94"/>
      <c r="J28" s="94"/>
      <c r="K28" s="94"/>
      <c r="L28" s="94"/>
      <c r="M28" s="94"/>
      <c r="N28" s="94"/>
    </row>
    <row r="29" spans="1:14" s="91" customFormat="1" ht="30" customHeight="1">
      <c r="A29" s="92">
        <v>7</v>
      </c>
      <c r="B29" s="92" t="s">
        <v>179</v>
      </c>
      <c r="C29" s="140">
        <v>15</v>
      </c>
      <c r="D29" s="128">
        <v>12</v>
      </c>
      <c r="E29" s="140">
        <f t="shared" si="0"/>
        <v>80</v>
      </c>
      <c r="F29" s="94"/>
      <c r="G29" s="94"/>
      <c r="H29" s="94"/>
      <c r="I29" s="94"/>
      <c r="J29" s="94"/>
      <c r="K29" s="94"/>
      <c r="L29" s="94"/>
      <c r="M29" s="94"/>
      <c r="N29" s="94"/>
    </row>
    <row r="30" spans="1:14" s="91" customFormat="1" ht="29.25" customHeight="1">
      <c r="A30" s="92">
        <v>8</v>
      </c>
      <c r="B30" s="92" t="s">
        <v>290</v>
      </c>
      <c r="C30" s="140">
        <v>10</v>
      </c>
      <c r="D30" s="128">
        <v>8</v>
      </c>
      <c r="E30" s="140">
        <f t="shared" si="0"/>
        <v>80</v>
      </c>
      <c r="F30" s="94"/>
      <c r="G30" s="94"/>
      <c r="H30" s="94"/>
      <c r="I30" s="94"/>
      <c r="J30" s="94"/>
      <c r="K30" s="94"/>
      <c r="L30" s="94"/>
      <c r="M30" s="94"/>
      <c r="N30" s="94"/>
    </row>
    <row r="31" spans="1:14" s="91" customFormat="1" ht="15" customHeight="1">
      <c r="A31" s="142" t="s">
        <v>183</v>
      </c>
      <c r="B31" s="143"/>
      <c r="C31" s="98">
        <v>100</v>
      </c>
      <c r="D31" s="97">
        <f>SUM(D23:D30)</f>
        <v>79</v>
      </c>
      <c r="E31" s="94">
        <f>D31/C31</f>
        <v>0.79</v>
      </c>
      <c r="F31" s="101">
        <v>7.9</v>
      </c>
      <c r="G31" s="103"/>
      <c r="H31" s="103"/>
      <c r="I31" s="103"/>
    </row>
    <row r="32" spans="1:14" s="91" customFormat="1">
      <c r="A32" s="144"/>
      <c r="B32" s="145"/>
      <c r="C32" s="98"/>
      <c r="D32" s="104"/>
      <c r="E32" s="94"/>
      <c r="F32" s="101"/>
      <c r="G32" s="103"/>
      <c r="H32" s="103"/>
      <c r="I32" s="103"/>
    </row>
    <row r="33" spans="1:9" s="91" customFormat="1">
      <c r="A33" s="105"/>
      <c r="B33" s="106"/>
      <c r="C33" s="105"/>
      <c r="D33" s="105"/>
      <c r="E33" s="105"/>
    </row>
    <row r="34" spans="1:9" s="91" customFormat="1">
      <c r="A34" s="107" t="s">
        <v>321</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315</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309</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5:N52"/>
  <sheetViews>
    <sheetView zoomScale="70" zoomScaleNormal="70" workbookViewId="0">
      <selection activeCell="K8" sqref="K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163</v>
      </c>
      <c r="B15" s="80"/>
      <c r="C15" s="80"/>
      <c r="D15" s="80"/>
      <c r="E15" s="80"/>
      <c r="F15" s="80"/>
      <c r="G15" s="80"/>
      <c r="H15" s="80"/>
      <c r="I15" s="81"/>
    </row>
    <row r="17" spans="1:14">
      <c r="A17" s="82" t="s">
        <v>164</v>
      </c>
      <c r="B17" s="82"/>
      <c r="C17" s="83" t="s">
        <v>312</v>
      </c>
      <c r="F17" s="84" t="s">
        <v>225</v>
      </c>
      <c r="G17" s="84"/>
      <c r="H17" s="84"/>
      <c r="I17" s="84"/>
      <c r="J17" s="84"/>
      <c r="K17" s="84"/>
      <c r="L17" s="84"/>
      <c r="M17" s="84"/>
      <c r="N17" s="84"/>
    </row>
    <row r="18" spans="1:14">
      <c r="A18" s="82" t="s">
        <v>167</v>
      </c>
      <c r="B18" s="82"/>
      <c r="C18" s="83" t="s">
        <v>313</v>
      </c>
      <c r="F18" s="84"/>
      <c r="G18" s="84"/>
      <c r="H18" s="84"/>
      <c r="I18" s="84"/>
      <c r="J18" s="84"/>
      <c r="K18" s="84"/>
      <c r="L18" s="84"/>
      <c r="M18" s="84"/>
      <c r="N18" s="84"/>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175</v>
      </c>
      <c r="C23" s="93">
        <v>15</v>
      </c>
      <c r="D23" s="128">
        <v>12</v>
      </c>
      <c r="E23" s="93">
        <f>D23/C23*C31</f>
        <v>80</v>
      </c>
      <c r="F23" s="94"/>
      <c r="G23" s="94"/>
      <c r="H23" s="94"/>
      <c r="I23" s="94"/>
      <c r="J23" s="94"/>
      <c r="K23" s="94"/>
      <c r="L23" s="94"/>
      <c r="M23" s="94"/>
      <c r="N23" s="94"/>
    </row>
    <row r="24" spans="1:14" s="91" customFormat="1" ht="30" customHeight="1">
      <c r="A24" s="92">
        <v>2</v>
      </c>
      <c r="B24" s="95" t="s">
        <v>176</v>
      </c>
      <c r="C24" s="93">
        <v>15</v>
      </c>
      <c r="D24" s="128">
        <v>7</v>
      </c>
      <c r="E24" s="93">
        <f>D24/C24*$C$31</f>
        <v>46.666666666666664</v>
      </c>
      <c r="F24" s="94"/>
      <c r="G24" s="94"/>
      <c r="H24" s="94"/>
      <c r="I24" s="94"/>
      <c r="J24" s="94"/>
      <c r="K24" s="94"/>
      <c r="L24" s="94"/>
      <c r="M24" s="94"/>
      <c r="N24" s="94"/>
    </row>
    <row r="25" spans="1:14" s="91" customFormat="1" ht="30" customHeight="1">
      <c r="A25" s="92">
        <v>3</v>
      </c>
      <c r="B25" s="92" t="s">
        <v>177</v>
      </c>
      <c r="C25" s="93">
        <v>10</v>
      </c>
      <c r="D25" s="128">
        <v>9</v>
      </c>
      <c r="E25" s="93">
        <f t="shared" ref="E25:E30" si="0">D25/C25*$C$31</f>
        <v>90</v>
      </c>
      <c r="F25" s="94"/>
      <c r="G25" s="94"/>
      <c r="H25" s="94"/>
      <c r="I25" s="94"/>
      <c r="J25" s="94"/>
      <c r="K25" s="94"/>
      <c r="L25" s="94"/>
      <c r="M25" s="94"/>
      <c r="N25" s="94"/>
    </row>
    <row r="26" spans="1:14" s="91" customFormat="1" ht="30.75" customHeight="1">
      <c r="A26" s="92">
        <v>4</v>
      </c>
      <c r="B26" s="92" t="s">
        <v>178</v>
      </c>
      <c r="C26" s="93">
        <v>15</v>
      </c>
      <c r="D26" s="128">
        <v>12</v>
      </c>
      <c r="E26" s="93">
        <f t="shared" si="0"/>
        <v>80</v>
      </c>
      <c r="F26" s="94"/>
      <c r="G26" s="94"/>
      <c r="H26" s="94"/>
      <c r="I26" s="94"/>
      <c r="J26" s="94"/>
      <c r="K26" s="94"/>
      <c r="L26" s="94"/>
      <c r="M26" s="94"/>
      <c r="N26" s="94"/>
    </row>
    <row r="27" spans="1:14" s="91" customFormat="1" ht="30" customHeight="1">
      <c r="A27" s="92">
        <v>5</v>
      </c>
      <c r="B27" s="92" t="s">
        <v>179</v>
      </c>
      <c r="C27" s="93">
        <v>15</v>
      </c>
      <c r="D27" s="128">
        <v>13</v>
      </c>
      <c r="E27" s="93">
        <f t="shared" si="0"/>
        <v>86.666666666666671</v>
      </c>
      <c r="F27" s="94"/>
      <c r="G27" s="94"/>
      <c r="H27" s="94"/>
      <c r="I27" s="94"/>
      <c r="J27" s="94"/>
      <c r="K27" s="94"/>
      <c r="L27" s="94"/>
      <c r="M27" s="94"/>
      <c r="N27" s="94"/>
    </row>
    <row r="28" spans="1:14" s="91" customFormat="1" ht="30" customHeight="1">
      <c r="A28" s="92">
        <v>6</v>
      </c>
      <c r="B28" s="92" t="s">
        <v>180</v>
      </c>
      <c r="C28" s="93">
        <v>10</v>
      </c>
      <c r="D28" s="128">
        <v>6</v>
      </c>
      <c r="E28" s="93">
        <f t="shared" si="0"/>
        <v>60</v>
      </c>
      <c r="F28" s="94"/>
      <c r="G28" s="94"/>
      <c r="H28" s="94"/>
      <c r="I28" s="94"/>
      <c r="J28" s="94"/>
      <c r="K28" s="94"/>
      <c r="L28" s="94"/>
      <c r="M28" s="94"/>
      <c r="N28" s="94"/>
    </row>
    <row r="29" spans="1:14" s="91" customFormat="1" ht="29.25" customHeight="1">
      <c r="A29" s="92">
        <v>7</v>
      </c>
      <c r="B29" s="92" t="s">
        <v>181</v>
      </c>
      <c r="C29" s="93">
        <v>10</v>
      </c>
      <c r="D29" s="128">
        <v>8</v>
      </c>
      <c r="E29" s="93">
        <f t="shared" si="0"/>
        <v>80</v>
      </c>
      <c r="F29" s="94"/>
      <c r="G29" s="94"/>
      <c r="H29" s="94"/>
      <c r="I29" s="94"/>
      <c r="J29" s="94"/>
      <c r="K29" s="94"/>
      <c r="L29" s="94"/>
      <c r="M29" s="94"/>
      <c r="N29" s="94"/>
    </row>
    <row r="30" spans="1:14" s="96" customFormat="1" ht="30.75" customHeight="1">
      <c r="A30" s="92">
        <v>8</v>
      </c>
      <c r="B30" s="92" t="s">
        <v>182</v>
      </c>
      <c r="C30" s="93">
        <v>10</v>
      </c>
      <c r="D30" s="128">
        <v>9</v>
      </c>
      <c r="E30" s="93">
        <f t="shared" si="0"/>
        <v>90</v>
      </c>
      <c r="F30" s="94"/>
      <c r="G30" s="94"/>
      <c r="H30" s="94"/>
      <c r="I30" s="94"/>
      <c r="J30" s="94"/>
      <c r="K30" s="94"/>
      <c r="L30" s="94"/>
      <c r="M30" s="94"/>
      <c r="N30" s="94"/>
    </row>
    <row r="31" spans="1:14" s="91" customFormat="1" ht="15" customHeight="1">
      <c r="A31" s="97"/>
      <c r="B31" s="98" t="s">
        <v>183</v>
      </c>
      <c r="C31" s="99">
        <f>SUM(C23:C30)</f>
        <v>100</v>
      </c>
      <c r="D31" s="94">
        <f>SUM(D23:D30)</f>
        <v>76</v>
      </c>
      <c r="E31" s="94">
        <f>D31/C31</f>
        <v>0.76</v>
      </c>
      <c r="F31" s="101">
        <v>7.6</v>
      </c>
      <c r="G31" s="102"/>
      <c r="H31" s="103"/>
      <c r="I31" s="103"/>
    </row>
    <row r="32" spans="1:14" s="91" customFormat="1">
      <c r="A32" s="104"/>
      <c r="B32" s="98"/>
      <c r="C32" s="98"/>
      <c r="D32" s="94"/>
      <c r="E32" s="94"/>
      <c r="F32" s="101"/>
      <c r="G32" s="103"/>
      <c r="H32" s="103"/>
      <c r="I32" s="103"/>
    </row>
    <row r="33" spans="1:9" s="91" customFormat="1">
      <c r="A33" s="105"/>
      <c r="B33" s="106"/>
      <c r="C33" s="105"/>
      <c r="D33" s="105"/>
      <c r="E33" s="105"/>
    </row>
    <row r="34" spans="1:9" s="91" customFormat="1">
      <c r="A34" s="107" t="s">
        <v>314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315</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13" t="s">
        <v>188</v>
      </c>
      <c r="B45" s="114"/>
      <c r="C45" s="114"/>
      <c r="D45" s="114"/>
      <c r="E45" s="114"/>
      <c r="F45" s="114"/>
      <c r="G45" s="114"/>
      <c r="H45" s="115"/>
    </row>
    <row r="46" spans="1:9">
      <c r="A46" s="116"/>
      <c r="B46" s="117"/>
      <c r="C46" s="117"/>
      <c r="D46" s="117"/>
      <c r="E46" s="117"/>
      <c r="F46" s="117"/>
      <c r="G46" s="117"/>
      <c r="H46" s="118"/>
    </row>
    <row r="47" spans="1:9">
      <c r="A47" s="116"/>
      <c r="B47" s="117"/>
      <c r="C47" s="117"/>
      <c r="D47" s="117"/>
      <c r="E47" s="117"/>
      <c r="F47" s="117"/>
      <c r="G47" s="117"/>
      <c r="H47" s="118"/>
    </row>
    <row r="48" spans="1:9">
      <c r="A48" s="116"/>
      <c r="B48" s="117"/>
      <c r="C48" s="117"/>
      <c r="D48" s="117"/>
      <c r="E48" s="117"/>
      <c r="F48" s="117"/>
      <c r="G48" s="117"/>
      <c r="H48" s="118"/>
    </row>
    <row r="49" spans="1:8">
      <c r="A49" s="119"/>
      <c r="B49" s="120"/>
      <c r="C49" s="120"/>
      <c r="D49" s="120"/>
      <c r="E49" s="120"/>
      <c r="F49" s="120"/>
      <c r="G49" s="120"/>
      <c r="H49" s="121"/>
    </row>
    <row r="51" spans="1:8">
      <c r="A51" s="122" t="s">
        <v>189</v>
      </c>
      <c r="B51" s="123"/>
      <c r="C51" s="123"/>
      <c r="D51" s="123"/>
      <c r="E51" s="123"/>
      <c r="F51" s="123"/>
      <c r="G51" s="123"/>
      <c r="H51" s="124"/>
    </row>
    <row r="52" spans="1:8">
      <c r="A52" s="125"/>
      <c r="B52" s="126"/>
      <c r="C52" s="126"/>
      <c r="D52" s="126"/>
      <c r="E52" s="126"/>
      <c r="F52" s="126"/>
      <c r="G52" s="126"/>
      <c r="H52" s="127"/>
    </row>
  </sheetData>
  <mergeCells count="25">
    <mergeCell ref="A51:H52"/>
    <mergeCell ref="A34:H38"/>
    <mergeCell ref="A40:B40"/>
    <mergeCell ref="C40:H40"/>
    <mergeCell ref="A41:B43"/>
    <mergeCell ref="C41:H43"/>
    <mergeCell ref="A45:H49"/>
    <mergeCell ref="A31:A32"/>
    <mergeCell ref="B31:B32"/>
    <mergeCell ref="C31:C32"/>
    <mergeCell ref="D31:D32"/>
    <mergeCell ref="E31:E32"/>
    <mergeCell ref="F31:F32"/>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dimension ref="A15:N54"/>
  <sheetViews>
    <sheetView topLeftCell="A22" zoomScale="70" zoomScaleNormal="70" workbookViewId="0">
      <selection activeCell="N38" sqref="N38"/>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348</v>
      </c>
      <c r="F17" s="122" t="s">
        <v>227</v>
      </c>
      <c r="G17" s="123"/>
      <c r="H17" s="123"/>
      <c r="I17" s="123"/>
      <c r="J17" s="123"/>
      <c r="K17" s="123"/>
      <c r="L17" s="123"/>
      <c r="M17" s="123"/>
      <c r="N17" s="124"/>
    </row>
    <row r="18" spans="1:14">
      <c r="A18" s="82" t="s">
        <v>167</v>
      </c>
      <c r="B18" s="82"/>
      <c r="C18" s="83" t="s">
        <v>349</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5</v>
      </c>
      <c r="E23" s="140">
        <f>D23/C23*$C$31</f>
        <v>33.333333333333329</v>
      </c>
      <c r="F23" s="94"/>
      <c r="G23" s="94"/>
      <c r="H23" s="94"/>
      <c r="I23" s="94"/>
      <c r="J23" s="94"/>
      <c r="K23" s="94"/>
      <c r="L23" s="94"/>
      <c r="M23" s="94"/>
      <c r="N23" s="94"/>
    </row>
    <row r="24" spans="1:14" s="91" customFormat="1" ht="45" customHeight="1">
      <c r="A24" s="92">
        <v>2</v>
      </c>
      <c r="B24" s="141" t="s">
        <v>288</v>
      </c>
      <c r="C24" s="140">
        <v>10</v>
      </c>
      <c r="D24" s="128">
        <v>5</v>
      </c>
      <c r="E24" s="140">
        <f t="shared" ref="E24:E30" si="0">D24/C24*$C$31</f>
        <v>50</v>
      </c>
      <c r="F24" s="94"/>
      <c r="G24" s="94"/>
      <c r="H24" s="94"/>
      <c r="I24" s="94"/>
      <c r="J24" s="94"/>
      <c r="K24" s="94"/>
      <c r="L24" s="94"/>
      <c r="M24" s="94"/>
      <c r="N24" s="94"/>
    </row>
    <row r="25" spans="1:14" s="91" customFormat="1" ht="30" customHeight="1">
      <c r="A25" s="92">
        <v>3</v>
      </c>
      <c r="B25" s="95" t="s">
        <v>176</v>
      </c>
      <c r="C25" s="140">
        <v>10</v>
      </c>
      <c r="D25" s="128">
        <v>5</v>
      </c>
      <c r="E25" s="140">
        <f t="shared" si="0"/>
        <v>50</v>
      </c>
      <c r="F25" s="94"/>
      <c r="G25" s="94"/>
      <c r="H25" s="94"/>
      <c r="I25" s="94"/>
      <c r="J25" s="94"/>
      <c r="K25" s="94"/>
      <c r="L25" s="94"/>
      <c r="M25" s="94"/>
      <c r="N25" s="94"/>
    </row>
    <row r="26" spans="1:14" s="91" customFormat="1" ht="30.75" customHeight="1">
      <c r="A26" s="92">
        <v>4</v>
      </c>
      <c r="B26" s="92" t="s">
        <v>289</v>
      </c>
      <c r="C26" s="140">
        <v>15</v>
      </c>
      <c r="D26" s="128">
        <v>6</v>
      </c>
      <c r="E26" s="140">
        <f t="shared" si="0"/>
        <v>40</v>
      </c>
      <c r="F26" s="94"/>
      <c r="G26" s="94"/>
      <c r="H26" s="94"/>
      <c r="I26" s="94"/>
      <c r="J26" s="94"/>
      <c r="K26" s="94"/>
      <c r="L26" s="94"/>
      <c r="M26" s="94"/>
      <c r="N26" s="94"/>
    </row>
    <row r="27" spans="1:14" s="91" customFormat="1" ht="30" customHeight="1">
      <c r="A27" s="92">
        <v>5</v>
      </c>
      <c r="B27" s="92" t="s">
        <v>182</v>
      </c>
      <c r="C27" s="140">
        <v>10</v>
      </c>
      <c r="D27" s="128">
        <v>5</v>
      </c>
      <c r="E27" s="140">
        <f t="shared" si="0"/>
        <v>50</v>
      </c>
      <c r="F27" s="94"/>
      <c r="G27" s="94"/>
      <c r="H27" s="94"/>
      <c r="I27" s="94"/>
      <c r="J27" s="94"/>
      <c r="K27" s="94"/>
      <c r="L27" s="94"/>
      <c r="M27" s="94"/>
      <c r="N27" s="94"/>
    </row>
    <row r="28" spans="1:14" s="91" customFormat="1" ht="30" customHeight="1">
      <c r="A28" s="92">
        <v>6</v>
      </c>
      <c r="B28" s="92" t="s">
        <v>178</v>
      </c>
      <c r="C28" s="140">
        <v>15</v>
      </c>
      <c r="D28" s="128">
        <v>8</v>
      </c>
      <c r="E28" s="140">
        <f t="shared" si="0"/>
        <v>53.333333333333336</v>
      </c>
      <c r="F28" s="94"/>
      <c r="G28" s="94"/>
      <c r="H28" s="94"/>
      <c r="I28" s="94"/>
      <c r="J28" s="94"/>
      <c r="K28" s="94"/>
      <c r="L28" s="94"/>
      <c r="M28" s="94"/>
      <c r="N28" s="94"/>
    </row>
    <row r="29" spans="1:14" s="91" customFormat="1" ht="30" customHeight="1">
      <c r="A29" s="92">
        <v>7</v>
      </c>
      <c r="B29" s="92" t="s">
        <v>179</v>
      </c>
      <c r="C29" s="140">
        <v>15</v>
      </c>
      <c r="D29" s="128">
        <v>12</v>
      </c>
      <c r="E29" s="140">
        <f t="shared" si="0"/>
        <v>80</v>
      </c>
      <c r="F29" s="94"/>
      <c r="G29" s="94"/>
      <c r="H29" s="94"/>
      <c r="I29" s="94"/>
      <c r="J29" s="94"/>
      <c r="K29" s="94"/>
      <c r="L29" s="94"/>
      <c r="M29" s="94"/>
      <c r="N29" s="94"/>
    </row>
    <row r="30" spans="1:14" s="91" customFormat="1" ht="29.25" customHeight="1">
      <c r="A30" s="92">
        <v>8</v>
      </c>
      <c r="B30" s="92" t="s">
        <v>290</v>
      </c>
      <c r="C30" s="140">
        <v>10</v>
      </c>
      <c r="D30" s="128">
        <v>6</v>
      </c>
      <c r="E30" s="140">
        <f t="shared" si="0"/>
        <v>60</v>
      </c>
      <c r="F30" s="94"/>
      <c r="G30" s="94"/>
      <c r="H30" s="94"/>
      <c r="I30" s="94"/>
      <c r="J30" s="94"/>
      <c r="K30" s="94"/>
      <c r="L30" s="94"/>
      <c r="M30" s="94"/>
      <c r="N30" s="94"/>
    </row>
    <row r="31" spans="1:14" s="91" customFormat="1" ht="15" customHeight="1">
      <c r="A31" s="142" t="s">
        <v>183</v>
      </c>
      <c r="B31" s="143"/>
      <c r="C31" s="98">
        <v>100</v>
      </c>
      <c r="D31" s="97">
        <f>SUM(D23:D30)</f>
        <v>52</v>
      </c>
      <c r="E31" s="100">
        <f>D31/C31</f>
        <v>0.52</v>
      </c>
      <c r="F31" s="101">
        <v>5.2</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350</v>
      </c>
      <c r="B41" s="110"/>
      <c r="C41" s="111">
        <v>43180</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198</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dimension ref="A15:N54"/>
  <sheetViews>
    <sheetView topLeftCell="A2" zoomScale="70" zoomScaleNormal="70" workbookViewId="0">
      <selection activeCell="M11" sqref="M11"/>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310</v>
      </c>
      <c r="F17" s="122" t="s">
        <v>226</v>
      </c>
      <c r="G17" s="123"/>
      <c r="H17" s="123"/>
      <c r="I17" s="123"/>
      <c r="J17" s="123"/>
      <c r="K17" s="123"/>
      <c r="L17" s="123"/>
      <c r="M17" s="123"/>
      <c r="N17" s="124"/>
    </row>
    <row r="18" spans="1:14">
      <c r="A18" s="82" t="s">
        <v>167</v>
      </c>
      <c r="B18" s="82"/>
      <c r="C18" s="83" t="s">
        <v>308</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8</v>
      </c>
      <c r="E23" s="140">
        <f>D23/C23*$C$31</f>
        <v>53.333333333333336</v>
      </c>
      <c r="F23" s="94" t="s">
        <v>311</v>
      </c>
      <c r="G23" s="94"/>
      <c r="H23" s="94"/>
      <c r="I23" s="94"/>
      <c r="J23" s="94"/>
      <c r="K23" s="94"/>
      <c r="L23" s="94"/>
      <c r="M23" s="94"/>
      <c r="N23" s="94"/>
    </row>
    <row r="24" spans="1:14" s="91" customFormat="1" ht="45" customHeight="1">
      <c r="A24" s="92">
        <v>2</v>
      </c>
      <c r="B24" s="141" t="s">
        <v>288</v>
      </c>
      <c r="C24" s="140">
        <v>10</v>
      </c>
      <c r="D24" s="128">
        <v>5</v>
      </c>
      <c r="E24" s="140">
        <f t="shared" ref="E24:E30" si="0">D24/C24*$C$31</f>
        <v>50</v>
      </c>
      <c r="F24" s="94"/>
      <c r="G24" s="94"/>
      <c r="H24" s="94"/>
      <c r="I24" s="94"/>
      <c r="J24" s="94"/>
      <c r="K24" s="94"/>
      <c r="L24" s="94"/>
      <c r="M24" s="94"/>
      <c r="N24" s="94"/>
    </row>
    <row r="25" spans="1:14" s="91" customFormat="1" ht="30" customHeight="1">
      <c r="A25" s="92">
        <v>3</v>
      </c>
      <c r="B25" s="95" t="s">
        <v>176</v>
      </c>
      <c r="C25" s="140">
        <v>10</v>
      </c>
      <c r="D25" s="128">
        <v>8</v>
      </c>
      <c r="E25" s="140">
        <f t="shared" si="0"/>
        <v>80</v>
      </c>
      <c r="F25" s="94"/>
      <c r="G25" s="94"/>
      <c r="H25" s="94"/>
      <c r="I25" s="94"/>
      <c r="J25" s="94"/>
      <c r="K25" s="94"/>
      <c r="L25" s="94"/>
      <c r="M25" s="94"/>
      <c r="N25" s="94"/>
    </row>
    <row r="26" spans="1:14" s="91" customFormat="1" ht="30.75" customHeight="1">
      <c r="A26" s="92">
        <v>4</v>
      </c>
      <c r="B26" s="92" t="s">
        <v>289</v>
      </c>
      <c r="C26" s="140">
        <v>15</v>
      </c>
      <c r="D26" s="128">
        <v>7</v>
      </c>
      <c r="E26" s="140">
        <f t="shared" si="0"/>
        <v>46.666666666666664</v>
      </c>
      <c r="F26" s="94"/>
      <c r="G26" s="94"/>
      <c r="H26" s="94"/>
      <c r="I26" s="94"/>
      <c r="J26" s="94"/>
      <c r="K26" s="94"/>
      <c r="L26" s="94"/>
      <c r="M26" s="94"/>
      <c r="N26" s="94"/>
    </row>
    <row r="27" spans="1:14" s="91" customFormat="1" ht="30" customHeight="1">
      <c r="A27" s="92">
        <v>5</v>
      </c>
      <c r="B27" s="92" t="s">
        <v>182</v>
      </c>
      <c r="C27" s="140">
        <v>10</v>
      </c>
      <c r="D27" s="128">
        <v>7</v>
      </c>
      <c r="E27" s="140">
        <f t="shared" si="0"/>
        <v>70</v>
      </c>
      <c r="F27" s="94"/>
      <c r="G27" s="94"/>
      <c r="H27" s="94"/>
      <c r="I27" s="94"/>
      <c r="J27" s="94"/>
      <c r="K27" s="94"/>
      <c r="L27" s="94"/>
      <c r="M27" s="94"/>
      <c r="N27" s="94"/>
    </row>
    <row r="28" spans="1:14" s="91" customFormat="1" ht="30" customHeight="1">
      <c r="A28" s="92">
        <v>6</v>
      </c>
      <c r="B28" s="92" t="s">
        <v>178</v>
      </c>
      <c r="C28" s="140">
        <v>15</v>
      </c>
      <c r="D28" s="128">
        <v>10</v>
      </c>
      <c r="E28" s="140">
        <f t="shared" si="0"/>
        <v>66.666666666666657</v>
      </c>
      <c r="F28" s="94"/>
      <c r="G28" s="94"/>
      <c r="H28" s="94"/>
      <c r="I28" s="94"/>
      <c r="J28" s="94"/>
      <c r="K28" s="94"/>
      <c r="L28" s="94"/>
      <c r="M28" s="94"/>
      <c r="N28" s="94"/>
    </row>
    <row r="29" spans="1:14" s="91" customFormat="1" ht="30" customHeight="1">
      <c r="A29" s="92">
        <v>7</v>
      </c>
      <c r="B29" s="92" t="s">
        <v>179</v>
      </c>
      <c r="C29" s="140">
        <v>15</v>
      </c>
      <c r="D29" s="128">
        <v>11</v>
      </c>
      <c r="E29" s="140">
        <f t="shared" si="0"/>
        <v>73.333333333333329</v>
      </c>
      <c r="F29" s="94"/>
      <c r="G29" s="94"/>
      <c r="H29" s="94"/>
      <c r="I29" s="94"/>
      <c r="J29" s="94"/>
      <c r="K29" s="94"/>
      <c r="L29" s="94"/>
      <c r="M29" s="94"/>
      <c r="N29" s="94"/>
    </row>
    <row r="30" spans="1:14" s="91" customFormat="1" ht="29.25" customHeight="1">
      <c r="A30" s="92">
        <v>8</v>
      </c>
      <c r="B30" s="92" t="s">
        <v>290</v>
      </c>
      <c r="C30" s="140">
        <v>10</v>
      </c>
      <c r="D30" s="128">
        <v>9</v>
      </c>
      <c r="E30" s="140">
        <f t="shared" si="0"/>
        <v>90</v>
      </c>
      <c r="F30" s="94"/>
      <c r="G30" s="94"/>
      <c r="H30" s="94"/>
      <c r="I30" s="94"/>
      <c r="J30" s="94"/>
      <c r="K30" s="94"/>
      <c r="L30" s="94"/>
      <c r="M30" s="94"/>
      <c r="N30" s="94"/>
    </row>
    <row r="31" spans="1:14" s="91" customFormat="1" ht="15" customHeight="1">
      <c r="A31" s="142" t="s">
        <v>183</v>
      </c>
      <c r="B31" s="143"/>
      <c r="C31" s="98">
        <v>100</v>
      </c>
      <c r="D31" s="97">
        <f>SUM(D23:D30)</f>
        <v>65</v>
      </c>
      <c r="E31" s="100">
        <f>D31/C31</f>
        <v>0.65</v>
      </c>
      <c r="F31" s="101">
        <v>6.5</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45</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309</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dimension ref="A15:N54"/>
  <sheetViews>
    <sheetView zoomScale="70" zoomScaleNormal="70" workbookViewId="0">
      <selection activeCell="N6" sqref="N6"/>
    </sheetView>
  </sheetViews>
  <sheetFormatPr defaultRowHeight="15"/>
  <cols>
    <col min="1" max="1" width="4.7109375" customWidth="1"/>
    <col min="2" max="2" width="56.7109375" customWidth="1"/>
    <col min="3" max="3" width="13.28515625" style="1" bestFit="1" customWidth="1"/>
    <col min="4" max="5" width="16.7109375" customWidth="1"/>
  </cols>
  <sheetData>
    <row r="15" spans="1:9" ht="20.25">
      <c r="A15" s="80" t="s">
        <v>284</v>
      </c>
      <c r="B15" s="80"/>
      <c r="C15" s="80"/>
      <c r="D15" s="80"/>
      <c r="E15" s="80"/>
      <c r="F15" s="80"/>
      <c r="G15" s="80"/>
      <c r="H15" s="80"/>
      <c r="I15" s="81"/>
    </row>
    <row r="17" spans="1:14">
      <c r="A17" s="82" t="s">
        <v>164</v>
      </c>
      <c r="B17" s="82"/>
      <c r="C17" s="83" t="s">
        <v>307</v>
      </c>
      <c r="F17" s="122" t="s">
        <v>225</v>
      </c>
      <c r="G17" s="123"/>
      <c r="H17" s="123"/>
      <c r="I17" s="123"/>
      <c r="J17" s="123"/>
      <c r="K17" s="123"/>
      <c r="L17" s="123"/>
      <c r="M17" s="123"/>
      <c r="N17" s="124"/>
    </row>
    <row r="18" spans="1:14">
      <c r="A18" s="82" t="s">
        <v>167</v>
      </c>
      <c r="B18" s="82"/>
      <c r="C18" s="83" t="s">
        <v>308</v>
      </c>
      <c r="F18" s="125"/>
      <c r="G18" s="126"/>
      <c r="H18" s="126"/>
      <c r="I18" s="126"/>
      <c r="J18" s="126"/>
      <c r="K18" s="126"/>
      <c r="L18" s="126"/>
      <c r="M18" s="126"/>
      <c r="N18" s="127"/>
    </row>
    <row r="20" spans="1:14">
      <c r="A20" s="85" t="s">
        <v>169</v>
      </c>
      <c r="B20" s="85"/>
      <c r="C20" s="85"/>
      <c r="D20" s="85"/>
      <c r="E20" s="86"/>
    </row>
    <row r="22" spans="1:14" s="91" customFormat="1">
      <c r="A22" s="87" t="s">
        <v>67</v>
      </c>
      <c r="B22" s="87" t="s">
        <v>170</v>
      </c>
      <c r="C22" s="88" t="s">
        <v>171</v>
      </c>
      <c r="D22" s="89" t="s">
        <v>172</v>
      </c>
      <c r="E22" s="89" t="s">
        <v>173</v>
      </c>
      <c r="F22" s="90" t="s">
        <v>174</v>
      </c>
      <c r="G22" s="90"/>
      <c r="H22" s="90"/>
      <c r="I22" s="90"/>
      <c r="J22" s="90"/>
      <c r="K22" s="90"/>
      <c r="L22" s="90"/>
      <c r="M22" s="90"/>
      <c r="N22" s="90"/>
    </row>
    <row r="23" spans="1:14" s="91" customFormat="1" ht="31.5" customHeight="1">
      <c r="A23" s="92">
        <v>1</v>
      </c>
      <c r="B23" s="92" t="s">
        <v>287</v>
      </c>
      <c r="C23" s="140">
        <v>15</v>
      </c>
      <c r="D23" s="128">
        <v>13</v>
      </c>
      <c r="E23" s="140">
        <f>D23/C23*$C$31</f>
        <v>86.666666666666671</v>
      </c>
      <c r="F23" s="94"/>
      <c r="G23" s="94"/>
      <c r="H23" s="94"/>
      <c r="I23" s="94"/>
      <c r="J23" s="94"/>
      <c r="K23" s="94"/>
      <c r="L23" s="94"/>
      <c r="M23" s="94"/>
      <c r="N23" s="94"/>
    </row>
    <row r="24" spans="1:14" s="91" customFormat="1" ht="45" customHeight="1">
      <c r="A24" s="92">
        <v>2</v>
      </c>
      <c r="B24" s="141" t="s">
        <v>288</v>
      </c>
      <c r="C24" s="140">
        <v>10</v>
      </c>
      <c r="D24" s="128">
        <v>8</v>
      </c>
      <c r="E24" s="140">
        <f t="shared" ref="E24:E30" si="0">D24/C24*$C$31</f>
        <v>80</v>
      </c>
      <c r="F24" s="94"/>
      <c r="G24" s="94"/>
      <c r="H24" s="94"/>
      <c r="I24" s="94"/>
      <c r="J24" s="94"/>
      <c r="K24" s="94"/>
      <c r="L24" s="94"/>
      <c r="M24" s="94"/>
      <c r="N24" s="94"/>
    </row>
    <row r="25" spans="1:14" s="91" customFormat="1" ht="30" customHeight="1">
      <c r="A25" s="92">
        <v>3</v>
      </c>
      <c r="B25" s="95" t="s">
        <v>176</v>
      </c>
      <c r="C25" s="140">
        <v>10</v>
      </c>
      <c r="D25" s="128">
        <v>8</v>
      </c>
      <c r="E25" s="140">
        <f t="shared" si="0"/>
        <v>80</v>
      </c>
      <c r="F25" s="94"/>
      <c r="G25" s="94"/>
      <c r="H25" s="94"/>
      <c r="I25" s="94"/>
      <c r="J25" s="94"/>
      <c r="K25" s="94"/>
      <c r="L25" s="94"/>
      <c r="M25" s="94"/>
      <c r="N25" s="94"/>
    </row>
    <row r="26" spans="1:14" s="91" customFormat="1" ht="30.75" customHeight="1">
      <c r="A26" s="92">
        <v>4</v>
      </c>
      <c r="B26" s="92" t="s">
        <v>289</v>
      </c>
      <c r="C26" s="140">
        <v>15</v>
      </c>
      <c r="D26" s="128">
        <v>10</v>
      </c>
      <c r="E26" s="140">
        <f t="shared" si="0"/>
        <v>66.666666666666657</v>
      </c>
      <c r="F26" s="94"/>
      <c r="G26" s="94"/>
      <c r="H26" s="94"/>
      <c r="I26" s="94"/>
      <c r="J26" s="94"/>
      <c r="K26" s="94"/>
      <c r="L26" s="94"/>
      <c r="M26" s="94"/>
      <c r="N26" s="94"/>
    </row>
    <row r="27" spans="1:14" s="91" customFormat="1" ht="30" customHeight="1">
      <c r="A27" s="92">
        <v>5</v>
      </c>
      <c r="B27" s="92" t="s">
        <v>182</v>
      </c>
      <c r="C27" s="140">
        <v>10</v>
      </c>
      <c r="D27" s="128">
        <v>8</v>
      </c>
      <c r="E27" s="140">
        <f t="shared" si="0"/>
        <v>80</v>
      </c>
      <c r="F27" s="94"/>
      <c r="G27" s="94"/>
      <c r="H27" s="94"/>
      <c r="I27" s="94"/>
      <c r="J27" s="94"/>
      <c r="K27" s="94"/>
      <c r="L27" s="94"/>
      <c r="M27" s="94"/>
      <c r="N27" s="94"/>
    </row>
    <row r="28" spans="1:14" s="91" customFormat="1" ht="30" customHeight="1">
      <c r="A28" s="92">
        <v>6</v>
      </c>
      <c r="B28" s="92" t="s">
        <v>178</v>
      </c>
      <c r="C28" s="140">
        <v>15</v>
      </c>
      <c r="D28" s="128">
        <v>12</v>
      </c>
      <c r="E28" s="140">
        <f t="shared" si="0"/>
        <v>80</v>
      </c>
      <c r="F28" s="94"/>
      <c r="G28" s="94"/>
      <c r="H28" s="94"/>
      <c r="I28" s="94"/>
      <c r="J28" s="94"/>
      <c r="K28" s="94"/>
      <c r="L28" s="94"/>
      <c r="M28" s="94"/>
      <c r="N28" s="94"/>
    </row>
    <row r="29" spans="1:14" s="91" customFormat="1" ht="30" customHeight="1">
      <c r="A29" s="92">
        <v>7</v>
      </c>
      <c r="B29" s="92" t="s">
        <v>179</v>
      </c>
      <c r="C29" s="140">
        <v>15</v>
      </c>
      <c r="D29" s="128">
        <v>11</v>
      </c>
      <c r="E29" s="140">
        <f t="shared" si="0"/>
        <v>73.333333333333329</v>
      </c>
      <c r="F29" s="94"/>
      <c r="G29" s="94"/>
      <c r="H29" s="94"/>
      <c r="I29" s="94"/>
      <c r="J29" s="94"/>
      <c r="K29" s="94"/>
      <c r="L29" s="94"/>
      <c r="M29" s="94"/>
      <c r="N29" s="94"/>
    </row>
    <row r="30" spans="1:14" s="91" customFormat="1" ht="29.25" customHeight="1">
      <c r="A30" s="92">
        <v>8</v>
      </c>
      <c r="B30" s="92" t="s">
        <v>290</v>
      </c>
      <c r="C30" s="140">
        <v>10</v>
      </c>
      <c r="D30" s="128">
        <v>9</v>
      </c>
      <c r="E30" s="140">
        <f t="shared" si="0"/>
        <v>90</v>
      </c>
      <c r="F30" s="94"/>
      <c r="G30" s="94"/>
      <c r="H30" s="94"/>
      <c r="I30" s="94"/>
      <c r="J30" s="94"/>
      <c r="K30" s="94"/>
      <c r="L30" s="94"/>
      <c r="M30" s="94"/>
      <c r="N30" s="94"/>
    </row>
    <row r="31" spans="1:14" s="91" customFormat="1" ht="15" customHeight="1">
      <c r="A31" s="142" t="s">
        <v>183</v>
      </c>
      <c r="B31" s="143"/>
      <c r="C31" s="98">
        <v>100</v>
      </c>
      <c r="D31" s="97">
        <f>SUM(D23:D30)</f>
        <v>79</v>
      </c>
      <c r="E31" s="100">
        <f>D31/C31</f>
        <v>0.79</v>
      </c>
      <c r="F31" s="101">
        <v>7.9</v>
      </c>
      <c r="G31" s="103"/>
      <c r="H31" s="103"/>
      <c r="I31" s="103"/>
    </row>
    <row r="32" spans="1:14" s="91" customFormat="1">
      <c r="A32" s="144"/>
      <c r="B32" s="145"/>
      <c r="C32" s="98"/>
      <c r="D32" s="104"/>
      <c r="E32" s="100"/>
      <c r="F32" s="101"/>
      <c r="G32" s="103"/>
      <c r="H32" s="103"/>
      <c r="I32" s="103"/>
    </row>
    <row r="33" spans="1:9" s="91" customFormat="1">
      <c r="A33" s="105"/>
      <c r="B33" s="106"/>
      <c r="C33" s="105"/>
      <c r="D33" s="105"/>
      <c r="E33" s="105"/>
    </row>
    <row r="34" spans="1:9" s="91" customFormat="1">
      <c r="A34" s="107" t="s">
        <v>184</v>
      </c>
      <c r="B34" s="107"/>
      <c r="C34" s="107"/>
      <c r="D34" s="107"/>
      <c r="E34" s="107"/>
      <c r="F34" s="107"/>
      <c r="G34" s="107"/>
      <c r="H34" s="107"/>
      <c r="I34" s="108"/>
    </row>
    <row r="35" spans="1:9" s="91" customFormat="1">
      <c r="A35" s="107"/>
      <c r="B35" s="107"/>
      <c r="C35" s="107"/>
      <c r="D35" s="107"/>
      <c r="E35" s="107"/>
      <c r="F35" s="107"/>
      <c r="G35" s="107"/>
      <c r="H35" s="107"/>
      <c r="I35" s="108"/>
    </row>
    <row r="36" spans="1:9" s="91" customFormat="1">
      <c r="A36" s="107"/>
      <c r="B36" s="107"/>
      <c r="C36" s="107"/>
      <c r="D36" s="107"/>
      <c r="E36" s="107"/>
      <c r="F36" s="107"/>
      <c r="G36" s="107"/>
      <c r="H36" s="107"/>
      <c r="I36" s="108"/>
    </row>
    <row r="37" spans="1:9" s="91" customFormat="1">
      <c r="A37" s="107"/>
      <c r="B37" s="107"/>
      <c r="C37" s="107"/>
      <c r="D37" s="107"/>
      <c r="E37" s="107"/>
      <c r="F37" s="107"/>
      <c r="G37" s="107"/>
      <c r="H37" s="107"/>
      <c r="I37" s="108"/>
    </row>
    <row r="38" spans="1:9" s="91" customFormat="1">
      <c r="A38" s="107"/>
      <c r="B38" s="107"/>
      <c r="C38" s="107"/>
      <c r="D38" s="107"/>
      <c r="E38" s="107"/>
      <c r="F38" s="107"/>
      <c r="G38" s="107"/>
      <c r="H38" s="107"/>
      <c r="I38" s="108"/>
    </row>
    <row r="39" spans="1:9" s="91" customFormat="1">
      <c r="A39" s="105"/>
      <c r="B39" s="106"/>
      <c r="C39" s="105"/>
      <c r="D39" s="105"/>
      <c r="E39" s="105"/>
    </row>
    <row r="40" spans="1:9" s="91" customFormat="1">
      <c r="A40" s="98" t="s">
        <v>185</v>
      </c>
      <c r="B40" s="98"/>
      <c r="C40" s="98" t="s">
        <v>186</v>
      </c>
      <c r="D40" s="98"/>
      <c r="E40" s="98"/>
      <c r="F40" s="98"/>
      <c r="G40" s="98"/>
      <c r="H40" s="98"/>
      <c r="I40" s="109"/>
    </row>
    <row r="41" spans="1:9">
      <c r="A41" s="110" t="s">
        <v>45</v>
      </c>
      <c r="B41" s="110"/>
      <c r="C41" s="111">
        <v>43185</v>
      </c>
      <c r="D41" s="110"/>
      <c r="E41" s="110"/>
      <c r="F41" s="110"/>
      <c r="G41" s="110"/>
      <c r="H41" s="110"/>
      <c r="I41" s="112"/>
    </row>
    <row r="42" spans="1:9">
      <c r="A42" s="110"/>
      <c r="B42" s="110"/>
      <c r="C42" s="110"/>
      <c r="D42" s="110"/>
      <c r="E42" s="110"/>
      <c r="F42" s="110"/>
      <c r="G42" s="110"/>
      <c r="H42" s="110"/>
      <c r="I42" s="112"/>
    </row>
    <row r="43" spans="1:9">
      <c r="A43" s="110"/>
      <c r="B43" s="110"/>
      <c r="C43" s="110"/>
      <c r="D43" s="110"/>
      <c r="E43" s="110"/>
      <c r="F43" s="110"/>
      <c r="G43" s="110"/>
      <c r="H43" s="110"/>
      <c r="I43" s="112"/>
    </row>
    <row r="45" spans="1:9">
      <c r="A45" s="130"/>
      <c r="B45" s="130"/>
      <c r="C45" s="130"/>
      <c r="D45" s="130"/>
      <c r="E45" s="130"/>
      <c r="F45" s="130"/>
      <c r="G45" s="130"/>
      <c r="H45" s="130"/>
    </row>
    <row r="47" spans="1:9">
      <c r="A47" s="113" t="s">
        <v>309</v>
      </c>
      <c r="B47" s="114"/>
      <c r="C47" s="114"/>
      <c r="D47" s="114"/>
      <c r="E47" s="114"/>
      <c r="F47" s="114"/>
      <c r="G47" s="114"/>
      <c r="H47" s="115"/>
    </row>
    <row r="48" spans="1:9">
      <c r="A48" s="116"/>
      <c r="B48" s="117"/>
      <c r="C48" s="117"/>
      <c r="D48" s="117"/>
      <c r="E48" s="117"/>
      <c r="F48" s="117"/>
      <c r="G48" s="117"/>
      <c r="H48" s="118"/>
    </row>
    <row r="49" spans="1:8">
      <c r="A49" s="116"/>
      <c r="B49" s="117"/>
      <c r="C49" s="117"/>
      <c r="D49" s="117"/>
      <c r="E49" s="117"/>
      <c r="F49" s="117"/>
      <c r="G49" s="117"/>
      <c r="H49" s="118"/>
    </row>
    <row r="50" spans="1:8">
      <c r="A50" s="116"/>
      <c r="B50" s="117"/>
      <c r="C50" s="117"/>
      <c r="D50" s="117"/>
      <c r="E50" s="117"/>
      <c r="F50" s="117"/>
      <c r="G50" s="117"/>
      <c r="H50" s="118"/>
    </row>
    <row r="51" spans="1:8">
      <c r="A51" s="119"/>
      <c r="B51" s="120"/>
      <c r="C51" s="120"/>
      <c r="D51" s="120"/>
      <c r="E51" s="120"/>
      <c r="F51" s="120"/>
      <c r="G51" s="120"/>
      <c r="H51" s="121"/>
    </row>
    <row r="53" spans="1:8">
      <c r="A53" s="122" t="s">
        <v>189</v>
      </c>
      <c r="B53" s="123"/>
      <c r="C53" s="123"/>
      <c r="D53" s="123"/>
      <c r="E53" s="123"/>
      <c r="F53" s="123"/>
      <c r="G53" s="123"/>
      <c r="H53" s="124"/>
    </row>
    <row r="54" spans="1:8">
      <c r="A54" s="125"/>
      <c r="B54" s="126"/>
      <c r="C54" s="126"/>
      <c r="D54" s="126"/>
      <c r="E54" s="126"/>
      <c r="F54" s="126"/>
      <c r="G54" s="126"/>
      <c r="H54" s="127"/>
    </row>
  </sheetData>
  <mergeCells count="24">
    <mergeCell ref="A40:B40"/>
    <mergeCell ref="C40:H40"/>
    <mergeCell ref="A41:B43"/>
    <mergeCell ref="C41:H43"/>
    <mergeCell ref="A47:H51"/>
    <mergeCell ref="A53:H54"/>
    <mergeCell ref="A31:B32"/>
    <mergeCell ref="C31:C32"/>
    <mergeCell ref="D31:D32"/>
    <mergeCell ref="E31:E32"/>
    <mergeCell ref="F31:F32"/>
    <mergeCell ref="A34:H38"/>
    <mergeCell ref="F25:N25"/>
    <mergeCell ref="F26:N26"/>
    <mergeCell ref="F27:N27"/>
    <mergeCell ref="F28:N28"/>
    <mergeCell ref="F29:N29"/>
    <mergeCell ref="F30:N30"/>
    <mergeCell ref="A15:H15"/>
    <mergeCell ref="F17:N18"/>
    <mergeCell ref="A20:D20"/>
    <mergeCell ref="F22:N22"/>
    <mergeCell ref="F23:N23"/>
    <mergeCell ref="F24:N2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A1:G20"/>
  <sheetViews>
    <sheetView topLeftCell="A10" workbookViewId="0">
      <selection activeCell="J6" sqref="J6"/>
    </sheetView>
  </sheetViews>
  <sheetFormatPr defaultRowHeight="15"/>
  <cols>
    <col min="1" max="1" width="3.85546875" bestFit="1" customWidth="1"/>
    <col min="2" max="2" width="27.28515625" customWidth="1"/>
    <col min="3" max="3" width="19.85546875" customWidth="1"/>
    <col min="4" max="4" width="19.140625" customWidth="1"/>
    <col min="5" max="5" width="20.7109375" customWidth="1"/>
    <col min="6" max="6" width="20" customWidth="1"/>
    <col min="7" max="7" width="20.140625" customWidth="1"/>
  </cols>
  <sheetData>
    <row r="1" spans="1:7" s="82" customFormat="1">
      <c r="A1" s="85" t="s">
        <v>223</v>
      </c>
      <c r="B1" s="85"/>
      <c r="C1" s="85"/>
      <c r="D1" s="85"/>
      <c r="E1" s="85"/>
      <c r="F1" s="85"/>
      <c r="G1" s="85"/>
    </row>
    <row r="2" spans="1:7" s="82" customFormat="1">
      <c r="A2" s="132" t="s">
        <v>224</v>
      </c>
      <c r="B2" s="132"/>
      <c r="C2" s="132"/>
      <c r="D2" s="132"/>
      <c r="E2" s="132"/>
      <c r="F2" s="132"/>
      <c r="G2" s="132"/>
    </row>
    <row r="3" spans="1:7" s="134" customFormat="1">
      <c r="A3" s="133" t="s">
        <v>67</v>
      </c>
      <c r="B3" s="133" t="s">
        <v>170</v>
      </c>
      <c r="C3" s="133" t="s">
        <v>191</v>
      </c>
      <c r="D3" s="133" t="s">
        <v>166</v>
      </c>
      <c r="E3" s="133" t="s">
        <v>225</v>
      </c>
      <c r="F3" s="133" t="s">
        <v>226</v>
      </c>
      <c r="G3" s="133" t="s">
        <v>227</v>
      </c>
    </row>
    <row r="4" spans="1:7" s="136" customFormat="1" ht="94.5" customHeight="1">
      <c r="A4" s="135">
        <v>1</v>
      </c>
      <c r="B4" s="135" t="s">
        <v>228</v>
      </c>
      <c r="C4" s="135" t="s">
        <v>229</v>
      </c>
      <c r="D4" s="135" t="s">
        <v>230</v>
      </c>
      <c r="E4" s="135" t="s">
        <v>231</v>
      </c>
      <c r="F4" s="135" t="s">
        <v>232</v>
      </c>
      <c r="G4" s="135" t="s">
        <v>233</v>
      </c>
    </row>
    <row r="5" spans="1:7" s="136" customFormat="1" ht="70.5" customHeight="1">
      <c r="A5" s="135">
        <v>2</v>
      </c>
      <c r="B5" s="137" t="s">
        <v>176</v>
      </c>
      <c r="C5" s="135" t="s">
        <v>234</v>
      </c>
      <c r="D5" s="135" t="s">
        <v>235</v>
      </c>
      <c r="E5" s="135" t="s">
        <v>236</v>
      </c>
      <c r="F5" s="135" t="s">
        <v>237</v>
      </c>
      <c r="G5" s="135" t="s">
        <v>238</v>
      </c>
    </row>
    <row r="6" spans="1:7" s="136" customFormat="1" ht="102">
      <c r="A6" s="135">
        <v>3</v>
      </c>
      <c r="B6" s="135" t="s">
        <v>239</v>
      </c>
      <c r="C6" s="135" t="s">
        <v>240</v>
      </c>
      <c r="D6" s="135" t="s">
        <v>241</v>
      </c>
      <c r="E6" s="135" t="s">
        <v>242</v>
      </c>
      <c r="F6" s="135" t="s">
        <v>243</v>
      </c>
      <c r="G6" s="135" t="s">
        <v>244</v>
      </c>
    </row>
    <row r="7" spans="1:7" s="136" customFormat="1" ht="51">
      <c r="A7" s="135">
        <v>4</v>
      </c>
      <c r="B7" s="135" t="s">
        <v>245</v>
      </c>
      <c r="C7" s="135" t="s">
        <v>246</v>
      </c>
      <c r="D7" s="135" t="s">
        <v>247</v>
      </c>
      <c r="E7" s="135" t="s">
        <v>248</v>
      </c>
      <c r="F7" s="135" t="s">
        <v>249</v>
      </c>
      <c r="G7" s="135" t="s">
        <v>250</v>
      </c>
    </row>
    <row r="8" spans="1:7" s="136" customFormat="1" ht="76.5">
      <c r="A8" s="135">
        <v>5</v>
      </c>
      <c r="B8" s="135" t="s">
        <v>251</v>
      </c>
      <c r="C8" s="135" t="s">
        <v>252</v>
      </c>
      <c r="D8" s="135" t="s">
        <v>253</v>
      </c>
      <c r="E8" s="135" t="s">
        <v>254</v>
      </c>
      <c r="F8" s="135" t="s">
        <v>255</v>
      </c>
      <c r="G8" s="135" t="s">
        <v>256</v>
      </c>
    </row>
    <row r="9" spans="1:7" s="136" customFormat="1" ht="162" customHeight="1">
      <c r="A9" s="135">
        <v>6</v>
      </c>
      <c r="B9" s="135" t="s">
        <v>257</v>
      </c>
      <c r="C9" s="135" t="s">
        <v>258</v>
      </c>
      <c r="D9" s="135" t="s">
        <v>259</v>
      </c>
      <c r="E9" s="135" t="s">
        <v>260</v>
      </c>
      <c r="F9" s="135" t="s">
        <v>261</v>
      </c>
      <c r="G9" s="135" t="s">
        <v>262</v>
      </c>
    </row>
    <row r="10" spans="1:7" s="136" customFormat="1" ht="76.5">
      <c r="A10" s="135">
        <v>7</v>
      </c>
      <c r="B10" s="135" t="s">
        <v>263</v>
      </c>
      <c r="C10" s="135" t="s">
        <v>264</v>
      </c>
      <c r="D10" s="135" t="s">
        <v>265</v>
      </c>
      <c r="E10" s="135" t="s">
        <v>266</v>
      </c>
      <c r="F10" s="135" t="s">
        <v>267</v>
      </c>
      <c r="G10" s="135" t="s">
        <v>268</v>
      </c>
    </row>
    <row r="11" spans="1:7" s="136" customFormat="1" ht="76.5">
      <c r="A11" s="135">
        <v>8</v>
      </c>
      <c r="B11" s="135" t="s">
        <v>269</v>
      </c>
      <c r="C11" s="135" t="s">
        <v>270</v>
      </c>
      <c r="D11" s="135" t="s">
        <v>271</v>
      </c>
      <c r="E11" s="135" t="s">
        <v>272</v>
      </c>
      <c r="F11" s="135" t="s">
        <v>273</v>
      </c>
      <c r="G11" s="135" t="s">
        <v>274</v>
      </c>
    </row>
    <row r="14" spans="1:7" s="82" customFormat="1">
      <c r="A14" s="82" t="s">
        <v>275</v>
      </c>
    </row>
    <row r="15" spans="1:7">
      <c r="A15" s="138" t="s">
        <v>67</v>
      </c>
      <c r="B15" s="138" t="s">
        <v>276</v>
      </c>
      <c r="C15" s="138" t="s">
        <v>174</v>
      </c>
    </row>
    <row r="16" spans="1:7">
      <c r="A16" s="138">
        <v>1</v>
      </c>
      <c r="B16" s="138" t="s">
        <v>277</v>
      </c>
      <c r="C16" s="138" t="s">
        <v>62</v>
      </c>
    </row>
    <row r="17" spans="1:3">
      <c r="A17" s="138">
        <v>2</v>
      </c>
      <c r="B17" s="139" t="s">
        <v>278</v>
      </c>
      <c r="C17" s="138" t="s">
        <v>279</v>
      </c>
    </row>
    <row r="18" spans="1:3">
      <c r="A18" s="138">
        <v>3</v>
      </c>
      <c r="B18" s="139" t="s">
        <v>280</v>
      </c>
      <c r="C18" s="138" t="s">
        <v>281</v>
      </c>
    </row>
    <row r="19" spans="1:3">
      <c r="A19" s="138">
        <v>4</v>
      </c>
      <c r="B19" s="139" t="s">
        <v>282</v>
      </c>
      <c r="C19" s="138" t="s">
        <v>63</v>
      </c>
    </row>
    <row r="20" spans="1:3">
      <c r="A20" s="138">
        <v>5</v>
      </c>
      <c r="B20" s="138" t="s">
        <v>283</v>
      </c>
      <c r="C20" s="138" t="s">
        <v>64</v>
      </c>
    </row>
  </sheetData>
  <mergeCells count="2">
    <mergeCell ref="A1:G1"/>
    <mergeCell ref="A2:G2"/>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G20"/>
  <sheetViews>
    <sheetView workbookViewId="0">
      <selection activeCell="K5" sqref="K5"/>
    </sheetView>
  </sheetViews>
  <sheetFormatPr defaultRowHeight="15"/>
  <cols>
    <col min="1" max="1" width="3.85546875" bestFit="1" customWidth="1"/>
    <col min="2" max="2" width="27.28515625" customWidth="1"/>
    <col min="3" max="3" width="19.85546875" customWidth="1"/>
    <col min="4" max="4" width="19.140625" customWidth="1"/>
    <col min="5" max="5" width="20.7109375" customWidth="1"/>
    <col min="6" max="6" width="20" customWidth="1"/>
    <col min="7" max="7" width="20.140625" customWidth="1"/>
  </cols>
  <sheetData>
    <row r="1" spans="1:7" s="82" customFormat="1">
      <c r="A1" s="85" t="s">
        <v>223</v>
      </c>
      <c r="B1" s="85"/>
      <c r="C1" s="85"/>
      <c r="D1" s="85"/>
      <c r="E1" s="85"/>
      <c r="F1" s="85"/>
      <c r="G1" s="85"/>
    </row>
    <row r="2" spans="1:7" s="82" customFormat="1">
      <c r="A2" s="132" t="s">
        <v>224</v>
      </c>
      <c r="B2" s="132"/>
      <c r="C2" s="132"/>
      <c r="D2" s="132"/>
      <c r="E2" s="132"/>
      <c r="F2" s="132"/>
      <c r="G2" s="132"/>
    </row>
    <row r="3" spans="1:7" s="134" customFormat="1">
      <c r="A3" s="133" t="s">
        <v>67</v>
      </c>
      <c r="B3" s="133" t="s">
        <v>170</v>
      </c>
      <c r="C3" s="133" t="s">
        <v>191</v>
      </c>
      <c r="D3" s="133" t="s">
        <v>166</v>
      </c>
      <c r="E3" s="133" t="s">
        <v>225</v>
      </c>
      <c r="F3" s="133" t="s">
        <v>226</v>
      </c>
      <c r="G3" s="133" t="s">
        <v>227</v>
      </c>
    </row>
    <row r="4" spans="1:7" s="136" customFormat="1" ht="94.5" customHeight="1">
      <c r="A4" s="135">
        <v>1</v>
      </c>
      <c r="B4" s="135" t="s">
        <v>228</v>
      </c>
      <c r="C4" s="135" t="s">
        <v>229</v>
      </c>
      <c r="D4" s="135" t="s">
        <v>230</v>
      </c>
      <c r="E4" s="135" t="s">
        <v>231</v>
      </c>
      <c r="F4" s="135" t="s">
        <v>232</v>
      </c>
      <c r="G4" s="135" t="s">
        <v>233</v>
      </c>
    </row>
    <row r="5" spans="1:7" s="136" customFormat="1" ht="189" customHeight="1">
      <c r="A5" s="135">
        <v>2</v>
      </c>
      <c r="B5" s="135" t="s">
        <v>353</v>
      </c>
      <c r="C5" s="135" t="s">
        <v>354</v>
      </c>
      <c r="D5" s="135" t="s">
        <v>355</v>
      </c>
      <c r="E5" s="135" t="s">
        <v>356</v>
      </c>
      <c r="F5" s="135" t="s">
        <v>357</v>
      </c>
      <c r="G5" s="167" t="s">
        <v>358</v>
      </c>
    </row>
    <row r="6" spans="1:7" s="136" customFormat="1" ht="70.5" customHeight="1">
      <c r="A6" s="135">
        <v>3</v>
      </c>
      <c r="B6" s="168" t="s">
        <v>359</v>
      </c>
      <c r="C6" s="135" t="s">
        <v>234</v>
      </c>
      <c r="D6" s="135" t="s">
        <v>235</v>
      </c>
      <c r="E6" s="135" t="s">
        <v>236</v>
      </c>
      <c r="F6" s="135" t="s">
        <v>237</v>
      </c>
      <c r="G6" s="135" t="s">
        <v>238</v>
      </c>
    </row>
    <row r="7" spans="1:7" s="136" customFormat="1" ht="102">
      <c r="A7" s="135">
        <v>4</v>
      </c>
      <c r="B7" s="135" t="s">
        <v>360</v>
      </c>
      <c r="C7" s="135" t="s">
        <v>361</v>
      </c>
      <c r="D7" s="135" t="s">
        <v>362</v>
      </c>
      <c r="E7" s="135" t="s">
        <v>363</v>
      </c>
      <c r="F7" s="135" t="s">
        <v>364</v>
      </c>
      <c r="G7" s="135" t="s">
        <v>365</v>
      </c>
    </row>
    <row r="8" spans="1:7" s="136" customFormat="1" ht="76.5">
      <c r="A8" s="135">
        <v>5</v>
      </c>
      <c r="B8" s="135" t="s">
        <v>269</v>
      </c>
      <c r="C8" s="135" t="s">
        <v>270</v>
      </c>
      <c r="D8" s="135" t="s">
        <v>271</v>
      </c>
      <c r="E8" s="135" t="s">
        <v>272</v>
      </c>
      <c r="F8" s="135" t="s">
        <v>273</v>
      </c>
      <c r="G8" s="135" t="s">
        <v>274</v>
      </c>
    </row>
    <row r="9" spans="1:7" s="136" customFormat="1" ht="51">
      <c r="A9" s="135">
        <v>6</v>
      </c>
      <c r="B9" s="135" t="s">
        <v>245</v>
      </c>
      <c r="C9" s="135" t="s">
        <v>366</v>
      </c>
      <c r="D9" s="135" t="s">
        <v>247</v>
      </c>
      <c r="E9" s="135" t="s">
        <v>248</v>
      </c>
      <c r="F9" s="135" t="s">
        <v>249</v>
      </c>
      <c r="G9" s="135" t="s">
        <v>250</v>
      </c>
    </row>
    <row r="10" spans="1:7" s="136" customFormat="1" ht="76.5">
      <c r="A10" s="135">
        <v>7</v>
      </c>
      <c r="B10" s="135" t="s">
        <v>251</v>
      </c>
      <c r="C10" s="135" t="s">
        <v>252</v>
      </c>
      <c r="D10" s="135" t="s">
        <v>253</v>
      </c>
      <c r="E10" s="135" t="s">
        <v>254</v>
      </c>
      <c r="F10" s="135" t="s">
        <v>255</v>
      </c>
      <c r="G10" s="135" t="s">
        <v>367</v>
      </c>
    </row>
    <row r="11" spans="1:7" s="136" customFormat="1" ht="76.5">
      <c r="A11" s="135">
        <v>8</v>
      </c>
      <c r="B11" s="135" t="s">
        <v>368</v>
      </c>
      <c r="C11" s="135" t="s">
        <v>369</v>
      </c>
      <c r="D11" s="135" t="s">
        <v>370</v>
      </c>
      <c r="E11" s="135" t="s">
        <v>371</v>
      </c>
      <c r="F11" s="135" t="s">
        <v>372</v>
      </c>
      <c r="G11" s="135" t="s">
        <v>373</v>
      </c>
    </row>
    <row r="12" spans="1:7" s="136" customFormat="1" ht="12.75">
      <c r="A12" s="169"/>
      <c r="B12" s="169"/>
      <c r="C12" s="169"/>
      <c r="D12" s="169"/>
      <c r="E12" s="169"/>
      <c r="F12" s="169"/>
      <c r="G12" s="169"/>
    </row>
    <row r="13" spans="1:7" s="136" customFormat="1" ht="12.75">
      <c r="A13" s="169"/>
      <c r="B13" s="169"/>
      <c r="C13" s="169"/>
      <c r="D13" s="169"/>
      <c r="E13" s="169"/>
      <c r="F13" s="169"/>
      <c r="G13" s="169"/>
    </row>
    <row r="14" spans="1:7" s="82" customFormat="1">
      <c r="A14" s="82" t="s">
        <v>275</v>
      </c>
    </row>
    <row r="15" spans="1:7">
      <c r="A15" s="138" t="s">
        <v>67</v>
      </c>
      <c r="B15" s="138" t="s">
        <v>276</v>
      </c>
      <c r="C15" s="138" t="s">
        <v>174</v>
      </c>
    </row>
    <row r="16" spans="1:7">
      <c r="A16" s="138">
        <v>1</v>
      </c>
      <c r="B16" s="138" t="s">
        <v>277</v>
      </c>
      <c r="C16" s="138" t="s">
        <v>62</v>
      </c>
    </row>
    <row r="17" spans="1:3">
      <c r="A17" s="138">
        <v>2</v>
      </c>
      <c r="B17" s="139" t="s">
        <v>278</v>
      </c>
      <c r="C17" s="138" t="s">
        <v>279</v>
      </c>
    </row>
    <row r="18" spans="1:3">
      <c r="A18" s="138">
        <v>3</v>
      </c>
      <c r="B18" s="139" t="s">
        <v>280</v>
      </c>
      <c r="C18" s="138" t="s">
        <v>281</v>
      </c>
    </row>
    <row r="19" spans="1:3">
      <c r="A19" s="138">
        <v>4</v>
      </c>
      <c r="B19" s="139" t="s">
        <v>282</v>
      </c>
      <c r="C19" s="138" t="s">
        <v>63</v>
      </c>
    </row>
    <row r="20" spans="1:3">
      <c r="A20" s="138">
        <v>5</v>
      </c>
      <c r="B20" s="138" t="s">
        <v>283</v>
      </c>
      <c r="C20" s="138" t="s">
        <v>64</v>
      </c>
    </row>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laporan penilaian</vt:lpstr>
      <vt:lpstr>lapoean absensi</vt:lpstr>
      <vt:lpstr>eru hadi</vt:lpstr>
      <vt:lpstr>aris supariatnya</vt:lpstr>
      <vt:lpstr>adi damar</vt:lpstr>
      <vt:lpstr>ahmad supandi</vt:lpstr>
      <vt:lpstr>agus rohaendi</vt:lpstr>
      <vt:lpstr>dani darmahan</vt:lpstr>
      <vt:lpstr>apep apriadin</vt:lpstr>
      <vt:lpstr>deden rizal</vt:lpstr>
      <vt:lpstr>prananta maulana</vt:lpstr>
      <vt:lpstr>denis</vt:lpstr>
      <vt:lpstr>roni setiadi</vt:lpstr>
      <vt:lpstr>aliva greata</vt:lpstr>
      <vt:lpstr>reliska fitriyani</vt:lpstr>
      <vt:lpstr>fandi ihsan</vt:lpstr>
      <vt:lpstr>gugun gunawan</vt:lpstr>
      <vt:lpstr>andi haeruman</vt:lpstr>
      <vt:lpstr>muhammad sukma</vt:lpstr>
      <vt:lpstr>dedi septian</vt:lpstr>
      <vt:lpstr>asep rohimat</vt:lpstr>
      <vt:lpstr>zaenal mustopa</vt:lpstr>
      <vt:lpstr>fitria sutriani</vt:lpstr>
      <vt:lpstr>nur indah sari</vt:lpstr>
      <vt:lpstr>achmad roby c</vt:lpstr>
      <vt:lpstr>imam maulana</vt:lpstr>
      <vt:lpstr>suherman</vt:lpstr>
      <vt:lpstr>febby olivia</vt:lpstr>
      <vt:lpstr>dewi rosdiana</vt:lpstr>
      <vt:lpstr>ridho ilahi</vt:lpstr>
      <vt:lpstr>ervina monika</vt:lpstr>
      <vt:lpstr>kiki sr rejeki</vt:lpstr>
      <vt:lpstr>bagus abdulrohman</vt:lpstr>
      <vt:lpstr>lukmanul hakim</vt:lpstr>
      <vt:lpstr>farid nugraha</vt:lpstr>
      <vt:lpstr>radika permadita</vt:lpstr>
      <vt:lpstr>keterangan untuk staff</vt:lpstr>
      <vt:lpstr>keterangan untuk manajemen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2018-03-28T02:50:59Z</dcterms:created>
  <dcterms:modified xsi:type="dcterms:W3CDTF">2018-04-04T03:19:46Z</dcterms:modified>
</cp:coreProperties>
</file>