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92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Bandros!$L$265:$M$376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ST'!$A$5:$J$143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C16" i="15" l="1"/>
  <c r="L2" i="2" l="1"/>
  <c r="L1" i="2"/>
  <c r="L2" i="54"/>
  <c r="L1" i="54"/>
  <c r="M3" i="49" l="1"/>
  <c r="I292" i="53" l="1"/>
  <c r="G292" i="53"/>
  <c r="H292" i="53"/>
  <c r="F292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42" i="54" l="1"/>
  <c r="J140" i="54"/>
  <c r="J138" i="54"/>
  <c r="J137" i="54"/>
  <c r="I135" i="54"/>
  <c r="H135" i="54"/>
  <c r="G135" i="54"/>
  <c r="F135" i="54"/>
  <c r="D135" i="54"/>
  <c r="C135" i="54"/>
  <c r="J139" i="54" l="1"/>
  <c r="J141" i="54" s="1"/>
  <c r="J143" i="54" s="1"/>
  <c r="I2" i="54" s="1"/>
  <c r="C5" i="15" s="1"/>
  <c r="L3" i="54"/>
  <c r="I143" i="54" l="1"/>
  <c r="J25" i="35" l="1"/>
  <c r="J29" i="35"/>
  <c r="J27" i="35"/>
  <c r="J24" i="35"/>
  <c r="G22" i="35"/>
  <c r="F22" i="35"/>
  <c r="J26" i="35" l="1"/>
  <c r="J28" i="35" s="1"/>
  <c r="J30" i="35" s="1"/>
  <c r="J299" i="53" l="1"/>
  <c r="J295" i="53"/>
  <c r="J294" i="53"/>
  <c r="J296" i="53" l="1"/>
  <c r="L3" i="49"/>
  <c r="L3" i="53" l="1"/>
  <c r="C292" i="53"/>
  <c r="D292" i="53"/>
  <c r="J297" i="53"/>
  <c r="J298" i="53" s="1"/>
  <c r="J300" i="53" l="1"/>
  <c r="I2" i="53" l="1"/>
  <c r="C7" i="15" s="1"/>
  <c r="I300" i="53"/>
  <c r="L3" i="2" l="1"/>
  <c r="C377" i="49" l="1"/>
  <c r="D377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84" i="49"/>
  <c r="J382" i="49"/>
  <c r="J380" i="49"/>
  <c r="J379" i="49"/>
  <c r="I377" i="49"/>
  <c r="H377" i="49"/>
  <c r="G377" i="49"/>
  <c r="F377" i="49"/>
  <c r="J381" i="49" l="1"/>
  <c r="J383" i="49" s="1"/>
  <c r="J385" i="49" s="1"/>
  <c r="I2" i="49" s="1"/>
  <c r="I385" i="49" l="1"/>
  <c r="C8" i="15"/>
  <c r="J85" i="2" l="1"/>
  <c r="I80" i="2"/>
  <c r="H80" i="2"/>
  <c r="G80" i="2"/>
  <c r="F8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87" i="2"/>
  <c r="J83" i="2"/>
  <c r="J82" i="2"/>
  <c r="D80" i="2"/>
  <c r="C80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84" i="2"/>
  <c r="J86" i="2" s="1"/>
  <c r="J88" i="2" s="1"/>
  <c r="I88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7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<sst xmlns="http://schemas.openxmlformats.org/spreadsheetml/2006/main" count="1668" uniqueCount="194">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</sst>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43"/>
  <sheetViews>
    <sheetView zoomScale="85" zoomScaleNormal="85" workbookViewId="0">
      <pane ySplit="7" topLeftCell="A116" activePane="bottomLeft" state="frozen"/>
      <selection pane="bottomLeft" activeCell="G131" sqref="G13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SUM(D109:D119)</f>
        <v>13226152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J143*-1</f>
        <v>14126527</v>
      </c>
      <c r="J2" s="218"/>
      <c r="L2" s="278">
        <f>SUM(G109:G119)</f>
        <v>443800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12782352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10">
        <v>43192</v>
      </c>
      <c r="B120" s="115">
        <v>180158872</v>
      </c>
      <c r="C120" s="309">
        <v>19</v>
      </c>
      <c r="D120" s="117">
        <v>1846338</v>
      </c>
      <c r="E120" s="118">
        <v>180041614</v>
      </c>
      <c r="F120" s="120">
        <v>3</v>
      </c>
      <c r="G120" s="117">
        <v>308700</v>
      </c>
      <c r="H120" s="118"/>
      <c r="I120" s="213"/>
      <c r="J120" s="117"/>
    </row>
    <row r="121" spans="1:10" ht="15.75" customHeight="1" x14ac:dyDescent="0.25">
      <c r="A121" s="210">
        <v>43192</v>
      </c>
      <c r="B121" s="115">
        <v>180158926</v>
      </c>
      <c r="C121" s="309">
        <v>10</v>
      </c>
      <c r="D121" s="117">
        <v>1136538</v>
      </c>
      <c r="E121" s="118"/>
      <c r="F121" s="120"/>
      <c r="G121" s="117"/>
      <c r="H121" s="118"/>
      <c r="I121" s="213"/>
      <c r="J121" s="117"/>
    </row>
    <row r="122" spans="1:10" ht="15.75" customHeight="1" x14ac:dyDescent="0.25">
      <c r="A122" s="210">
        <v>43193</v>
      </c>
      <c r="B122" s="115">
        <v>180158975</v>
      </c>
      <c r="C122" s="309">
        <v>20</v>
      </c>
      <c r="D122" s="117">
        <v>2121263</v>
      </c>
      <c r="E122" s="118">
        <v>180041636</v>
      </c>
      <c r="F122" s="120">
        <v>1</v>
      </c>
      <c r="G122" s="117">
        <v>114275</v>
      </c>
      <c r="H122" s="118"/>
      <c r="I122" s="213"/>
      <c r="J122" s="117"/>
    </row>
    <row r="123" spans="1:10" ht="15.75" customHeight="1" x14ac:dyDescent="0.25">
      <c r="A123" s="210">
        <v>43193</v>
      </c>
      <c r="B123" s="115">
        <v>180159025</v>
      </c>
      <c r="C123" s="309">
        <v>4</v>
      </c>
      <c r="D123" s="117">
        <v>477750</v>
      </c>
      <c r="E123" s="118"/>
      <c r="F123" s="120"/>
      <c r="G123" s="117"/>
      <c r="H123" s="118"/>
      <c r="I123" s="213"/>
      <c r="J123" s="117"/>
    </row>
    <row r="124" spans="1:10" ht="15.75" customHeight="1" x14ac:dyDescent="0.25">
      <c r="A124" s="210">
        <v>43194</v>
      </c>
      <c r="B124" s="115">
        <v>180159094</v>
      </c>
      <c r="C124" s="309">
        <v>21</v>
      </c>
      <c r="D124" s="117">
        <v>2479750</v>
      </c>
      <c r="E124" s="118">
        <v>180041665</v>
      </c>
      <c r="F124" s="120">
        <v>1</v>
      </c>
      <c r="G124" s="117">
        <v>72013</v>
      </c>
      <c r="H124" s="118"/>
      <c r="I124" s="213"/>
      <c r="J124" s="117"/>
    </row>
    <row r="125" spans="1:10" ht="15.75" customHeight="1" x14ac:dyDescent="0.25">
      <c r="A125" s="210">
        <v>43194</v>
      </c>
      <c r="B125" s="115">
        <v>180159161</v>
      </c>
      <c r="C125" s="309">
        <v>3</v>
      </c>
      <c r="D125" s="117">
        <v>380800</v>
      </c>
      <c r="E125" s="118"/>
      <c r="F125" s="120"/>
      <c r="G125" s="117"/>
      <c r="H125" s="118"/>
      <c r="I125" s="213"/>
      <c r="J125" s="117"/>
    </row>
    <row r="126" spans="1:10" ht="15.75" customHeight="1" x14ac:dyDescent="0.25">
      <c r="A126" s="210">
        <v>43195</v>
      </c>
      <c r="B126" s="115">
        <v>180159212</v>
      </c>
      <c r="C126" s="309">
        <v>19</v>
      </c>
      <c r="D126" s="117">
        <v>1926488</v>
      </c>
      <c r="E126" s="118">
        <v>180041685</v>
      </c>
      <c r="F126" s="120">
        <v>2</v>
      </c>
      <c r="G126" s="117">
        <v>218138</v>
      </c>
      <c r="H126" s="118"/>
      <c r="I126" s="213"/>
      <c r="J126" s="117"/>
    </row>
    <row r="127" spans="1:10" ht="15.75" customHeight="1" x14ac:dyDescent="0.25">
      <c r="A127" s="210">
        <v>43195</v>
      </c>
      <c r="B127" s="115">
        <v>180159269</v>
      </c>
      <c r="C127" s="309">
        <v>4</v>
      </c>
      <c r="D127" s="117">
        <v>296013</v>
      </c>
      <c r="E127" s="118"/>
      <c r="F127" s="120"/>
      <c r="G127" s="117"/>
      <c r="H127" s="118"/>
      <c r="I127" s="213"/>
      <c r="J127" s="117"/>
    </row>
    <row r="128" spans="1:10" ht="15.75" customHeight="1" x14ac:dyDescent="0.25">
      <c r="A128" s="210">
        <v>43196</v>
      </c>
      <c r="B128" s="115">
        <v>180159326</v>
      </c>
      <c r="C128" s="309">
        <v>18</v>
      </c>
      <c r="D128" s="117">
        <v>1873463</v>
      </c>
      <c r="E128" s="118">
        <v>180041718</v>
      </c>
      <c r="F128" s="120">
        <v>2</v>
      </c>
      <c r="G128" s="117">
        <v>236950</v>
      </c>
      <c r="H128" s="118"/>
      <c r="I128" s="213"/>
      <c r="J128" s="117"/>
    </row>
    <row r="129" spans="1:10" ht="15.75" customHeight="1" x14ac:dyDescent="0.25">
      <c r="A129" s="210">
        <v>43196</v>
      </c>
      <c r="B129" s="115">
        <v>180159372</v>
      </c>
      <c r="C129" s="309">
        <v>5</v>
      </c>
      <c r="D129" s="117">
        <v>496125</v>
      </c>
      <c r="E129" s="118"/>
      <c r="F129" s="120"/>
      <c r="G129" s="117"/>
      <c r="H129" s="118"/>
      <c r="I129" s="213"/>
      <c r="J129" s="117"/>
    </row>
    <row r="130" spans="1:10" ht="15.75" customHeight="1" x14ac:dyDescent="0.25">
      <c r="A130" s="210">
        <v>43197</v>
      </c>
      <c r="B130" s="115">
        <v>180159459</v>
      </c>
      <c r="C130" s="309">
        <v>14</v>
      </c>
      <c r="D130" s="117">
        <v>1495550</v>
      </c>
      <c r="E130" s="118">
        <v>180041766</v>
      </c>
      <c r="F130" s="120">
        <v>1</v>
      </c>
      <c r="G130" s="117">
        <v>115063</v>
      </c>
      <c r="H130" s="118"/>
      <c r="I130" s="213"/>
      <c r="J130" s="117"/>
    </row>
    <row r="131" spans="1:10" ht="15.75" customHeight="1" x14ac:dyDescent="0.25">
      <c r="A131" s="210">
        <v>43197</v>
      </c>
      <c r="B131" s="115">
        <v>180159485</v>
      </c>
      <c r="C131" s="309">
        <v>4</v>
      </c>
      <c r="D131" s="117">
        <v>545825</v>
      </c>
      <c r="E131" s="118"/>
      <c r="F131" s="120"/>
      <c r="G131" s="117"/>
      <c r="H131" s="118"/>
      <c r="I131" s="213"/>
      <c r="J131" s="117"/>
    </row>
    <row r="132" spans="1:10" ht="15.75" customHeight="1" x14ac:dyDescent="0.25">
      <c r="A132" s="210">
        <v>43197</v>
      </c>
      <c r="B132" s="115">
        <v>180159493</v>
      </c>
      <c r="C132" s="309">
        <v>1</v>
      </c>
      <c r="D132" s="117">
        <v>115763</v>
      </c>
      <c r="E132" s="118"/>
      <c r="F132" s="120"/>
      <c r="G132" s="117"/>
      <c r="H132" s="118"/>
      <c r="I132" s="213"/>
      <c r="J132" s="117"/>
    </row>
    <row r="133" spans="1:10" ht="15.75" customHeight="1" x14ac:dyDescent="0.25">
      <c r="A133" s="210"/>
      <c r="B133" s="115"/>
      <c r="C133" s="309"/>
      <c r="D133" s="117"/>
      <c r="E133" s="118"/>
      <c r="F133" s="120"/>
      <c r="G133" s="117"/>
      <c r="H133" s="118"/>
      <c r="I133" s="213"/>
      <c r="J133" s="117"/>
    </row>
    <row r="134" spans="1:10" x14ac:dyDescent="0.25">
      <c r="A134" s="236"/>
      <c r="B134" s="235"/>
      <c r="C134" s="12"/>
      <c r="D134" s="237"/>
      <c r="E134" s="238"/>
      <c r="F134" s="241"/>
      <c r="G134" s="237"/>
      <c r="H134" s="238"/>
      <c r="I134" s="240"/>
      <c r="J134" s="237"/>
    </row>
    <row r="135" spans="1:10" x14ac:dyDescent="0.25">
      <c r="A135" s="236"/>
      <c r="B135" s="224" t="s">
        <v>11</v>
      </c>
      <c r="C135" s="230">
        <f>SUM(C8:C134)</f>
        <v>1387</v>
      </c>
      <c r="D135" s="225">
        <f>SUM(D8:D134)</f>
        <v>143244616</v>
      </c>
      <c r="E135" s="224" t="s">
        <v>11</v>
      </c>
      <c r="F135" s="233">
        <f>SUM(F8:F134)</f>
        <v>139</v>
      </c>
      <c r="G135" s="225">
        <f>SUM(G8:G134)</f>
        <v>14214474</v>
      </c>
      <c r="H135" s="233">
        <f>SUM(H8:H134)</f>
        <v>0</v>
      </c>
      <c r="I135" s="233">
        <f>SUM(I8:I134)</f>
        <v>114903615</v>
      </c>
      <c r="J135" s="5"/>
    </row>
    <row r="136" spans="1:10" x14ac:dyDescent="0.25">
      <c r="A136" s="236"/>
      <c r="B136" s="224"/>
      <c r="C136" s="230"/>
      <c r="D136" s="225"/>
      <c r="E136" s="224"/>
      <c r="F136" s="233"/>
      <c r="G136" s="225"/>
      <c r="H136" s="233"/>
      <c r="I136" s="233"/>
      <c r="J136" s="5"/>
    </row>
    <row r="137" spans="1:10" x14ac:dyDescent="0.25">
      <c r="A137" s="226"/>
      <c r="B137" s="227"/>
      <c r="C137" s="12"/>
      <c r="D137" s="237"/>
      <c r="E137" s="224"/>
      <c r="F137" s="241"/>
      <c r="G137" s="324" t="s">
        <v>12</v>
      </c>
      <c r="H137" s="324"/>
      <c r="I137" s="240"/>
      <c r="J137" s="228">
        <f>SUM(D8:D134)</f>
        <v>143244616</v>
      </c>
    </row>
    <row r="138" spans="1:10" x14ac:dyDescent="0.25">
      <c r="A138" s="236"/>
      <c r="B138" s="235"/>
      <c r="C138" s="12"/>
      <c r="D138" s="237"/>
      <c r="E138" s="238"/>
      <c r="F138" s="241"/>
      <c r="G138" s="324" t="s">
        <v>13</v>
      </c>
      <c r="H138" s="324"/>
      <c r="I138" s="240"/>
      <c r="J138" s="228">
        <f>SUM(G8:G134)</f>
        <v>14214474</v>
      </c>
    </row>
    <row r="139" spans="1:10" x14ac:dyDescent="0.25">
      <c r="A139" s="229"/>
      <c r="B139" s="238"/>
      <c r="C139" s="12"/>
      <c r="D139" s="237"/>
      <c r="E139" s="238"/>
      <c r="F139" s="241"/>
      <c r="G139" s="324" t="s">
        <v>14</v>
      </c>
      <c r="H139" s="324"/>
      <c r="I139" s="41"/>
      <c r="J139" s="230">
        <f>J137-J138</f>
        <v>129030142</v>
      </c>
    </row>
    <row r="140" spans="1:10" x14ac:dyDescent="0.25">
      <c r="A140" s="236"/>
      <c r="B140" s="231"/>
      <c r="C140" s="12"/>
      <c r="D140" s="232"/>
      <c r="E140" s="238"/>
      <c r="F140" s="241"/>
      <c r="G140" s="324" t="s">
        <v>15</v>
      </c>
      <c r="H140" s="324"/>
      <c r="I140" s="240"/>
      <c r="J140" s="228">
        <f>SUM(H8:H134)</f>
        <v>0</v>
      </c>
    </row>
    <row r="141" spans="1:10" x14ac:dyDescent="0.25">
      <c r="A141" s="236"/>
      <c r="B141" s="231"/>
      <c r="C141" s="12"/>
      <c r="D141" s="232"/>
      <c r="E141" s="238"/>
      <c r="F141" s="241"/>
      <c r="G141" s="324" t="s">
        <v>16</v>
      </c>
      <c r="H141" s="324"/>
      <c r="I141" s="240"/>
      <c r="J141" s="228">
        <f>J139+J140</f>
        <v>129030142</v>
      </c>
    </row>
    <row r="142" spans="1:10" x14ac:dyDescent="0.25">
      <c r="A142" s="236"/>
      <c r="B142" s="231"/>
      <c r="C142" s="12"/>
      <c r="D142" s="232"/>
      <c r="E142" s="238"/>
      <c r="F142" s="241"/>
      <c r="G142" s="324" t="s">
        <v>5</v>
      </c>
      <c r="H142" s="324"/>
      <c r="I142" s="240"/>
      <c r="J142" s="228">
        <f>SUM(I8:I134)</f>
        <v>114903615</v>
      </c>
    </row>
    <row r="143" spans="1:10" x14ac:dyDescent="0.25">
      <c r="A143" s="236"/>
      <c r="B143" s="231"/>
      <c r="C143" s="12"/>
      <c r="D143" s="232"/>
      <c r="E143" s="238"/>
      <c r="F143" s="241"/>
      <c r="G143" s="324" t="s">
        <v>32</v>
      </c>
      <c r="H143" s="324"/>
      <c r="I143" s="241" t="str">
        <f>IF(J143&gt;0,"SALDO",IF(J143&lt;0,"PIUTANG",IF(J143=0,"LUNAS")))</f>
        <v>PIUTANG</v>
      </c>
      <c r="J143" s="228">
        <f>J142-J141</f>
        <v>-14126527</v>
      </c>
    </row>
  </sheetData>
  <mergeCells count="15">
    <mergeCell ref="G143:H143"/>
    <mergeCell ref="G137:H137"/>
    <mergeCell ref="G138:H138"/>
    <mergeCell ref="G139:H139"/>
    <mergeCell ref="G140:H140"/>
    <mergeCell ref="G141:H141"/>
    <mergeCell ref="G142:H142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43192</v>
      </c>
      <c r="C5" s="284">
        <f>'Taufik ST'!I2</f>
        <v>14126527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43192</v>
      </c>
      <c r="C6" s="284">
        <f>'Indra Fashion'!I2</f>
        <v>4250813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43197</v>
      </c>
      <c r="C7" s="284">
        <f>Atlantis!I2</f>
        <v>1044050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43196</v>
      </c>
      <c r="C8" s="284">
        <f>Bandros!I2</f>
        <v>12300489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f>Yanyan!I2</f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5574563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47170594.5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8"/>
  <sheetViews>
    <sheetView workbookViewId="0">
      <pane ySplit="7" topLeftCell="A64" activePane="bottomLeft" state="frozen"/>
      <selection pane="bottomLeft" activeCell="D78" sqref="D7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SUM(D63:D69)</f>
        <v>4057902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J88*-1</f>
        <v>4250813</v>
      </c>
      <c r="J2" s="20"/>
      <c r="L2" s="279">
        <f>SUM(G63:G69)</f>
        <v>114363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3943539</v>
      </c>
      <c r="M3" s="219"/>
      <c r="N3" s="219">
        <f>I2-L3</f>
        <v>307274</v>
      </c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>
        <v>43193</v>
      </c>
      <c r="B72" s="235">
        <v>180159028</v>
      </c>
      <c r="C72" s="241">
        <v>9</v>
      </c>
      <c r="D72" s="237">
        <v>1344963</v>
      </c>
      <c r="E72" s="238">
        <v>180041647</v>
      </c>
      <c r="F72" s="241">
        <v>1</v>
      </c>
      <c r="G72" s="237">
        <v>109288</v>
      </c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2">
        <v>43194</v>
      </c>
      <c r="B73" s="235">
        <v>180159147</v>
      </c>
      <c r="C73" s="241">
        <v>11</v>
      </c>
      <c r="D73" s="237">
        <v>930475</v>
      </c>
      <c r="E73" s="238"/>
      <c r="F73" s="241"/>
      <c r="G73" s="237"/>
      <c r="H73" s="240"/>
      <c r="I73" s="240"/>
      <c r="J73" s="23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2">
        <v>43195</v>
      </c>
      <c r="B74" s="235">
        <v>180159266</v>
      </c>
      <c r="C74" s="241">
        <v>4</v>
      </c>
      <c r="D74" s="237">
        <v>432950</v>
      </c>
      <c r="E74" s="238"/>
      <c r="F74" s="241"/>
      <c r="G74" s="237"/>
      <c r="H74" s="240"/>
      <c r="I74" s="240"/>
      <c r="J74" s="23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2">
        <v>43196</v>
      </c>
      <c r="B75" s="235">
        <v>180159362</v>
      </c>
      <c r="C75" s="241">
        <v>7</v>
      </c>
      <c r="D75" s="237">
        <v>761338</v>
      </c>
      <c r="E75" s="238">
        <v>180041733</v>
      </c>
      <c r="F75" s="241">
        <v>1</v>
      </c>
      <c r="G75" s="237">
        <v>184363</v>
      </c>
      <c r="H75" s="240"/>
      <c r="I75" s="240"/>
      <c r="J75" s="23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2">
        <v>43197</v>
      </c>
      <c r="B76" s="235">
        <v>180159513</v>
      </c>
      <c r="C76" s="241">
        <v>2</v>
      </c>
      <c r="D76" s="237">
        <v>210788</v>
      </c>
      <c r="E76" s="238"/>
      <c r="F76" s="241"/>
      <c r="G76" s="237"/>
      <c r="H76" s="240"/>
      <c r="I76" s="240"/>
      <c r="J76" s="23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2">
        <v>43197</v>
      </c>
      <c r="B77" s="235">
        <v>180159518</v>
      </c>
      <c r="C77" s="241">
        <v>1</v>
      </c>
      <c r="D77" s="237">
        <v>75600</v>
      </c>
      <c r="E77" s="238"/>
      <c r="F77" s="241"/>
      <c r="G77" s="237"/>
      <c r="H77" s="240"/>
      <c r="I77" s="240"/>
      <c r="J77" s="237"/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2"/>
      <c r="B78" s="235"/>
      <c r="C78" s="241"/>
      <c r="D78" s="237"/>
      <c r="E78" s="238"/>
      <c r="F78" s="241"/>
      <c r="G78" s="237"/>
      <c r="H78" s="240"/>
      <c r="I78" s="240"/>
      <c r="J78" s="237"/>
      <c r="K78" s="219"/>
      <c r="L78" s="219"/>
      <c r="M78" s="219"/>
      <c r="N78" s="219"/>
      <c r="O78" s="219"/>
      <c r="P78" s="219"/>
      <c r="Q78" s="219"/>
      <c r="R78" s="219"/>
    </row>
    <row r="79" spans="1:18" x14ac:dyDescent="0.25">
      <c r="A79" s="162"/>
      <c r="B79" s="3"/>
      <c r="C79" s="40"/>
      <c r="D79" s="6"/>
      <c r="E79" s="7"/>
      <c r="F79" s="40"/>
      <c r="G79" s="6"/>
      <c r="H79" s="39"/>
      <c r="I79" s="39"/>
      <c r="J79" s="6"/>
    </row>
    <row r="80" spans="1:18" x14ac:dyDescent="0.25">
      <c r="A80" s="162"/>
      <c r="B80" s="8" t="s">
        <v>11</v>
      </c>
      <c r="C80" s="77">
        <f>SUM(C8:C79)</f>
        <v>475</v>
      </c>
      <c r="D80" s="9">
        <f>SUM(D8:D79)</f>
        <v>51502956</v>
      </c>
      <c r="E80" s="8" t="s">
        <v>11</v>
      </c>
      <c r="F80" s="77">
        <f>SUM(F8:F79)</f>
        <v>44</v>
      </c>
      <c r="G80" s="5">
        <f>SUM(G8:G79)</f>
        <v>14061993</v>
      </c>
      <c r="H80" s="40">
        <f>SUM(H8:H79)</f>
        <v>0</v>
      </c>
      <c r="I80" s="40">
        <f>SUM(I8:I79)</f>
        <v>33190150</v>
      </c>
      <c r="J80" s="5"/>
    </row>
    <row r="81" spans="1:10" x14ac:dyDescent="0.25">
      <c r="A81" s="162"/>
      <c r="B81" s="8"/>
      <c r="C81" s="77"/>
      <c r="D81" s="9"/>
      <c r="E81" s="8"/>
      <c r="F81" s="77"/>
      <c r="G81" s="5"/>
      <c r="H81" s="40"/>
      <c r="I81" s="40"/>
      <c r="J81" s="5"/>
    </row>
    <row r="82" spans="1:10" x14ac:dyDescent="0.25">
      <c r="A82" s="163"/>
      <c r="B82" s="11"/>
      <c r="C82" s="40"/>
      <c r="D82" s="6"/>
      <c r="E82" s="8"/>
      <c r="F82" s="40"/>
      <c r="G82" s="324" t="s">
        <v>12</v>
      </c>
      <c r="H82" s="324"/>
      <c r="I82" s="39"/>
      <c r="J82" s="13">
        <f>SUM(D8:D79)</f>
        <v>51502956</v>
      </c>
    </row>
    <row r="83" spans="1:10" x14ac:dyDescent="0.25">
      <c r="A83" s="162"/>
      <c r="B83" s="3"/>
      <c r="C83" s="40"/>
      <c r="D83" s="6"/>
      <c r="E83" s="7"/>
      <c r="F83" s="40"/>
      <c r="G83" s="324" t="s">
        <v>13</v>
      </c>
      <c r="H83" s="324"/>
      <c r="I83" s="39"/>
      <c r="J83" s="13">
        <f>SUM(G8:G79)</f>
        <v>14061993</v>
      </c>
    </row>
    <row r="84" spans="1:10" x14ac:dyDescent="0.25">
      <c r="A84" s="164"/>
      <c r="B84" s="7"/>
      <c r="C84" s="40"/>
      <c r="D84" s="6"/>
      <c r="E84" s="7"/>
      <c r="F84" s="40"/>
      <c r="G84" s="324" t="s">
        <v>14</v>
      </c>
      <c r="H84" s="324"/>
      <c r="I84" s="41"/>
      <c r="J84" s="15">
        <f>J82-J83</f>
        <v>37440963</v>
      </c>
    </row>
    <row r="85" spans="1:10" x14ac:dyDescent="0.25">
      <c r="A85" s="162"/>
      <c r="B85" s="16"/>
      <c r="C85" s="40"/>
      <c r="D85" s="17"/>
      <c r="E85" s="7"/>
      <c r="F85" s="40"/>
      <c r="G85" s="324" t="s">
        <v>15</v>
      </c>
      <c r="H85" s="324"/>
      <c r="I85" s="39"/>
      <c r="J85" s="13">
        <f>SUM(H8:H79)</f>
        <v>0</v>
      </c>
    </row>
    <row r="86" spans="1:10" x14ac:dyDescent="0.25">
      <c r="A86" s="162"/>
      <c r="B86" s="16"/>
      <c r="C86" s="40"/>
      <c r="D86" s="17"/>
      <c r="E86" s="7"/>
      <c r="F86" s="40"/>
      <c r="G86" s="324" t="s">
        <v>16</v>
      </c>
      <c r="H86" s="324"/>
      <c r="I86" s="39"/>
      <c r="J86" s="13">
        <f>J84+J85</f>
        <v>37440963</v>
      </c>
    </row>
    <row r="87" spans="1:10" x14ac:dyDescent="0.25">
      <c r="A87" s="162"/>
      <c r="B87" s="16"/>
      <c r="C87" s="40"/>
      <c r="D87" s="17"/>
      <c r="E87" s="7"/>
      <c r="F87" s="40"/>
      <c r="G87" s="324" t="s">
        <v>5</v>
      </c>
      <c r="H87" s="324"/>
      <c r="I87" s="39"/>
      <c r="J87" s="13">
        <f>SUM(I8:I79)</f>
        <v>33190150</v>
      </c>
    </row>
    <row r="88" spans="1:10" x14ac:dyDescent="0.25">
      <c r="A88" s="162"/>
      <c r="B88" s="16"/>
      <c r="C88" s="40"/>
      <c r="D88" s="17"/>
      <c r="E88" s="7"/>
      <c r="F88" s="40"/>
      <c r="G88" s="324" t="s">
        <v>32</v>
      </c>
      <c r="H88" s="324"/>
      <c r="I88" s="40" t="str">
        <f>IF(J88&gt;0,"SALDO",IF(J88&lt;0,"PIUTANG",IF(J88=0,"LUNAS")))</f>
        <v>PIUTANG</v>
      </c>
      <c r="J88" s="13">
        <f>J87-J86</f>
        <v>-4250813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7:H87"/>
    <mergeCell ref="G88:H88"/>
    <mergeCell ref="G82:H82"/>
    <mergeCell ref="G83:H83"/>
    <mergeCell ref="G84:H84"/>
    <mergeCell ref="G85:H85"/>
    <mergeCell ref="G86:H86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85"/>
  <sheetViews>
    <sheetView workbookViewId="0">
      <pane ySplit="7" topLeftCell="A360" activePane="bottomLeft" state="frozen"/>
      <selection pane="bottomLeft" activeCell="I367" sqref="I36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SUM(D362:D367)</f>
        <v>6685089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J385*-1</f>
        <v>12300489</v>
      </c>
      <c r="J2" s="218"/>
      <c r="L2" s="219">
        <f>SUM(G362:G367)</f>
        <v>410288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6274801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98">
        <v>43196</v>
      </c>
      <c r="B362" s="99">
        <v>180159301</v>
      </c>
      <c r="C362" s="100">
        <v>11</v>
      </c>
      <c r="D362" s="34">
        <v>1101188</v>
      </c>
      <c r="E362" s="101">
        <v>180041723</v>
      </c>
      <c r="F362" s="100">
        <v>4</v>
      </c>
      <c r="G362" s="34">
        <v>410288</v>
      </c>
      <c r="H362" s="102"/>
      <c r="I362" s="102"/>
      <c r="J362" s="34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98">
        <v>43196</v>
      </c>
      <c r="B363" s="99">
        <v>180159302</v>
      </c>
      <c r="C363" s="100">
        <v>20</v>
      </c>
      <c r="D363" s="34">
        <v>1758838</v>
      </c>
      <c r="E363" s="101"/>
      <c r="F363" s="100"/>
      <c r="G363" s="34"/>
      <c r="H363" s="102"/>
      <c r="I363" s="102"/>
      <c r="J363" s="34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98">
        <v>43196</v>
      </c>
      <c r="B364" s="99">
        <v>180159314</v>
      </c>
      <c r="C364" s="100">
        <v>10</v>
      </c>
      <c r="D364" s="34">
        <v>1102938</v>
      </c>
      <c r="E364" s="101"/>
      <c r="F364" s="100"/>
      <c r="G364" s="34"/>
      <c r="H364" s="102"/>
      <c r="I364" s="102"/>
      <c r="J364" s="34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98">
        <v>43196</v>
      </c>
      <c r="B365" s="99">
        <v>180159331</v>
      </c>
      <c r="C365" s="100">
        <v>13</v>
      </c>
      <c r="D365" s="34">
        <v>1447775</v>
      </c>
      <c r="E365" s="101"/>
      <c r="F365" s="100"/>
      <c r="G365" s="34"/>
      <c r="H365" s="102"/>
      <c r="I365" s="102"/>
      <c r="J365" s="34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98">
        <v>43196</v>
      </c>
      <c r="B366" s="99">
        <v>180159351</v>
      </c>
      <c r="C366" s="100">
        <v>8</v>
      </c>
      <c r="D366" s="34">
        <v>810950</v>
      </c>
      <c r="E366" s="101"/>
      <c r="F366" s="100"/>
      <c r="G366" s="34"/>
      <c r="H366" s="102"/>
      <c r="I366" s="102"/>
      <c r="J366" s="34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98">
        <v>43196</v>
      </c>
      <c r="B367" s="99">
        <v>180159391</v>
      </c>
      <c r="C367" s="100">
        <v>4</v>
      </c>
      <c r="D367" s="34">
        <v>463400</v>
      </c>
      <c r="E367" s="101"/>
      <c r="F367" s="100"/>
      <c r="G367" s="34"/>
      <c r="H367" s="102"/>
      <c r="I367" s="102"/>
      <c r="J367" s="34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98">
        <v>43197</v>
      </c>
      <c r="B368" s="99">
        <v>180159424</v>
      </c>
      <c r="C368" s="100">
        <v>27</v>
      </c>
      <c r="D368" s="34">
        <v>2685813</v>
      </c>
      <c r="E368" s="101">
        <v>180041774</v>
      </c>
      <c r="F368" s="100">
        <v>4</v>
      </c>
      <c r="G368" s="34">
        <v>499713</v>
      </c>
      <c r="H368" s="102"/>
      <c r="I368" s="102"/>
      <c r="J368" s="34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98">
        <v>43197</v>
      </c>
      <c r="B369" s="99">
        <v>180159448</v>
      </c>
      <c r="C369" s="100">
        <v>10</v>
      </c>
      <c r="D369" s="34">
        <v>1255450</v>
      </c>
      <c r="E369" s="101"/>
      <c r="F369" s="100"/>
      <c r="G369" s="34"/>
      <c r="H369" s="102"/>
      <c r="I369" s="102"/>
      <c r="J369" s="34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98">
        <v>43197</v>
      </c>
      <c r="B370" s="99">
        <v>180159474</v>
      </c>
      <c r="C370" s="100">
        <v>13</v>
      </c>
      <c r="D370" s="34">
        <v>1276625</v>
      </c>
      <c r="E370" s="101"/>
      <c r="F370" s="100"/>
      <c r="G370" s="34"/>
      <c r="H370" s="102"/>
      <c r="I370" s="102"/>
      <c r="J370" s="34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98">
        <v>43197</v>
      </c>
      <c r="B371" s="99">
        <v>180159488</v>
      </c>
      <c r="C371" s="100">
        <v>3</v>
      </c>
      <c r="D371" s="34">
        <v>296363</v>
      </c>
      <c r="E371" s="101"/>
      <c r="F371" s="100"/>
      <c r="G371" s="34"/>
      <c r="H371" s="102"/>
      <c r="I371" s="102"/>
      <c r="J371" s="34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98">
        <v>43197</v>
      </c>
      <c r="B372" s="99">
        <v>180159502</v>
      </c>
      <c r="C372" s="100">
        <v>10</v>
      </c>
      <c r="D372" s="34">
        <v>1011150</v>
      </c>
      <c r="E372" s="101"/>
      <c r="F372" s="100"/>
      <c r="G372" s="34"/>
      <c r="H372" s="102"/>
      <c r="I372" s="102"/>
      <c r="J372" s="34"/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98"/>
      <c r="B373" s="99"/>
      <c r="C373" s="100"/>
      <c r="D373" s="34"/>
      <c r="E373" s="101"/>
      <c r="F373" s="100"/>
      <c r="G373" s="34"/>
      <c r="H373" s="102"/>
      <c r="I373" s="102"/>
      <c r="J373" s="34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98"/>
      <c r="B374" s="99"/>
      <c r="C374" s="100"/>
      <c r="D374" s="34"/>
      <c r="E374" s="101"/>
      <c r="F374" s="100"/>
      <c r="G374" s="34"/>
      <c r="H374" s="102"/>
      <c r="I374" s="102"/>
      <c r="J374" s="34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98"/>
      <c r="B375" s="99"/>
      <c r="C375" s="100"/>
      <c r="D375" s="34"/>
      <c r="E375" s="101"/>
      <c r="F375" s="100"/>
      <c r="G375" s="34"/>
      <c r="H375" s="102"/>
      <c r="I375" s="102"/>
      <c r="J375" s="34"/>
      <c r="K375" s="138"/>
      <c r="L375" s="138"/>
      <c r="M375" s="138"/>
      <c r="N375" s="138"/>
      <c r="O375" s="138"/>
      <c r="P375" s="138"/>
      <c r="Q375" s="138"/>
      <c r="R375" s="138"/>
    </row>
    <row r="376" spans="1:18" x14ac:dyDescent="0.25">
      <c r="A376" s="236"/>
      <c r="B376" s="235"/>
      <c r="C376" s="241"/>
      <c r="D376" s="237"/>
      <c r="E376" s="238"/>
      <c r="F376" s="241"/>
      <c r="G376" s="237"/>
      <c r="H376" s="240"/>
      <c r="I376" s="240"/>
      <c r="J376" s="237"/>
    </row>
    <row r="377" spans="1:18" s="218" customFormat="1" x14ac:dyDescent="0.25">
      <c r="A377" s="227"/>
      <c r="B377" s="224" t="s">
        <v>11</v>
      </c>
      <c r="C377" s="233">
        <f>SUM(C8:C376)</f>
        <v>3822</v>
      </c>
      <c r="D377" s="225">
        <f>SUM(D8:D376)</f>
        <v>420617577</v>
      </c>
      <c r="E377" s="224" t="s">
        <v>11</v>
      </c>
      <c r="F377" s="233">
        <f>SUM(F8:F376)</f>
        <v>337</v>
      </c>
      <c r="G377" s="225">
        <f>SUM(G8:G376)</f>
        <v>37617400</v>
      </c>
      <c r="H377" s="233">
        <f>SUM(H8:H376)</f>
        <v>0</v>
      </c>
      <c r="I377" s="233">
        <f>SUM(I8:I376)</f>
        <v>370699688</v>
      </c>
      <c r="J377" s="225"/>
      <c r="K377" s="220"/>
      <c r="L377" s="220"/>
      <c r="M377" s="220"/>
      <c r="N377" s="220"/>
      <c r="O377" s="220"/>
      <c r="P377" s="220"/>
      <c r="Q377" s="220"/>
      <c r="R377" s="220"/>
    </row>
    <row r="378" spans="1:18" s="218" customFormat="1" x14ac:dyDescent="0.25">
      <c r="A378" s="227"/>
      <c r="B378" s="224"/>
      <c r="C378" s="233"/>
      <c r="D378" s="225"/>
      <c r="E378" s="224"/>
      <c r="F378" s="233"/>
      <c r="G378" s="225"/>
      <c r="H378" s="233"/>
      <c r="I378" s="233"/>
      <c r="J378" s="225"/>
      <c r="K378" s="220"/>
      <c r="M378" s="220"/>
      <c r="N378" s="220"/>
      <c r="O378" s="220"/>
      <c r="P378" s="220"/>
      <c r="Q378" s="220"/>
      <c r="R378" s="220"/>
    </row>
    <row r="379" spans="1:18" x14ac:dyDescent="0.25">
      <c r="A379" s="226"/>
      <c r="B379" s="227"/>
      <c r="C379" s="241"/>
      <c r="D379" s="237"/>
      <c r="E379" s="224"/>
      <c r="F379" s="241"/>
      <c r="G379" s="327" t="s">
        <v>12</v>
      </c>
      <c r="H379" s="328"/>
      <c r="I379" s="237"/>
      <c r="J379" s="228">
        <f>SUM(D8:D376)</f>
        <v>420617577</v>
      </c>
      <c r="P379" s="220"/>
      <c r="Q379" s="220"/>
      <c r="R379" s="234"/>
    </row>
    <row r="380" spans="1:18" x14ac:dyDescent="0.25">
      <c r="A380" s="236"/>
      <c r="B380" s="235"/>
      <c r="C380" s="241"/>
      <c r="D380" s="237"/>
      <c r="E380" s="238"/>
      <c r="F380" s="241"/>
      <c r="G380" s="327" t="s">
        <v>13</v>
      </c>
      <c r="H380" s="328"/>
      <c r="I380" s="238"/>
      <c r="J380" s="228">
        <f>SUM(G8:G376)</f>
        <v>37617400</v>
      </c>
      <c r="R380" s="234"/>
    </row>
    <row r="381" spans="1:18" x14ac:dyDescent="0.25">
      <c r="A381" s="229"/>
      <c r="B381" s="238"/>
      <c r="C381" s="241"/>
      <c r="D381" s="237"/>
      <c r="E381" s="238"/>
      <c r="F381" s="241"/>
      <c r="G381" s="327" t="s">
        <v>14</v>
      </c>
      <c r="H381" s="328"/>
      <c r="I381" s="230"/>
      <c r="J381" s="230">
        <f>J379-J380</f>
        <v>383000177</v>
      </c>
      <c r="L381" s="220"/>
      <c r="R381" s="234"/>
    </row>
    <row r="382" spans="1:18" x14ac:dyDescent="0.25">
      <c r="A382" s="236"/>
      <c r="B382" s="231"/>
      <c r="C382" s="241"/>
      <c r="D382" s="232"/>
      <c r="E382" s="238"/>
      <c r="F382" s="241"/>
      <c r="G382" s="327" t="s">
        <v>15</v>
      </c>
      <c r="H382" s="328"/>
      <c r="I382" s="238"/>
      <c r="J382" s="228">
        <f>SUM(H8:H376)</f>
        <v>0</v>
      </c>
      <c r="R382" s="234"/>
    </row>
    <row r="383" spans="1:18" x14ac:dyDescent="0.25">
      <c r="A383" s="236"/>
      <c r="B383" s="231"/>
      <c r="C383" s="241"/>
      <c r="D383" s="232"/>
      <c r="E383" s="238"/>
      <c r="F383" s="241"/>
      <c r="G383" s="327" t="s">
        <v>16</v>
      </c>
      <c r="H383" s="328"/>
      <c r="I383" s="238"/>
      <c r="J383" s="228">
        <f>J381+J382</f>
        <v>383000177</v>
      </c>
      <c r="R383" s="234"/>
    </row>
    <row r="384" spans="1:18" x14ac:dyDescent="0.25">
      <c r="A384" s="236"/>
      <c r="B384" s="231"/>
      <c r="C384" s="241"/>
      <c r="D384" s="232"/>
      <c r="E384" s="238"/>
      <c r="F384" s="241"/>
      <c r="G384" s="327" t="s">
        <v>5</v>
      </c>
      <c r="H384" s="328"/>
      <c r="I384" s="238"/>
      <c r="J384" s="228">
        <f>SUM(I8:I376)</f>
        <v>370699688</v>
      </c>
      <c r="R384" s="234"/>
    </row>
    <row r="385" spans="1:18" x14ac:dyDescent="0.25">
      <c r="A385" s="236"/>
      <c r="B385" s="231"/>
      <c r="C385" s="241"/>
      <c r="D385" s="232"/>
      <c r="E385" s="238"/>
      <c r="F385" s="241"/>
      <c r="G385" s="327" t="s">
        <v>32</v>
      </c>
      <c r="H385" s="328"/>
      <c r="I385" s="235" t="str">
        <f>IF(J385&gt;0,"SALDO",IF(J385&lt;0,"PIUTANG",IF(J385=0,"LUNAS")))</f>
        <v>PIUTANG</v>
      </c>
      <c r="J385" s="228">
        <f>J384-J383</f>
        <v>-12300489</v>
      </c>
      <c r="R385" s="234"/>
    </row>
  </sheetData>
  <mergeCells count="13">
    <mergeCell ref="A5:J5"/>
    <mergeCell ref="A6:A7"/>
    <mergeCell ref="B6:G6"/>
    <mergeCell ref="H6:H7"/>
    <mergeCell ref="I6:I7"/>
    <mergeCell ref="J6:J7"/>
    <mergeCell ref="G385:H385"/>
    <mergeCell ref="G379:H379"/>
    <mergeCell ref="G380:H380"/>
    <mergeCell ref="G381:H381"/>
    <mergeCell ref="G382:H382"/>
    <mergeCell ref="G383:H383"/>
    <mergeCell ref="G384:H384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01"/>
  <sheetViews>
    <sheetView workbookViewId="0">
      <pane ySplit="6" topLeftCell="A278" activePane="bottomLeft" state="frozen"/>
      <selection pane="bottomLeft" activeCell="G285" sqref="G285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J300*-1</f>
        <v>1044050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36">
        <v>43197</v>
      </c>
      <c r="B284" s="235">
        <v>180159453</v>
      </c>
      <c r="C284" s="241">
        <v>8</v>
      </c>
      <c r="D284" s="34">
        <v>656075</v>
      </c>
      <c r="E284" s="238">
        <v>180041760</v>
      </c>
      <c r="F284" s="241">
        <v>6</v>
      </c>
      <c r="G284" s="237">
        <v>561838</v>
      </c>
      <c r="H284" s="238"/>
      <c r="I284" s="240"/>
      <c r="J284" s="237"/>
      <c r="K284" s="234"/>
      <c r="L284" s="234"/>
      <c r="M284" s="234"/>
      <c r="N284" s="234"/>
      <c r="O284" s="234"/>
      <c r="P284" s="234"/>
    </row>
    <row r="285" spans="1:16" x14ac:dyDescent="0.25">
      <c r="A285" s="236">
        <v>43197</v>
      </c>
      <c r="B285" s="235">
        <v>180159455</v>
      </c>
      <c r="C285" s="241">
        <v>13</v>
      </c>
      <c r="D285" s="34">
        <v>949813</v>
      </c>
      <c r="E285" s="238"/>
      <c r="F285" s="241"/>
      <c r="G285" s="237"/>
      <c r="H285" s="238"/>
      <c r="I285" s="240"/>
      <c r="J285" s="237"/>
      <c r="K285" s="234"/>
      <c r="L285" s="234"/>
      <c r="M285" s="234"/>
      <c r="N285" s="234"/>
      <c r="O285" s="234"/>
      <c r="P285" s="234"/>
    </row>
    <row r="286" spans="1:16" x14ac:dyDescent="0.25">
      <c r="A286" s="236"/>
      <c r="B286" s="235"/>
      <c r="C286" s="241"/>
      <c r="D286" s="34"/>
      <c r="E286" s="238"/>
      <c r="F286" s="241"/>
      <c r="G286" s="237"/>
      <c r="H286" s="238"/>
      <c r="I286" s="240"/>
      <c r="J286" s="237"/>
      <c r="K286" s="234"/>
      <c r="L286" s="234"/>
      <c r="M286" s="234"/>
      <c r="N286" s="234"/>
      <c r="O286" s="234"/>
      <c r="P286" s="234"/>
    </row>
    <row r="287" spans="1:16" x14ac:dyDescent="0.25">
      <c r="A287" s="236"/>
      <c r="B287" s="235"/>
      <c r="C287" s="241"/>
      <c r="D287" s="34"/>
      <c r="E287" s="238"/>
      <c r="F287" s="241"/>
      <c r="G287" s="237"/>
      <c r="H287" s="238"/>
      <c r="I287" s="240"/>
      <c r="J287" s="237"/>
      <c r="K287" s="234"/>
      <c r="L287" s="234"/>
      <c r="M287" s="234"/>
      <c r="N287" s="234"/>
      <c r="O287" s="234"/>
      <c r="P287" s="234"/>
    </row>
    <row r="288" spans="1:16" x14ac:dyDescent="0.25">
      <c r="A288" s="236"/>
      <c r="B288" s="235"/>
      <c r="C288" s="241"/>
      <c r="D288" s="34"/>
      <c r="E288" s="238"/>
      <c r="F288" s="241"/>
      <c r="G288" s="237"/>
      <c r="H288" s="238"/>
      <c r="I288" s="240"/>
      <c r="J288" s="237"/>
      <c r="K288" s="234"/>
      <c r="L288" s="234"/>
      <c r="M288" s="234"/>
      <c r="N288" s="234"/>
      <c r="O288" s="234"/>
      <c r="P288" s="234"/>
    </row>
    <row r="289" spans="1:16" x14ac:dyDescent="0.25">
      <c r="A289" s="236"/>
      <c r="B289" s="235"/>
      <c r="C289" s="241"/>
      <c r="D289" s="34"/>
      <c r="E289" s="238"/>
      <c r="F289" s="241"/>
      <c r="G289" s="237"/>
      <c r="H289" s="238"/>
      <c r="I289" s="240"/>
      <c r="J289" s="237"/>
      <c r="K289" s="234"/>
      <c r="L289" s="234"/>
      <c r="M289" s="234"/>
      <c r="N289" s="234"/>
      <c r="O289" s="234"/>
      <c r="P289" s="234"/>
    </row>
    <row r="290" spans="1:16" x14ac:dyDescent="0.25">
      <c r="A290" s="236"/>
      <c r="B290" s="235"/>
      <c r="C290" s="241"/>
      <c r="D290" s="34"/>
      <c r="E290" s="238"/>
      <c r="F290" s="241"/>
      <c r="G290" s="237"/>
      <c r="H290" s="238"/>
      <c r="I290" s="240"/>
      <c r="J290" s="237"/>
      <c r="K290" s="234"/>
      <c r="L290" s="234"/>
      <c r="M290" s="234"/>
      <c r="N290" s="234"/>
      <c r="O290" s="234"/>
      <c r="P290" s="234"/>
    </row>
    <row r="291" spans="1:16" x14ac:dyDescent="0.25">
      <c r="A291" s="236"/>
      <c r="B291" s="235"/>
      <c r="C291" s="241"/>
      <c r="D291" s="34"/>
      <c r="E291" s="238"/>
      <c r="F291" s="241"/>
      <c r="G291" s="237"/>
      <c r="H291" s="238"/>
      <c r="I291" s="240"/>
      <c r="J291" s="237"/>
      <c r="K291" s="234"/>
      <c r="L291" s="234"/>
      <c r="M291" s="234"/>
      <c r="N291" s="234"/>
      <c r="O291" s="234"/>
      <c r="P291" s="234"/>
    </row>
    <row r="292" spans="1:16" x14ac:dyDescent="0.25">
      <c r="A292" s="236"/>
      <c r="B292" s="224" t="s">
        <v>11</v>
      </c>
      <c r="C292" s="233">
        <f>SUM(C7:C291)</f>
        <v>2033</v>
      </c>
      <c r="D292" s="225">
        <f>SUM(D7:D291)</f>
        <v>192413794</v>
      </c>
      <c r="E292" s="224" t="s">
        <v>11</v>
      </c>
      <c r="F292" s="233">
        <f>SUM(F7:F291)</f>
        <v>394</v>
      </c>
      <c r="G292" s="225">
        <f>SUM(G7:G291)</f>
        <v>41135866</v>
      </c>
      <c r="H292" s="225">
        <f>SUM(H7:H291)</f>
        <v>0</v>
      </c>
      <c r="I292" s="233">
        <f>SUM(I7:I291)</f>
        <v>150233878</v>
      </c>
      <c r="J292" s="5"/>
      <c r="K292" s="234"/>
      <c r="L292" s="234"/>
      <c r="M292" s="234"/>
      <c r="N292" s="234"/>
      <c r="O292" s="234"/>
      <c r="P292" s="234"/>
    </row>
    <row r="293" spans="1:16" x14ac:dyDescent="0.25">
      <c r="A293" s="236"/>
      <c r="B293" s="224"/>
      <c r="C293" s="233"/>
      <c r="D293" s="225"/>
      <c r="E293" s="224"/>
      <c r="F293" s="233"/>
      <c r="G293" s="5"/>
      <c r="H293" s="235"/>
      <c r="I293" s="241"/>
      <c r="J293" s="5"/>
      <c r="K293" s="234"/>
      <c r="L293" s="234"/>
      <c r="M293" s="234"/>
      <c r="N293" s="234"/>
      <c r="O293" s="234"/>
      <c r="P293" s="234"/>
    </row>
    <row r="294" spans="1:16" x14ac:dyDescent="0.25">
      <c r="A294" s="236"/>
      <c r="B294" s="227"/>
      <c r="C294" s="241"/>
      <c r="D294" s="237"/>
      <c r="E294" s="224"/>
      <c r="F294" s="241"/>
      <c r="G294" s="324" t="s">
        <v>12</v>
      </c>
      <c r="H294" s="324"/>
      <c r="I294" s="240"/>
      <c r="J294" s="228">
        <f>SUM(D7:D291)</f>
        <v>192413794</v>
      </c>
      <c r="K294" s="234"/>
      <c r="L294" s="234"/>
      <c r="M294" s="234"/>
      <c r="N294" s="234"/>
      <c r="O294" s="234"/>
      <c r="P294" s="234"/>
    </row>
    <row r="295" spans="1:16" x14ac:dyDescent="0.25">
      <c r="A295" s="226"/>
      <c r="B295" s="235"/>
      <c r="C295" s="241"/>
      <c r="D295" s="237"/>
      <c r="E295" s="238"/>
      <c r="F295" s="241"/>
      <c r="G295" s="324" t="s">
        <v>13</v>
      </c>
      <c r="H295" s="324"/>
      <c r="I295" s="240"/>
      <c r="J295" s="228">
        <f>SUM(G7:G291)</f>
        <v>41135866</v>
      </c>
      <c r="K295" s="234"/>
      <c r="L295" s="234"/>
      <c r="M295" s="234"/>
      <c r="N295" s="234"/>
      <c r="O295" s="234"/>
      <c r="P295" s="234"/>
    </row>
    <row r="296" spans="1:16" x14ac:dyDescent="0.25">
      <c r="A296" s="236"/>
      <c r="B296" s="238"/>
      <c r="C296" s="241"/>
      <c r="D296" s="237"/>
      <c r="E296" s="238"/>
      <c r="F296" s="241"/>
      <c r="G296" s="324" t="s">
        <v>14</v>
      </c>
      <c r="H296" s="324"/>
      <c r="I296" s="41"/>
      <c r="J296" s="230">
        <f>J294-J295</f>
        <v>151277928</v>
      </c>
      <c r="K296" s="234"/>
      <c r="L296" s="234"/>
      <c r="M296" s="234"/>
      <c r="N296" s="234"/>
      <c r="O296" s="234"/>
      <c r="P296" s="234"/>
    </row>
    <row r="297" spans="1:16" x14ac:dyDescent="0.25">
      <c r="A297" s="229"/>
      <c r="B297" s="231"/>
      <c r="C297" s="241"/>
      <c r="D297" s="232"/>
      <c r="E297" s="238"/>
      <c r="F297" s="241"/>
      <c r="G297" s="324" t="s">
        <v>15</v>
      </c>
      <c r="H297" s="324"/>
      <c r="I297" s="240"/>
      <c r="J297" s="228">
        <f>SUM(H7:H291)</f>
        <v>0</v>
      </c>
      <c r="K297" s="234"/>
      <c r="L297" s="234"/>
      <c r="M297" s="234"/>
      <c r="N297" s="234"/>
      <c r="O297" s="234"/>
      <c r="P297" s="234"/>
    </row>
    <row r="298" spans="1:16" x14ac:dyDescent="0.25">
      <c r="A298" s="236"/>
      <c r="B298" s="231"/>
      <c r="C298" s="241"/>
      <c r="D298" s="232"/>
      <c r="E298" s="238"/>
      <c r="F298" s="241"/>
      <c r="G298" s="324" t="s">
        <v>16</v>
      </c>
      <c r="H298" s="324"/>
      <c r="I298" s="240"/>
      <c r="J298" s="228">
        <f>J296+J297</f>
        <v>151277928</v>
      </c>
      <c r="K298" s="234"/>
      <c r="L298" s="234"/>
      <c r="M298" s="234"/>
      <c r="N298" s="234"/>
      <c r="O298" s="234"/>
      <c r="P298" s="234"/>
    </row>
    <row r="299" spans="1:16" x14ac:dyDescent="0.25">
      <c r="A299" s="236"/>
      <c r="B299" s="231"/>
      <c r="C299" s="241"/>
      <c r="D299" s="232"/>
      <c r="E299" s="238"/>
      <c r="F299" s="241"/>
      <c r="G299" s="324" t="s">
        <v>5</v>
      </c>
      <c r="H299" s="324"/>
      <c r="I299" s="240"/>
      <c r="J299" s="228">
        <f>SUM(I7:I291)</f>
        <v>150233878</v>
      </c>
      <c r="K299" s="234"/>
      <c r="L299" s="234"/>
      <c r="M299" s="234"/>
      <c r="N299" s="234"/>
      <c r="O299" s="234"/>
      <c r="P299" s="234"/>
    </row>
    <row r="300" spans="1:16" x14ac:dyDescent="0.25">
      <c r="A300" s="236"/>
      <c r="B300" s="231"/>
      <c r="C300" s="241"/>
      <c r="D300" s="232"/>
      <c r="E300" s="238"/>
      <c r="F300" s="241"/>
      <c r="G300" s="324" t="s">
        <v>32</v>
      </c>
      <c r="H300" s="324"/>
      <c r="I300" s="241" t="str">
        <f>IF(J300&gt;0,"SALDO",IF(J300&lt;0,"PIUTANG",IF(J300=0,"LUNAS")))</f>
        <v>PIUTANG</v>
      </c>
      <c r="J300" s="228">
        <f>J299-J298</f>
        <v>-1044050</v>
      </c>
      <c r="K300" s="234"/>
      <c r="L300" s="234"/>
      <c r="M300" s="234"/>
      <c r="N300" s="234"/>
      <c r="O300" s="234"/>
      <c r="P300" s="234"/>
    </row>
    <row r="301" spans="1:16" x14ac:dyDescent="0.25">
      <c r="A301" s="236"/>
      <c r="K301" s="234"/>
      <c r="L301" s="234"/>
      <c r="M301" s="234"/>
      <c r="N301" s="234"/>
      <c r="O301" s="234"/>
      <c r="P301" s="234"/>
    </row>
  </sheetData>
  <mergeCells count="15">
    <mergeCell ref="G300:H300"/>
    <mergeCell ref="G294:H294"/>
    <mergeCell ref="G295:H295"/>
    <mergeCell ref="G296:H296"/>
    <mergeCell ref="G297:H297"/>
    <mergeCell ref="G298:H298"/>
    <mergeCell ref="G299:H299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26" activePane="bottomLeft" state="frozen"/>
      <selection pane="bottomLeft" activeCell="J31" sqref="J3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0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>
        <v>43191</v>
      </c>
      <c r="B26" s="99">
        <v>180158759</v>
      </c>
      <c r="C26" s="100">
        <v>6</v>
      </c>
      <c r="D26" s="34">
        <v>1019025</v>
      </c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>
        <v>43195</v>
      </c>
      <c r="B27" s="99">
        <v>180159202</v>
      </c>
      <c r="C27" s="100">
        <v>4</v>
      </c>
      <c r="D27" s="34">
        <v>580125</v>
      </c>
      <c r="E27" s="101"/>
      <c r="F27" s="99"/>
      <c r="G27" s="34"/>
      <c r="H27" s="102"/>
      <c r="I27" s="102">
        <v>2647226</v>
      </c>
      <c r="J27" s="34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90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24" t="s">
        <v>12</v>
      </c>
      <c r="H32" s="324"/>
      <c r="I32" s="39"/>
      <c r="J32" s="13">
        <f>SUM(D8:D29)</f>
        <v>10529667</v>
      </c>
      <c r="M32" s="37"/>
    </row>
    <row r="33" spans="1:13" x14ac:dyDescent="0.25">
      <c r="A33" s="4"/>
      <c r="B33" s="3"/>
      <c r="C33" s="40"/>
      <c r="D33" s="6"/>
      <c r="E33" s="7"/>
      <c r="F33" s="3"/>
      <c r="G33" s="324" t="s">
        <v>13</v>
      </c>
      <c r="H33" s="324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24" t="s">
        <v>14</v>
      </c>
      <c r="H34" s="324"/>
      <c r="I34" s="41"/>
      <c r="J34" s="15">
        <f>J32-J33</f>
        <v>8635029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24" t="s">
        <v>15</v>
      </c>
      <c r="H35" s="324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24" t="s">
        <v>16</v>
      </c>
      <c r="H36" s="324"/>
      <c r="I36" s="39"/>
      <c r="J36" s="13">
        <f>J34+J35</f>
        <v>8635029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24" t="s">
        <v>5</v>
      </c>
      <c r="H37" s="324"/>
      <c r="I37" s="39"/>
      <c r="J37" s="13">
        <f>SUM(I8:I30)</f>
        <v>8635029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4" t="s">
        <v>32</v>
      </c>
      <c r="H38" s="324"/>
      <c r="I38" s="40" t="str">
        <f>IF(J38&gt;0,"SALDO",IF(J38&lt;0,"PIUTANG",IF(J38=0,"LUNAS")))</f>
        <v>LUNAS</v>
      </c>
      <c r="J38" s="13">
        <f>J37-J36</f>
        <v>0</v>
      </c>
      <c r="M38" s="37"/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H19" sqref="H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J27*-1</f>
        <v>5574563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/>
      <c r="J15" s="34"/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4" t="s">
        <v>12</v>
      </c>
      <c r="H21" s="324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24" t="s">
        <v>13</v>
      </c>
      <c r="H22" s="324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24" t="s">
        <v>14</v>
      </c>
      <c r="H23" s="324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24" t="s">
        <v>15</v>
      </c>
      <c r="H24" s="324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4" t="s">
        <v>16</v>
      </c>
      <c r="H25" s="324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24" t="s">
        <v>5</v>
      </c>
      <c r="H26" s="324"/>
      <c r="I26" s="39"/>
      <c r="J26" s="13">
        <f>SUM(I8:I19)</f>
        <v>17775000</v>
      </c>
    </row>
    <row r="27" spans="1:12" x14ac:dyDescent="0.25">
      <c r="A27" s="4"/>
      <c r="B27" s="16"/>
      <c r="C27" s="26"/>
      <c r="D27" s="17"/>
      <c r="E27" s="7"/>
      <c r="F27" s="3"/>
      <c r="G27" s="324" t="s">
        <v>32</v>
      </c>
      <c r="H27" s="324"/>
      <c r="I27" s="40" t="str">
        <f>IF(J27&gt;0,"SALDO",IF(J27&lt;0,"PIUTANG",IF(J27=0,"LUNAS")))</f>
        <v>PIUTANG</v>
      </c>
      <c r="J27" s="13">
        <f>J26-J25</f>
        <v>-5574563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2018-04-07T10:40:30Z</dcterms:modified>
</cp:coreProperties>
</file>