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98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Bandros!$L$265:$M$394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ST'!$A$5:$J$152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C16" i="15" l="1"/>
  <c r="M3" i="49" l="1"/>
  <c r="I311" i="53" l="1"/>
  <c r="G311" i="53"/>
  <c r="H311" i="53"/>
  <c r="F311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51" i="54" l="1"/>
  <c r="J149" i="54"/>
  <c r="J147" i="54"/>
  <c r="J146" i="54"/>
  <c r="I144" i="54"/>
  <c r="H144" i="54"/>
  <c r="G144" i="54"/>
  <c r="F144" i="54"/>
  <c r="D144" i="54"/>
  <c r="C144" i="54"/>
  <c r="J148" i="54" l="1"/>
  <c r="J150" i="54" s="1"/>
  <c r="J152" i="54" s="1"/>
  <c r="I2" i="54" s="1"/>
  <c r="C5" i="15" s="1"/>
  <c r="L3" i="54"/>
  <c r="I152" i="54" l="1"/>
  <c r="J27" i="35" l="1"/>
  <c r="J31" i="35"/>
  <c r="J29" i="35"/>
  <c r="J26" i="35"/>
  <c r="G24" i="35"/>
  <c r="F24" i="35"/>
  <c r="J28" i="35" l="1"/>
  <c r="J30" i="35" s="1"/>
  <c r="J32" i="35" s="1"/>
  <c r="J318" i="53" l="1"/>
  <c r="J314" i="53"/>
  <c r="J313" i="53"/>
  <c r="J315" i="53" l="1"/>
  <c r="L3" i="49"/>
  <c r="L3" i="53" l="1"/>
  <c r="C311" i="53"/>
  <c r="D311" i="53"/>
  <c r="J316" i="53"/>
  <c r="J317" i="53" s="1"/>
  <c r="J319" i="53" l="1"/>
  <c r="I2" i="53" l="1"/>
  <c r="C7" i="15" s="1"/>
  <c r="I319" i="53"/>
  <c r="L3" i="2" l="1"/>
  <c r="C395" i="49" l="1"/>
  <c r="D395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4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02" i="49"/>
  <c r="J400" i="49"/>
  <c r="J398" i="49"/>
  <c r="J397" i="49"/>
  <c r="I395" i="49"/>
  <c r="H395" i="49"/>
  <c r="G395" i="49"/>
  <c r="F395" i="49"/>
  <c r="J399" i="49" l="1"/>
  <c r="J401" i="49" s="1"/>
  <c r="J403" i="49" s="1"/>
  <c r="I2" i="49" s="1"/>
  <c r="I403" i="49" l="1"/>
  <c r="C8" i="15"/>
  <c r="J93" i="2" l="1"/>
  <c r="I88" i="2"/>
  <c r="H88" i="2"/>
  <c r="G88" i="2"/>
  <c r="F8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0" i="12"/>
  <c r="J38" i="12"/>
  <c r="J36" i="12"/>
  <c r="J35" i="12"/>
  <c r="F33" i="12"/>
  <c r="C3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5" i="2"/>
  <c r="J91" i="2"/>
  <c r="J90" i="2"/>
  <c r="D88" i="2"/>
  <c r="C88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2" i="2"/>
  <c r="J94" i="2" s="1"/>
  <c r="J96" i="2" s="1"/>
  <c r="I96" i="2" s="1"/>
  <c r="J55" i="11"/>
  <c r="J57" i="11" s="1"/>
  <c r="J59" i="11" s="1"/>
  <c r="J59" i="34"/>
  <c r="I2" i="21"/>
  <c r="I59" i="21"/>
  <c r="J122" i="20"/>
  <c r="J124" i="20" s="1"/>
  <c r="J126" i="20" s="1"/>
  <c r="I2" i="20" s="1"/>
  <c r="J37" i="12"/>
  <c r="J39" i="12" s="1"/>
  <c r="J41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1" i="12"/>
  <c r="I126" i="20"/>
  <c r="I52" i="18"/>
  <c r="I95" i="4"/>
  <c r="I27" i="32"/>
  <c r="I2" i="32"/>
  <c r="I2" i="6"/>
  <c r="I2" i="17"/>
  <c r="I2" i="16"/>
  <c r="C12" i="15" s="1"/>
  <c r="I25" i="25"/>
  <c r="I32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<sst xmlns="http://schemas.openxmlformats.org/spreadsheetml/2006/main" count="1677" uniqueCount="194">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</sst>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zoomScale="85" zoomScaleNormal="85" workbookViewId="0">
      <pane ySplit="7" topLeftCell="A128" activePane="bottomLeft" state="frozen"/>
      <selection pane="bottomLeft" activeCell="E139" sqref="E13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SUM(D120:D132)</f>
        <v>15191666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J152*-1</f>
        <v>7154178</v>
      </c>
      <c r="J2" s="218"/>
      <c r="L2" s="278">
        <f>SUM(G120:G132)</f>
        <v>1065139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14126527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10">
        <v>43199</v>
      </c>
      <c r="B133" s="115">
        <v>180159665</v>
      </c>
      <c r="C133" s="309">
        <v>11</v>
      </c>
      <c r="D133" s="117">
        <v>959438</v>
      </c>
      <c r="E133" s="118"/>
      <c r="F133" s="120"/>
      <c r="G133" s="117"/>
      <c r="H133" s="118"/>
      <c r="I133" s="213"/>
      <c r="J133" s="117"/>
    </row>
    <row r="134" spans="1:10" ht="15.75" customHeight="1" x14ac:dyDescent="0.25">
      <c r="A134" s="210">
        <v>43199</v>
      </c>
      <c r="B134" s="115">
        <v>180159731</v>
      </c>
      <c r="C134" s="309">
        <v>7</v>
      </c>
      <c r="D134" s="117">
        <v>891363</v>
      </c>
      <c r="E134" s="118"/>
      <c r="F134" s="120"/>
      <c r="G134" s="117"/>
      <c r="H134" s="118"/>
      <c r="I134" s="213"/>
      <c r="J134" s="117"/>
    </row>
    <row r="135" spans="1:10" ht="15.75" customHeight="1" x14ac:dyDescent="0.25">
      <c r="A135" s="210">
        <v>43200</v>
      </c>
      <c r="B135" s="115">
        <v>180159789</v>
      </c>
      <c r="C135" s="309">
        <v>12</v>
      </c>
      <c r="D135" s="117">
        <v>1437538</v>
      </c>
      <c r="E135" s="118">
        <v>180041853</v>
      </c>
      <c r="F135" s="120">
        <v>9</v>
      </c>
      <c r="G135" s="117">
        <v>1053588</v>
      </c>
      <c r="H135" s="118"/>
      <c r="I135" s="213"/>
      <c r="J135" s="117"/>
    </row>
    <row r="136" spans="1:10" ht="15.75" customHeight="1" x14ac:dyDescent="0.25">
      <c r="A136" s="210">
        <v>43200</v>
      </c>
      <c r="B136" s="115">
        <v>180159834</v>
      </c>
      <c r="C136" s="309">
        <v>5</v>
      </c>
      <c r="D136" s="117">
        <v>580913</v>
      </c>
      <c r="E136" s="118"/>
      <c r="F136" s="120"/>
      <c r="G136" s="117"/>
      <c r="H136" s="118"/>
      <c r="I136" s="213"/>
      <c r="J136" s="117"/>
    </row>
    <row r="137" spans="1:10" ht="15.75" customHeight="1" x14ac:dyDescent="0.25">
      <c r="A137" s="210">
        <v>43201</v>
      </c>
      <c r="B137" s="115">
        <v>180159900</v>
      </c>
      <c r="C137" s="309">
        <v>17</v>
      </c>
      <c r="D137" s="117">
        <v>1880813</v>
      </c>
      <c r="E137" s="118">
        <v>180041892</v>
      </c>
      <c r="F137" s="120">
        <v>2</v>
      </c>
      <c r="G137" s="117">
        <v>168525</v>
      </c>
      <c r="H137" s="118"/>
      <c r="I137" s="213"/>
      <c r="J137" s="117"/>
    </row>
    <row r="138" spans="1:10" ht="15.75" customHeight="1" x14ac:dyDescent="0.25">
      <c r="A138" s="210">
        <v>43201</v>
      </c>
      <c r="B138" s="115">
        <v>180159970</v>
      </c>
      <c r="C138" s="309">
        <v>5</v>
      </c>
      <c r="D138" s="117">
        <v>579863</v>
      </c>
      <c r="E138" s="118"/>
      <c r="F138" s="120"/>
      <c r="G138" s="117"/>
      <c r="H138" s="118"/>
      <c r="I138" s="213"/>
      <c r="J138" s="117"/>
    </row>
    <row r="139" spans="1:10" ht="15.75" customHeight="1" x14ac:dyDescent="0.25">
      <c r="A139" s="210">
        <v>43202</v>
      </c>
      <c r="B139" s="115">
        <v>180160019</v>
      </c>
      <c r="C139" s="309">
        <v>14</v>
      </c>
      <c r="D139" s="117">
        <v>1556538</v>
      </c>
      <c r="E139" s="118">
        <v>180041925</v>
      </c>
      <c r="F139" s="120">
        <v>1</v>
      </c>
      <c r="G139" s="117">
        <v>102550</v>
      </c>
      <c r="H139" s="118"/>
      <c r="I139" s="213"/>
      <c r="J139" s="117"/>
    </row>
    <row r="140" spans="1:10" ht="15.75" customHeight="1" x14ac:dyDescent="0.25">
      <c r="A140" s="210">
        <v>43202</v>
      </c>
      <c r="B140" s="115">
        <v>180160074</v>
      </c>
      <c r="C140" s="309">
        <v>6</v>
      </c>
      <c r="D140" s="117">
        <v>592375</v>
      </c>
      <c r="E140" s="118"/>
      <c r="F140" s="120"/>
      <c r="G140" s="117"/>
      <c r="H140" s="118"/>
      <c r="I140" s="213"/>
      <c r="J140" s="117"/>
    </row>
    <row r="141" spans="1:10" ht="15.75" customHeight="1" x14ac:dyDescent="0.25">
      <c r="A141" s="210"/>
      <c r="B141" s="115"/>
      <c r="C141" s="309"/>
      <c r="D141" s="117"/>
      <c r="E141" s="118"/>
      <c r="F141" s="120"/>
      <c r="G141" s="117"/>
      <c r="H141" s="118"/>
      <c r="I141" s="213"/>
      <c r="J141" s="117"/>
    </row>
    <row r="142" spans="1:10" ht="15.75" customHeight="1" x14ac:dyDescent="0.25">
      <c r="A142" s="210"/>
      <c r="B142" s="115"/>
      <c r="C142" s="309"/>
      <c r="D142" s="117"/>
      <c r="E142" s="118"/>
      <c r="F142" s="120"/>
      <c r="G142" s="117"/>
      <c r="H142" s="118"/>
      <c r="I142" s="213"/>
      <c r="J142" s="117"/>
    </row>
    <row r="143" spans="1:10" x14ac:dyDescent="0.25">
      <c r="A143" s="236"/>
      <c r="B143" s="235"/>
      <c r="C143" s="12"/>
      <c r="D143" s="237"/>
      <c r="E143" s="238"/>
      <c r="F143" s="241"/>
      <c r="G143" s="237"/>
      <c r="H143" s="238"/>
      <c r="I143" s="240"/>
      <c r="J143" s="237"/>
    </row>
    <row r="144" spans="1:10" x14ac:dyDescent="0.25">
      <c r="A144" s="236"/>
      <c r="B144" s="224" t="s">
        <v>11</v>
      </c>
      <c r="C144" s="230">
        <f>SUM(C8:C143)</f>
        <v>1464</v>
      </c>
      <c r="D144" s="225">
        <f>SUM(D8:D143)</f>
        <v>151723457</v>
      </c>
      <c r="E144" s="224" t="s">
        <v>11</v>
      </c>
      <c r="F144" s="233">
        <f>SUM(F8:F143)</f>
        <v>151</v>
      </c>
      <c r="G144" s="225">
        <f>SUM(G8:G143)</f>
        <v>15539137</v>
      </c>
      <c r="H144" s="233">
        <f>SUM(H8:H143)</f>
        <v>0</v>
      </c>
      <c r="I144" s="233">
        <f>SUM(I8:I143)</f>
        <v>129030142</v>
      </c>
      <c r="J144" s="5"/>
    </row>
    <row r="145" spans="1:10" x14ac:dyDescent="0.25">
      <c r="A145" s="236"/>
      <c r="B145" s="224"/>
      <c r="C145" s="230"/>
      <c r="D145" s="225"/>
      <c r="E145" s="224"/>
      <c r="F145" s="233"/>
      <c r="G145" s="225"/>
      <c r="H145" s="233"/>
      <c r="I145" s="233"/>
      <c r="J145" s="5"/>
    </row>
    <row r="146" spans="1:10" x14ac:dyDescent="0.25">
      <c r="A146" s="226"/>
      <c r="B146" s="227"/>
      <c r="C146" s="12"/>
      <c r="D146" s="237"/>
      <c r="E146" s="224"/>
      <c r="F146" s="241"/>
      <c r="G146" s="324" t="s">
        <v>12</v>
      </c>
      <c r="H146" s="324"/>
      <c r="I146" s="240"/>
      <c r="J146" s="228">
        <f>SUM(D8:D143)</f>
        <v>151723457</v>
      </c>
    </row>
    <row r="147" spans="1:10" x14ac:dyDescent="0.25">
      <c r="A147" s="236"/>
      <c r="B147" s="235"/>
      <c r="C147" s="12"/>
      <c r="D147" s="237"/>
      <c r="E147" s="238"/>
      <c r="F147" s="241"/>
      <c r="G147" s="324" t="s">
        <v>13</v>
      </c>
      <c r="H147" s="324"/>
      <c r="I147" s="240"/>
      <c r="J147" s="228">
        <f>SUM(G8:G143)</f>
        <v>15539137</v>
      </c>
    </row>
    <row r="148" spans="1:10" x14ac:dyDescent="0.25">
      <c r="A148" s="229"/>
      <c r="B148" s="238"/>
      <c r="C148" s="12"/>
      <c r="D148" s="237"/>
      <c r="E148" s="238"/>
      <c r="F148" s="241"/>
      <c r="G148" s="324" t="s">
        <v>14</v>
      </c>
      <c r="H148" s="324"/>
      <c r="I148" s="41"/>
      <c r="J148" s="230">
        <f>J146-J147</f>
        <v>136184320</v>
      </c>
    </row>
    <row r="149" spans="1:10" x14ac:dyDescent="0.25">
      <c r="A149" s="236"/>
      <c r="B149" s="231"/>
      <c r="C149" s="12"/>
      <c r="D149" s="232"/>
      <c r="E149" s="238"/>
      <c r="F149" s="241"/>
      <c r="G149" s="324" t="s">
        <v>15</v>
      </c>
      <c r="H149" s="324"/>
      <c r="I149" s="240"/>
      <c r="J149" s="228">
        <f>SUM(H8:H143)</f>
        <v>0</v>
      </c>
    </row>
    <row r="150" spans="1:10" x14ac:dyDescent="0.25">
      <c r="A150" s="236"/>
      <c r="B150" s="231"/>
      <c r="C150" s="12"/>
      <c r="D150" s="232"/>
      <c r="E150" s="238"/>
      <c r="F150" s="241"/>
      <c r="G150" s="324" t="s">
        <v>16</v>
      </c>
      <c r="H150" s="324"/>
      <c r="I150" s="240"/>
      <c r="J150" s="228">
        <f>J148+J149</f>
        <v>136184320</v>
      </c>
    </row>
    <row r="151" spans="1:10" x14ac:dyDescent="0.25">
      <c r="A151" s="236"/>
      <c r="B151" s="231"/>
      <c r="C151" s="12"/>
      <c r="D151" s="232"/>
      <c r="E151" s="238"/>
      <c r="F151" s="241"/>
      <c r="G151" s="324" t="s">
        <v>5</v>
      </c>
      <c r="H151" s="324"/>
      <c r="I151" s="240"/>
      <c r="J151" s="228">
        <f>SUM(I8:I143)</f>
        <v>129030142</v>
      </c>
    </row>
    <row r="152" spans="1:10" x14ac:dyDescent="0.25">
      <c r="A152" s="236"/>
      <c r="B152" s="231"/>
      <c r="C152" s="12"/>
      <c r="D152" s="232"/>
      <c r="E152" s="238"/>
      <c r="F152" s="241"/>
      <c r="G152" s="324" t="s">
        <v>32</v>
      </c>
      <c r="H152" s="324"/>
      <c r="I152" s="241" t="str">
        <f>IF(J152&gt;0,"SALDO",IF(J152&lt;0,"PIUTANG",IF(J152=0,"LUNAS")))</f>
        <v>PIUTANG</v>
      </c>
      <c r="J152" s="228">
        <f>J151-J150</f>
        <v>-7154178</v>
      </c>
    </row>
  </sheetData>
  <mergeCells count="15">
    <mergeCell ref="G152:H152"/>
    <mergeCell ref="G146:H146"/>
    <mergeCell ref="G147:H147"/>
    <mergeCell ref="G148:H148"/>
    <mergeCell ref="G149:H149"/>
    <mergeCell ref="G150:H150"/>
    <mergeCell ref="G151:H15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43199</v>
      </c>
      <c r="C5" s="284">
        <f>'Taufik ST'!I2</f>
        <v>7154178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43192</v>
      </c>
      <c r="C6" s="284">
        <f>'Indra Fashion'!I2</f>
        <v>7178564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43202</v>
      </c>
      <c r="C7" s="284">
        <f>Atlantis!I2</f>
        <v>1751052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43202</v>
      </c>
      <c r="C8" s="284">
        <f>Bandros!I2</f>
        <v>7340814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43198</v>
      </c>
      <c r="C10" s="284">
        <f>Yanyan!I2</f>
        <v>2800088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5574563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43192</v>
      </c>
      <c r="C17" s="284">
        <f>AnipAssunah!I2</f>
        <v>4714250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46387661.5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6"/>
  <sheetViews>
    <sheetView workbookViewId="0">
      <pane ySplit="7" topLeftCell="A70" activePane="bottomLeft" state="frozen"/>
      <selection pane="bottomLeft" activeCell="B81" sqref="B8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SUM(D70:D77)</f>
        <v>4633827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J96*-1</f>
        <v>7178564</v>
      </c>
      <c r="J2" s="20"/>
      <c r="L2" s="279">
        <f>SUM(G70:G77)</f>
        <v>380014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4253813</v>
      </c>
      <c r="M3" s="219"/>
      <c r="N3" s="219">
        <f>I2-L3</f>
        <v>2924751</v>
      </c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>
        <v>43192</v>
      </c>
      <c r="B70" s="235">
        <v>180158909</v>
      </c>
      <c r="C70" s="241">
        <v>7</v>
      </c>
      <c r="D70" s="237">
        <v>768425</v>
      </c>
      <c r="E70" s="238">
        <v>180041620</v>
      </c>
      <c r="F70" s="241">
        <v>1</v>
      </c>
      <c r="G70" s="237">
        <v>86363</v>
      </c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2">
        <v>43192</v>
      </c>
      <c r="B71" s="235">
        <v>180158917</v>
      </c>
      <c r="C71" s="241">
        <v>1</v>
      </c>
      <c r="D71" s="237">
        <v>109288</v>
      </c>
      <c r="E71" s="238"/>
      <c r="F71" s="241"/>
      <c r="G71" s="237"/>
      <c r="H71" s="240"/>
      <c r="I71" s="240"/>
      <c r="J71" s="23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2">
        <v>43193</v>
      </c>
      <c r="B72" s="235">
        <v>180159028</v>
      </c>
      <c r="C72" s="241">
        <v>9</v>
      </c>
      <c r="D72" s="237">
        <v>1344963</v>
      </c>
      <c r="E72" s="238">
        <v>180041647</v>
      </c>
      <c r="F72" s="241">
        <v>1</v>
      </c>
      <c r="G72" s="237">
        <v>109288</v>
      </c>
      <c r="H72" s="240"/>
      <c r="I72" s="240"/>
      <c r="J72" s="23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2">
        <v>43194</v>
      </c>
      <c r="B73" s="235">
        <v>180159147</v>
      </c>
      <c r="C73" s="241">
        <v>11</v>
      </c>
      <c r="D73" s="237">
        <v>930475</v>
      </c>
      <c r="E73" s="238"/>
      <c r="F73" s="241"/>
      <c r="G73" s="237"/>
      <c r="H73" s="240"/>
      <c r="I73" s="240"/>
      <c r="J73" s="23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2">
        <v>43195</v>
      </c>
      <c r="B74" s="235">
        <v>180159266</v>
      </c>
      <c r="C74" s="241">
        <v>4</v>
      </c>
      <c r="D74" s="237">
        <v>432950</v>
      </c>
      <c r="E74" s="238"/>
      <c r="F74" s="241"/>
      <c r="G74" s="237"/>
      <c r="H74" s="240"/>
      <c r="I74" s="240"/>
      <c r="J74" s="23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2">
        <v>43196</v>
      </c>
      <c r="B75" s="235">
        <v>180159362</v>
      </c>
      <c r="C75" s="241">
        <v>7</v>
      </c>
      <c r="D75" s="237">
        <v>761338</v>
      </c>
      <c r="E75" s="238">
        <v>180041733</v>
      </c>
      <c r="F75" s="241">
        <v>1</v>
      </c>
      <c r="G75" s="237">
        <v>184363</v>
      </c>
      <c r="H75" s="240"/>
      <c r="I75" s="240"/>
      <c r="J75" s="23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2">
        <v>43197</v>
      </c>
      <c r="B76" s="235">
        <v>180159513</v>
      </c>
      <c r="C76" s="241">
        <v>2</v>
      </c>
      <c r="D76" s="237">
        <v>210788</v>
      </c>
      <c r="E76" s="238"/>
      <c r="F76" s="241"/>
      <c r="G76" s="237"/>
      <c r="H76" s="240"/>
      <c r="I76" s="240"/>
      <c r="J76" s="23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2">
        <v>43197</v>
      </c>
      <c r="B77" s="235">
        <v>180159518</v>
      </c>
      <c r="C77" s="241">
        <v>1</v>
      </c>
      <c r="D77" s="237">
        <v>75600</v>
      </c>
      <c r="E77" s="238"/>
      <c r="F77" s="241"/>
      <c r="G77" s="237"/>
      <c r="H77" s="240"/>
      <c r="I77" s="240"/>
      <c r="J77" s="237"/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>
        <v>43199</v>
      </c>
      <c r="B78" s="235">
        <v>180159706</v>
      </c>
      <c r="C78" s="241">
        <v>11</v>
      </c>
      <c r="D78" s="237">
        <v>1399825</v>
      </c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2">
        <v>43200</v>
      </c>
      <c r="B79" s="235">
        <v>180159833</v>
      </c>
      <c r="C79" s="241">
        <v>5</v>
      </c>
      <c r="D79" s="237">
        <v>539613</v>
      </c>
      <c r="E79" s="238">
        <v>180041866</v>
      </c>
      <c r="F79" s="241">
        <v>2</v>
      </c>
      <c r="G79" s="237">
        <v>266875</v>
      </c>
      <c r="H79" s="240"/>
      <c r="I79" s="240"/>
      <c r="J79" s="23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2">
        <v>43201</v>
      </c>
      <c r="B80" s="235">
        <v>180159956</v>
      </c>
      <c r="C80" s="241">
        <v>8</v>
      </c>
      <c r="D80" s="237">
        <v>722488</v>
      </c>
      <c r="E80" s="238"/>
      <c r="F80" s="241"/>
      <c r="G80" s="237"/>
      <c r="H80" s="240"/>
      <c r="I80" s="240"/>
      <c r="J80" s="23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2">
        <v>43202</v>
      </c>
      <c r="B81" s="235">
        <v>180160064</v>
      </c>
      <c r="C81" s="241">
        <v>4</v>
      </c>
      <c r="D81" s="237">
        <v>532700</v>
      </c>
      <c r="E81" s="238"/>
      <c r="F81" s="241"/>
      <c r="G81" s="237"/>
      <c r="H81" s="240"/>
      <c r="I81" s="240"/>
      <c r="J81" s="23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2"/>
      <c r="B82" s="235"/>
      <c r="C82" s="241"/>
      <c r="D82" s="237"/>
      <c r="E82" s="238"/>
      <c r="F82" s="241"/>
      <c r="G82" s="237"/>
      <c r="H82" s="240"/>
      <c r="I82" s="240"/>
      <c r="J82" s="23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2"/>
      <c r="B83" s="235"/>
      <c r="C83" s="241"/>
      <c r="D83" s="237"/>
      <c r="E83" s="238"/>
      <c r="F83" s="241"/>
      <c r="G83" s="237"/>
      <c r="H83" s="240"/>
      <c r="I83" s="240"/>
      <c r="J83" s="237"/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/>
      <c r="B84" s="235"/>
      <c r="C84" s="241"/>
      <c r="D84" s="237"/>
      <c r="E84" s="238"/>
      <c r="F84" s="241"/>
      <c r="G84" s="237"/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/>
      <c r="B85" s="235"/>
      <c r="C85" s="241"/>
      <c r="D85" s="237"/>
      <c r="E85" s="238"/>
      <c r="F85" s="241"/>
      <c r="G85" s="237"/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/>
      <c r="B86" s="235"/>
      <c r="C86" s="241"/>
      <c r="D86" s="237"/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x14ac:dyDescent="0.25">
      <c r="A87" s="162"/>
      <c r="B87" s="3"/>
      <c r="C87" s="40"/>
      <c r="D87" s="6"/>
      <c r="E87" s="7"/>
      <c r="F87" s="40"/>
      <c r="G87" s="6"/>
      <c r="H87" s="39"/>
      <c r="I87" s="39"/>
      <c r="J87" s="6"/>
    </row>
    <row r="88" spans="1:18" x14ac:dyDescent="0.25">
      <c r="A88" s="162"/>
      <c r="B88" s="8" t="s">
        <v>11</v>
      </c>
      <c r="C88" s="77">
        <f>SUM(C8:C87)</f>
        <v>503</v>
      </c>
      <c r="D88" s="9">
        <f>SUM(D8:D87)</f>
        <v>54697582</v>
      </c>
      <c r="E88" s="8" t="s">
        <v>11</v>
      </c>
      <c r="F88" s="77">
        <f>SUM(F8:F87)</f>
        <v>46</v>
      </c>
      <c r="G88" s="5">
        <f>SUM(G8:G87)</f>
        <v>14328868</v>
      </c>
      <c r="H88" s="40">
        <f>SUM(H8:H87)</f>
        <v>0</v>
      </c>
      <c r="I88" s="40">
        <f>SUM(I8:I87)</f>
        <v>33190150</v>
      </c>
      <c r="J88" s="5"/>
    </row>
    <row r="89" spans="1:18" x14ac:dyDescent="0.25">
      <c r="A89" s="162"/>
      <c r="B89" s="8"/>
      <c r="C89" s="77"/>
      <c r="D89" s="9"/>
      <c r="E89" s="8"/>
      <c r="F89" s="77"/>
      <c r="G89" s="5"/>
      <c r="H89" s="40"/>
      <c r="I89" s="40"/>
      <c r="J89" s="5"/>
    </row>
    <row r="90" spans="1:18" x14ac:dyDescent="0.25">
      <c r="A90" s="163"/>
      <c r="B90" s="11"/>
      <c r="C90" s="40"/>
      <c r="D90" s="6"/>
      <c r="E90" s="8"/>
      <c r="F90" s="40"/>
      <c r="G90" s="324" t="s">
        <v>12</v>
      </c>
      <c r="H90" s="324"/>
      <c r="I90" s="39"/>
      <c r="J90" s="13">
        <f>SUM(D8:D87)</f>
        <v>54697582</v>
      </c>
    </row>
    <row r="91" spans="1:18" x14ac:dyDescent="0.25">
      <c r="A91" s="162"/>
      <c r="B91" s="3"/>
      <c r="C91" s="40"/>
      <c r="D91" s="6"/>
      <c r="E91" s="7"/>
      <c r="F91" s="40"/>
      <c r="G91" s="324" t="s">
        <v>13</v>
      </c>
      <c r="H91" s="324"/>
      <c r="I91" s="39"/>
      <c r="J91" s="13">
        <f>SUM(G8:G87)</f>
        <v>14328868</v>
      </c>
    </row>
    <row r="92" spans="1:18" x14ac:dyDescent="0.25">
      <c r="A92" s="164"/>
      <c r="B92" s="7"/>
      <c r="C92" s="40"/>
      <c r="D92" s="6"/>
      <c r="E92" s="7"/>
      <c r="F92" s="40"/>
      <c r="G92" s="324" t="s">
        <v>14</v>
      </c>
      <c r="H92" s="324"/>
      <c r="I92" s="41"/>
      <c r="J92" s="15">
        <f>J90-J91</f>
        <v>40368714</v>
      </c>
    </row>
    <row r="93" spans="1:18" x14ac:dyDescent="0.25">
      <c r="A93" s="162"/>
      <c r="B93" s="16"/>
      <c r="C93" s="40"/>
      <c r="D93" s="17"/>
      <c r="E93" s="7"/>
      <c r="F93" s="40"/>
      <c r="G93" s="324" t="s">
        <v>15</v>
      </c>
      <c r="H93" s="324"/>
      <c r="I93" s="39"/>
      <c r="J93" s="13">
        <f>SUM(H8:H87)</f>
        <v>0</v>
      </c>
    </row>
    <row r="94" spans="1:18" x14ac:dyDescent="0.25">
      <c r="A94" s="162"/>
      <c r="B94" s="16"/>
      <c r="C94" s="40"/>
      <c r="D94" s="17"/>
      <c r="E94" s="7"/>
      <c r="F94" s="40"/>
      <c r="G94" s="324" t="s">
        <v>16</v>
      </c>
      <c r="H94" s="324"/>
      <c r="I94" s="39"/>
      <c r="J94" s="13">
        <f>J92+J93</f>
        <v>40368714</v>
      </c>
    </row>
    <row r="95" spans="1:18" x14ac:dyDescent="0.25">
      <c r="A95" s="162"/>
      <c r="B95" s="16"/>
      <c r="C95" s="40"/>
      <c r="D95" s="17"/>
      <c r="E95" s="7"/>
      <c r="F95" s="40"/>
      <c r="G95" s="324" t="s">
        <v>5</v>
      </c>
      <c r="H95" s="324"/>
      <c r="I95" s="39"/>
      <c r="J95" s="13">
        <f>SUM(I8:I87)</f>
        <v>33190150</v>
      </c>
    </row>
    <row r="96" spans="1:18" x14ac:dyDescent="0.25">
      <c r="A96" s="162"/>
      <c r="B96" s="16"/>
      <c r="C96" s="40"/>
      <c r="D96" s="17"/>
      <c r="E96" s="7"/>
      <c r="F96" s="40"/>
      <c r="G96" s="324" t="s">
        <v>32</v>
      </c>
      <c r="H96" s="324"/>
      <c r="I96" s="40" t="str">
        <f>IF(J96&gt;0,"SALDO",IF(J96&lt;0,"PIUTANG",IF(J96=0,"LUNAS")))</f>
        <v>PIUTANG</v>
      </c>
      <c r="J96" s="13">
        <f>J95-J94</f>
        <v>-7178564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5:H95"/>
    <mergeCell ref="G96:H96"/>
    <mergeCell ref="G90:H90"/>
    <mergeCell ref="G91:H91"/>
    <mergeCell ref="G92:H92"/>
    <mergeCell ref="G93:H93"/>
    <mergeCell ref="G94:H94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03"/>
  <sheetViews>
    <sheetView workbookViewId="0">
      <pane ySplit="7" topLeftCell="A375" activePane="bottomLeft" state="frozen"/>
      <selection pane="bottomLeft" activeCell="G390" sqref="G390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SUM(D380:D385)</f>
        <v>7510302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J403*-1</f>
        <v>7340814</v>
      </c>
      <c r="J2" s="218"/>
      <c r="L2" s="219">
        <f>SUM(G380:G385)</f>
        <v>2435038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5075264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98">
        <v>43202</v>
      </c>
      <c r="B386" s="99">
        <v>180160000</v>
      </c>
      <c r="C386" s="100">
        <v>25</v>
      </c>
      <c r="D386" s="34">
        <v>2831763</v>
      </c>
      <c r="E386" s="101">
        <v>180041910</v>
      </c>
      <c r="F386" s="100">
        <v>2</v>
      </c>
      <c r="G386" s="34">
        <v>222950</v>
      </c>
      <c r="H386" s="102"/>
      <c r="I386" s="102"/>
      <c r="J386" s="34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98">
        <v>43202</v>
      </c>
      <c r="B387" s="99">
        <v>180160001</v>
      </c>
      <c r="C387" s="100">
        <v>9</v>
      </c>
      <c r="D387" s="34">
        <v>1141263</v>
      </c>
      <c r="E387" s="101">
        <v>180041927</v>
      </c>
      <c r="F387" s="100">
        <v>1</v>
      </c>
      <c r="G387" s="34">
        <v>199063</v>
      </c>
      <c r="H387" s="102"/>
      <c r="I387" s="102"/>
      <c r="J387" s="34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98">
        <v>43202</v>
      </c>
      <c r="B388" s="99">
        <v>180160029</v>
      </c>
      <c r="C388" s="100">
        <v>15</v>
      </c>
      <c r="D388" s="34">
        <v>1288700</v>
      </c>
      <c r="E388" s="101">
        <v>180041929</v>
      </c>
      <c r="F388" s="100">
        <v>1</v>
      </c>
      <c r="G388" s="34">
        <v>150500</v>
      </c>
      <c r="H388" s="102"/>
      <c r="I388" s="102"/>
      <c r="J388" s="34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98">
        <v>43202</v>
      </c>
      <c r="B389" s="99">
        <v>180160045</v>
      </c>
      <c r="C389" s="100">
        <v>11</v>
      </c>
      <c r="D389" s="34">
        <v>1182738</v>
      </c>
      <c r="E389" s="101"/>
      <c r="F389" s="100"/>
      <c r="G389" s="34"/>
      <c r="H389" s="102"/>
      <c r="I389" s="102"/>
      <c r="J389" s="34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98">
        <v>43202</v>
      </c>
      <c r="B390" s="99">
        <v>180160071</v>
      </c>
      <c r="C390" s="100">
        <v>13</v>
      </c>
      <c r="D390" s="34">
        <v>1468863</v>
      </c>
      <c r="E390" s="101"/>
      <c r="F390" s="100"/>
      <c r="G390" s="34"/>
      <c r="H390" s="102"/>
      <c r="I390" s="102"/>
      <c r="J390" s="34"/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98"/>
      <c r="B391" s="99"/>
      <c r="C391" s="100"/>
      <c r="D391" s="34"/>
      <c r="E391" s="101"/>
      <c r="F391" s="100"/>
      <c r="G391" s="34"/>
      <c r="H391" s="102"/>
      <c r="I391" s="102"/>
      <c r="J391" s="34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98"/>
      <c r="B392" s="99"/>
      <c r="C392" s="100"/>
      <c r="D392" s="34"/>
      <c r="E392" s="101"/>
      <c r="F392" s="100"/>
      <c r="G392" s="34"/>
      <c r="H392" s="102"/>
      <c r="I392" s="102"/>
      <c r="J392" s="34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98"/>
      <c r="B393" s="99"/>
      <c r="C393" s="100"/>
      <c r="D393" s="34"/>
      <c r="E393" s="101"/>
      <c r="F393" s="100"/>
      <c r="G393" s="34"/>
      <c r="H393" s="102"/>
      <c r="I393" s="102"/>
      <c r="J393" s="34"/>
      <c r="K393" s="138"/>
      <c r="L393" s="138"/>
      <c r="M393" s="138"/>
      <c r="N393" s="138"/>
      <c r="O393" s="138"/>
      <c r="P393" s="138"/>
      <c r="Q393" s="138"/>
      <c r="R393" s="138"/>
    </row>
    <row r="394" spans="1:18" x14ac:dyDescent="0.25">
      <c r="A394" s="236"/>
      <c r="B394" s="235"/>
      <c r="C394" s="241"/>
      <c r="D394" s="237"/>
      <c r="E394" s="238"/>
      <c r="F394" s="241"/>
      <c r="G394" s="237"/>
      <c r="H394" s="240"/>
      <c r="I394" s="240"/>
      <c r="J394" s="237"/>
    </row>
    <row r="395" spans="1:18" s="218" customFormat="1" x14ac:dyDescent="0.25">
      <c r="A395" s="227"/>
      <c r="B395" s="224" t="s">
        <v>11</v>
      </c>
      <c r="C395" s="233">
        <f>SUM(C8:C394)</f>
        <v>4120</v>
      </c>
      <c r="D395" s="225">
        <f>SUM(D8:D394)</f>
        <v>453169070</v>
      </c>
      <c r="E395" s="224" t="s">
        <v>11</v>
      </c>
      <c r="F395" s="233">
        <f>SUM(F8:F394)</f>
        <v>372</v>
      </c>
      <c r="G395" s="225">
        <f>SUM(G8:G394)</f>
        <v>41583951</v>
      </c>
      <c r="H395" s="233">
        <f>SUM(H8:H394)</f>
        <v>0</v>
      </c>
      <c r="I395" s="233">
        <f>SUM(I8:I394)</f>
        <v>404244305</v>
      </c>
      <c r="J395" s="225"/>
      <c r="K395" s="220"/>
      <c r="L395" s="220"/>
      <c r="M395" s="220"/>
      <c r="N395" s="220"/>
      <c r="O395" s="220"/>
      <c r="P395" s="220"/>
      <c r="Q395" s="220"/>
      <c r="R395" s="220"/>
    </row>
    <row r="396" spans="1:18" s="218" customFormat="1" x14ac:dyDescent="0.25">
      <c r="A396" s="227"/>
      <c r="B396" s="224"/>
      <c r="C396" s="233"/>
      <c r="D396" s="225"/>
      <c r="E396" s="224"/>
      <c r="F396" s="233"/>
      <c r="G396" s="225"/>
      <c r="H396" s="233"/>
      <c r="I396" s="233"/>
      <c r="J396" s="225"/>
      <c r="K396" s="220"/>
      <c r="M396" s="220"/>
      <c r="N396" s="220"/>
      <c r="O396" s="220"/>
      <c r="P396" s="220"/>
      <c r="Q396" s="220"/>
      <c r="R396" s="220"/>
    </row>
    <row r="397" spans="1:18" x14ac:dyDescent="0.25">
      <c r="A397" s="226"/>
      <c r="B397" s="227"/>
      <c r="C397" s="241"/>
      <c r="D397" s="237"/>
      <c r="E397" s="224"/>
      <c r="F397" s="241"/>
      <c r="G397" s="327" t="s">
        <v>12</v>
      </c>
      <c r="H397" s="328"/>
      <c r="I397" s="237"/>
      <c r="J397" s="228">
        <f>SUM(D8:D394)</f>
        <v>453169070</v>
      </c>
      <c r="P397" s="220"/>
      <c r="Q397" s="220"/>
      <c r="R397" s="234"/>
    </row>
    <row r="398" spans="1:18" x14ac:dyDescent="0.25">
      <c r="A398" s="236"/>
      <c r="B398" s="235"/>
      <c r="C398" s="241"/>
      <c r="D398" s="237"/>
      <c r="E398" s="238"/>
      <c r="F398" s="241"/>
      <c r="G398" s="327" t="s">
        <v>13</v>
      </c>
      <c r="H398" s="328"/>
      <c r="I398" s="238"/>
      <c r="J398" s="228">
        <f>SUM(G8:G394)</f>
        <v>41583951</v>
      </c>
      <c r="R398" s="234"/>
    </row>
    <row r="399" spans="1:18" x14ac:dyDescent="0.25">
      <c r="A399" s="229"/>
      <c r="B399" s="238"/>
      <c r="C399" s="241"/>
      <c r="D399" s="237"/>
      <c r="E399" s="238"/>
      <c r="F399" s="241"/>
      <c r="G399" s="327" t="s">
        <v>14</v>
      </c>
      <c r="H399" s="328"/>
      <c r="I399" s="230"/>
      <c r="J399" s="230">
        <f>J397-J398</f>
        <v>411585119</v>
      </c>
      <c r="L399" s="220"/>
      <c r="R399" s="234"/>
    </row>
    <row r="400" spans="1:18" x14ac:dyDescent="0.25">
      <c r="A400" s="236"/>
      <c r="B400" s="231"/>
      <c r="C400" s="241"/>
      <c r="D400" s="232"/>
      <c r="E400" s="238"/>
      <c r="F400" s="241"/>
      <c r="G400" s="327" t="s">
        <v>15</v>
      </c>
      <c r="H400" s="328"/>
      <c r="I400" s="238"/>
      <c r="J400" s="228">
        <f>SUM(H8:H394)</f>
        <v>0</v>
      </c>
      <c r="R400" s="234"/>
    </row>
    <row r="401" spans="1:18" x14ac:dyDescent="0.25">
      <c r="A401" s="236"/>
      <c r="B401" s="231"/>
      <c r="C401" s="241"/>
      <c r="D401" s="232"/>
      <c r="E401" s="238"/>
      <c r="F401" s="241"/>
      <c r="G401" s="327" t="s">
        <v>16</v>
      </c>
      <c r="H401" s="328"/>
      <c r="I401" s="238"/>
      <c r="J401" s="228">
        <f>J399+J400</f>
        <v>411585119</v>
      </c>
      <c r="R401" s="234"/>
    </row>
    <row r="402" spans="1:18" x14ac:dyDescent="0.25">
      <c r="A402" s="236"/>
      <c r="B402" s="231"/>
      <c r="C402" s="241"/>
      <c r="D402" s="232"/>
      <c r="E402" s="238"/>
      <c r="F402" s="241"/>
      <c r="G402" s="327" t="s">
        <v>5</v>
      </c>
      <c r="H402" s="328"/>
      <c r="I402" s="238"/>
      <c r="J402" s="228">
        <f>SUM(I8:I394)</f>
        <v>404244305</v>
      </c>
      <c r="R402" s="234"/>
    </row>
    <row r="403" spans="1:18" x14ac:dyDescent="0.25">
      <c r="A403" s="236"/>
      <c r="B403" s="231"/>
      <c r="C403" s="241"/>
      <c r="D403" s="232"/>
      <c r="E403" s="238"/>
      <c r="F403" s="241"/>
      <c r="G403" s="327" t="s">
        <v>32</v>
      </c>
      <c r="H403" s="328"/>
      <c r="I403" s="235" t="str">
        <f>IF(J403&gt;0,"SALDO",IF(J403&lt;0,"PIUTANG",IF(J403=0,"LUNAS")))</f>
        <v>PIUTANG</v>
      </c>
      <c r="J403" s="228">
        <f>J402-J401</f>
        <v>-7340814</v>
      </c>
      <c r="R403" s="234"/>
    </row>
  </sheetData>
  <mergeCells count="13">
    <mergeCell ref="A5:J5"/>
    <mergeCell ref="A6:A7"/>
    <mergeCell ref="B6:G6"/>
    <mergeCell ref="H6:H7"/>
    <mergeCell ref="I6:I7"/>
    <mergeCell ref="J6:J7"/>
    <mergeCell ref="G403:H403"/>
    <mergeCell ref="G397:H397"/>
    <mergeCell ref="G398:H398"/>
    <mergeCell ref="G399:H399"/>
    <mergeCell ref="G400:H400"/>
    <mergeCell ref="G401:H401"/>
    <mergeCell ref="G402:H40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20"/>
  <sheetViews>
    <sheetView workbookViewId="0">
      <pane ySplit="6" topLeftCell="A293" activePane="bottomLeft" state="frozen"/>
      <selection pane="bottomLeft" activeCell="E301" sqref="E30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J319*-1</f>
        <v>1751052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36">
        <v>43202</v>
      </c>
      <c r="B301" s="235">
        <v>180159998</v>
      </c>
      <c r="C301" s="241">
        <v>9</v>
      </c>
      <c r="D301" s="34">
        <v>598763</v>
      </c>
      <c r="E301" s="238">
        <v>180041911</v>
      </c>
      <c r="F301" s="241">
        <v>12</v>
      </c>
      <c r="G301" s="237">
        <v>1386175</v>
      </c>
      <c r="H301" s="238"/>
      <c r="I301" s="240"/>
      <c r="J301" s="237"/>
      <c r="K301" s="234"/>
      <c r="L301" s="234"/>
      <c r="M301" s="234"/>
      <c r="N301" s="234"/>
      <c r="O301" s="234"/>
      <c r="P301" s="234"/>
    </row>
    <row r="302" spans="1:16" x14ac:dyDescent="0.25">
      <c r="A302" s="236">
        <v>43202</v>
      </c>
      <c r="B302" s="235">
        <v>180160022</v>
      </c>
      <c r="C302" s="241">
        <v>13</v>
      </c>
      <c r="D302" s="34">
        <v>1453200</v>
      </c>
      <c r="E302" s="238"/>
      <c r="F302" s="241"/>
      <c r="G302" s="237"/>
      <c r="H302" s="238"/>
      <c r="I302" s="240"/>
      <c r="J302" s="237"/>
      <c r="K302" s="234"/>
      <c r="L302" s="234"/>
      <c r="M302" s="234"/>
      <c r="N302" s="234"/>
      <c r="O302" s="234"/>
      <c r="P302" s="234"/>
    </row>
    <row r="303" spans="1:16" x14ac:dyDescent="0.25">
      <c r="A303" s="236">
        <v>43202</v>
      </c>
      <c r="B303" s="235">
        <v>180160033</v>
      </c>
      <c r="C303" s="241">
        <v>2</v>
      </c>
      <c r="D303" s="34">
        <v>292863</v>
      </c>
      <c r="E303" s="238"/>
      <c r="F303" s="241"/>
      <c r="G303" s="237"/>
      <c r="H303" s="238"/>
      <c r="I303" s="240"/>
      <c r="J303" s="237"/>
      <c r="K303" s="234"/>
      <c r="L303" s="234"/>
      <c r="M303" s="234"/>
      <c r="N303" s="234"/>
      <c r="O303" s="234"/>
      <c r="P303" s="234"/>
    </row>
    <row r="304" spans="1:16" x14ac:dyDescent="0.25">
      <c r="A304" s="236">
        <v>43202</v>
      </c>
      <c r="B304" s="235">
        <v>180160061</v>
      </c>
      <c r="C304" s="241">
        <v>6</v>
      </c>
      <c r="D304" s="34">
        <v>574263</v>
      </c>
      <c r="E304" s="238"/>
      <c r="F304" s="241"/>
      <c r="G304" s="237"/>
      <c r="H304" s="238"/>
      <c r="I304" s="240"/>
      <c r="J304" s="237"/>
      <c r="K304" s="234"/>
      <c r="L304" s="234"/>
      <c r="M304" s="234"/>
      <c r="N304" s="234"/>
      <c r="O304" s="234"/>
      <c r="P304" s="234"/>
    </row>
    <row r="305" spans="1:16" x14ac:dyDescent="0.25">
      <c r="A305" s="236">
        <v>43202</v>
      </c>
      <c r="B305" s="235">
        <v>180160073</v>
      </c>
      <c r="C305" s="241">
        <v>2</v>
      </c>
      <c r="D305" s="34">
        <v>218138</v>
      </c>
      <c r="E305" s="238"/>
      <c r="F305" s="241"/>
      <c r="G305" s="237"/>
      <c r="H305" s="238"/>
      <c r="I305" s="240"/>
      <c r="J305" s="237"/>
      <c r="K305" s="234"/>
      <c r="L305" s="234"/>
      <c r="M305" s="234"/>
      <c r="N305" s="234"/>
      <c r="O305" s="234"/>
      <c r="P305" s="234"/>
    </row>
    <row r="306" spans="1:16" x14ac:dyDescent="0.25">
      <c r="A306" s="236"/>
      <c r="B306" s="235"/>
      <c r="C306" s="241"/>
      <c r="D306" s="34"/>
      <c r="E306" s="238"/>
      <c r="F306" s="241"/>
      <c r="G306" s="237"/>
      <c r="H306" s="238"/>
      <c r="I306" s="240"/>
      <c r="J306" s="237"/>
      <c r="K306" s="234"/>
      <c r="L306" s="234"/>
      <c r="M306" s="234"/>
      <c r="N306" s="234"/>
      <c r="O306" s="234"/>
      <c r="P306" s="234"/>
    </row>
    <row r="307" spans="1:16" x14ac:dyDescent="0.25">
      <c r="A307" s="236"/>
      <c r="B307" s="235"/>
      <c r="C307" s="241"/>
      <c r="D307" s="34"/>
      <c r="E307" s="238"/>
      <c r="F307" s="241"/>
      <c r="G307" s="237"/>
      <c r="H307" s="238"/>
      <c r="I307" s="240"/>
      <c r="J307" s="237"/>
      <c r="K307" s="234"/>
      <c r="L307" s="234"/>
      <c r="M307" s="234"/>
      <c r="N307" s="234"/>
      <c r="O307" s="234"/>
      <c r="P307" s="234"/>
    </row>
    <row r="308" spans="1:16" x14ac:dyDescent="0.25">
      <c r="A308" s="236"/>
      <c r="B308" s="235"/>
      <c r="C308" s="241"/>
      <c r="D308" s="34"/>
      <c r="E308" s="238"/>
      <c r="F308" s="241"/>
      <c r="G308" s="237"/>
      <c r="H308" s="238"/>
      <c r="I308" s="240"/>
      <c r="J308" s="237"/>
      <c r="K308" s="234"/>
      <c r="L308" s="234"/>
      <c r="M308" s="234"/>
      <c r="N308" s="234"/>
      <c r="O308" s="234"/>
      <c r="P308" s="234"/>
    </row>
    <row r="309" spans="1:16" x14ac:dyDescent="0.25">
      <c r="A309" s="236"/>
      <c r="B309" s="235"/>
      <c r="C309" s="241"/>
      <c r="D309" s="34"/>
      <c r="E309" s="238"/>
      <c r="F309" s="241"/>
      <c r="G309" s="237"/>
      <c r="H309" s="238"/>
      <c r="I309" s="240"/>
      <c r="J309" s="237"/>
      <c r="K309" s="234"/>
      <c r="L309" s="234"/>
      <c r="M309" s="234"/>
      <c r="N309" s="234"/>
      <c r="O309" s="234"/>
      <c r="P309" s="234"/>
    </row>
    <row r="310" spans="1:16" x14ac:dyDescent="0.25">
      <c r="A310" s="236"/>
      <c r="B310" s="235"/>
      <c r="C310" s="241"/>
      <c r="D310" s="34"/>
      <c r="E310" s="238"/>
      <c r="F310" s="241"/>
      <c r="G310" s="237"/>
      <c r="H310" s="238"/>
      <c r="I310" s="240"/>
      <c r="J310" s="237"/>
      <c r="K310" s="234"/>
      <c r="L310" s="234"/>
      <c r="M310" s="234"/>
      <c r="N310" s="234"/>
      <c r="O310" s="234"/>
      <c r="P310" s="234"/>
    </row>
    <row r="311" spans="1:16" x14ac:dyDescent="0.25">
      <c r="A311" s="236"/>
      <c r="B311" s="224" t="s">
        <v>11</v>
      </c>
      <c r="C311" s="233">
        <f>SUM(C7:C310)</f>
        <v>2209</v>
      </c>
      <c r="D311" s="225">
        <f>SUM(D7:D310)</f>
        <v>209808801</v>
      </c>
      <c r="E311" s="224" t="s">
        <v>11</v>
      </c>
      <c r="F311" s="233">
        <f>SUM(F7:F310)</f>
        <v>443</v>
      </c>
      <c r="G311" s="225">
        <f>SUM(G7:G310)</f>
        <v>45944255</v>
      </c>
      <c r="H311" s="225">
        <f>SUM(H7:H310)</f>
        <v>0</v>
      </c>
      <c r="I311" s="233">
        <f>SUM(I7:I310)</f>
        <v>162113494</v>
      </c>
      <c r="J311" s="5"/>
      <c r="K311" s="234"/>
      <c r="L311" s="234"/>
      <c r="M311" s="234"/>
      <c r="N311" s="234"/>
      <c r="O311" s="234"/>
      <c r="P311" s="234"/>
    </row>
    <row r="312" spans="1:16" x14ac:dyDescent="0.25">
      <c r="A312" s="236"/>
      <c r="B312" s="224"/>
      <c r="C312" s="233"/>
      <c r="D312" s="225"/>
      <c r="E312" s="224"/>
      <c r="F312" s="233"/>
      <c r="G312" s="5"/>
      <c r="H312" s="235"/>
      <c r="I312" s="241"/>
      <c r="J312" s="5"/>
      <c r="K312" s="234"/>
      <c r="L312" s="234"/>
      <c r="M312" s="234"/>
      <c r="N312" s="234"/>
      <c r="O312" s="234"/>
      <c r="P312" s="234"/>
    </row>
    <row r="313" spans="1:16" x14ac:dyDescent="0.25">
      <c r="A313" s="236"/>
      <c r="B313" s="227"/>
      <c r="C313" s="241"/>
      <c r="D313" s="237"/>
      <c r="E313" s="224"/>
      <c r="F313" s="241"/>
      <c r="G313" s="324" t="s">
        <v>12</v>
      </c>
      <c r="H313" s="324"/>
      <c r="I313" s="240"/>
      <c r="J313" s="228">
        <f>SUM(D7:D310)</f>
        <v>209808801</v>
      </c>
      <c r="K313" s="234"/>
      <c r="L313" s="234"/>
      <c r="M313" s="234"/>
      <c r="N313" s="234"/>
      <c r="O313" s="234"/>
      <c r="P313" s="234"/>
    </row>
    <row r="314" spans="1:16" x14ac:dyDescent="0.25">
      <c r="A314" s="226"/>
      <c r="B314" s="235"/>
      <c r="C314" s="241"/>
      <c r="D314" s="237"/>
      <c r="E314" s="238"/>
      <c r="F314" s="241"/>
      <c r="G314" s="324" t="s">
        <v>13</v>
      </c>
      <c r="H314" s="324"/>
      <c r="I314" s="240"/>
      <c r="J314" s="228">
        <f>SUM(G7:G310)</f>
        <v>45944255</v>
      </c>
      <c r="K314" s="234"/>
      <c r="L314" s="234"/>
      <c r="M314" s="234"/>
      <c r="N314" s="234"/>
      <c r="O314" s="234"/>
      <c r="P314" s="234"/>
    </row>
    <row r="315" spans="1:16" x14ac:dyDescent="0.25">
      <c r="A315" s="236"/>
      <c r="B315" s="238"/>
      <c r="C315" s="241"/>
      <c r="D315" s="237"/>
      <c r="E315" s="238"/>
      <c r="F315" s="241"/>
      <c r="G315" s="324" t="s">
        <v>14</v>
      </c>
      <c r="H315" s="324"/>
      <c r="I315" s="41"/>
      <c r="J315" s="230">
        <f>J313-J314</f>
        <v>163864546</v>
      </c>
      <c r="K315" s="234"/>
      <c r="L315" s="234"/>
      <c r="M315" s="234"/>
      <c r="N315" s="234"/>
      <c r="O315" s="234"/>
      <c r="P315" s="234"/>
    </row>
    <row r="316" spans="1:16" x14ac:dyDescent="0.25">
      <c r="A316" s="229"/>
      <c r="B316" s="231"/>
      <c r="C316" s="241"/>
      <c r="D316" s="232"/>
      <c r="E316" s="238"/>
      <c r="F316" s="241"/>
      <c r="G316" s="324" t="s">
        <v>15</v>
      </c>
      <c r="H316" s="324"/>
      <c r="I316" s="240"/>
      <c r="J316" s="228">
        <f>SUM(H7:H310)</f>
        <v>0</v>
      </c>
      <c r="K316" s="234"/>
      <c r="L316" s="234"/>
      <c r="M316" s="234"/>
      <c r="N316" s="234"/>
      <c r="O316" s="234"/>
      <c r="P316" s="234"/>
    </row>
    <row r="317" spans="1:16" x14ac:dyDescent="0.25">
      <c r="A317" s="236"/>
      <c r="B317" s="231"/>
      <c r="C317" s="241"/>
      <c r="D317" s="232"/>
      <c r="E317" s="238"/>
      <c r="F317" s="241"/>
      <c r="G317" s="324" t="s">
        <v>16</v>
      </c>
      <c r="H317" s="324"/>
      <c r="I317" s="240"/>
      <c r="J317" s="228">
        <f>J315+J316</f>
        <v>163864546</v>
      </c>
      <c r="K317" s="234"/>
      <c r="L317" s="234"/>
      <c r="M317" s="234"/>
      <c r="N317" s="234"/>
      <c r="O317" s="234"/>
      <c r="P317" s="234"/>
    </row>
    <row r="318" spans="1:16" x14ac:dyDescent="0.25">
      <c r="A318" s="236"/>
      <c r="B318" s="231"/>
      <c r="C318" s="241"/>
      <c r="D318" s="232"/>
      <c r="E318" s="238"/>
      <c r="F318" s="241"/>
      <c r="G318" s="324" t="s">
        <v>5</v>
      </c>
      <c r="H318" s="324"/>
      <c r="I318" s="240"/>
      <c r="J318" s="228">
        <f>SUM(I7:I310)</f>
        <v>162113494</v>
      </c>
      <c r="K318" s="234"/>
      <c r="L318" s="234"/>
      <c r="M318" s="234"/>
      <c r="N318" s="234"/>
      <c r="O318" s="234"/>
      <c r="P318" s="234"/>
    </row>
    <row r="319" spans="1:16" x14ac:dyDescent="0.25">
      <c r="A319" s="236"/>
      <c r="B319" s="231"/>
      <c r="C319" s="241"/>
      <c r="D319" s="232"/>
      <c r="E319" s="238"/>
      <c r="F319" s="241"/>
      <c r="G319" s="324" t="s">
        <v>32</v>
      </c>
      <c r="H319" s="324"/>
      <c r="I319" s="241" t="str">
        <f>IF(J319&gt;0,"SALDO",IF(J319&lt;0,"PIUTANG",IF(J319=0,"LUNAS")))</f>
        <v>PIUTANG</v>
      </c>
      <c r="J319" s="228">
        <f>J318-J317</f>
        <v>-1751052</v>
      </c>
      <c r="K319" s="234"/>
      <c r="L319" s="234"/>
      <c r="M319" s="234"/>
      <c r="N319" s="234"/>
      <c r="O319" s="234"/>
      <c r="P319" s="234"/>
    </row>
    <row r="320" spans="1:16" x14ac:dyDescent="0.25">
      <c r="A320" s="236"/>
      <c r="K320" s="234"/>
      <c r="L320" s="234"/>
      <c r="M320" s="234"/>
      <c r="N320" s="234"/>
      <c r="O320" s="234"/>
      <c r="P320" s="234"/>
    </row>
  </sheetData>
  <mergeCells count="15">
    <mergeCell ref="G319:H319"/>
    <mergeCell ref="G313:H313"/>
    <mergeCell ref="G314:H314"/>
    <mergeCell ref="G315:H315"/>
    <mergeCell ref="G316:H316"/>
    <mergeCell ref="G317:H317"/>
    <mergeCell ref="G318:H318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8"/>
  <sheetViews>
    <sheetView workbookViewId="0">
      <pane ySplit="7" topLeftCell="A9" activePane="bottomLeft" state="frozen"/>
      <selection pane="bottomLeft" activeCell="O18" sqref="O1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J32*-1</f>
        <v>4714250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>
        <v>43192</v>
      </c>
      <c r="B20" s="99">
        <v>180158843</v>
      </c>
      <c r="C20" s="100">
        <v>200</v>
      </c>
      <c r="D20" s="34">
        <v>9327500</v>
      </c>
      <c r="E20" s="101"/>
      <c r="F20" s="99"/>
      <c r="G20" s="34"/>
      <c r="H20" s="102">
        <v>50500</v>
      </c>
      <c r="I20" s="102">
        <v>4663750</v>
      </c>
      <c r="J20" s="34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236"/>
      <c r="B23" s="235"/>
      <c r="C23" s="241"/>
      <c r="D23" s="237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4"/>
      <c r="B24" s="8" t="s">
        <v>11</v>
      </c>
      <c r="C24" s="77">
        <f>SUM(C8:C23)</f>
        <v>250</v>
      </c>
      <c r="D24" s="9"/>
      <c r="E24" s="224" t="s">
        <v>11</v>
      </c>
      <c r="F24" s="224">
        <f>SUM(F8:F23)</f>
        <v>1</v>
      </c>
      <c r="G24" s="225">
        <f>SUM(G8:G23)</f>
        <v>98525</v>
      </c>
      <c r="H24" s="240"/>
      <c r="I24" s="240"/>
      <c r="J24" s="237"/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8"/>
      <c r="C25" s="77"/>
      <c r="D25" s="9"/>
      <c r="E25" s="238"/>
      <c r="F25" s="235"/>
      <c r="G25" s="237"/>
      <c r="H25" s="240"/>
      <c r="I25" s="240"/>
      <c r="J25" s="237"/>
      <c r="K25" s="219"/>
      <c r="L25" s="219"/>
      <c r="M25" s="219"/>
      <c r="N25" s="219"/>
      <c r="O25" s="219"/>
      <c r="P25" s="219"/>
    </row>
    <row r="26" spans="1:16" s="234" customFormat="1" x14ac:dyDescent="0.25">
      <c r="A26" s="10"/>
      <c r="B26" s="11"/>
      <c r="C26" s="40"/>
      <c r="D26" s="6"/>
      <c r="E26" s="8"/>
      <c r="F26" s="235"/>
      <c r="G26" s="324" t="s">
        <v>12</v>
      </c>
      <c r="H26" s="324"/>
      <c r="I26" s="39"/>
      <c r="J26" s="13">
        <f>SUM(D8:D23)</f>
        <v>16135351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3"/>
      <c r="C27" s="40"/>
      <c r="D27" s="6"/>
      <c r="E27" s="8"/>
      <c r="F27" s="235"/>
      <c r="G27" s="324" t="s">
        <v>13</v>
      </c>
      <c r="H27" s="324"/>
      <c r="I27" s="39"/>
      <c r="J27" s="13">
        <f>SUM(G8:G23)</f>
        <v>98525</v>
      </c>
      <c r="K27" s="219"/>
      <c r="L27" s="219"/>
      <c r="M27" s="219"/>
      <c r="N27" s="219"/>
      <c r="O27" s="219"/>
      <c r="P27" s="219"/>
    </row>
    <row r="28" spans="1:16" s="234" customFormat="1" x14ac:dyDescent="0.25">
      <c r="A28" s="14"/>
      <c r="B28" s="7"/>
      <c r="C28" s="40"/>
      <c r="D28" s="6"/>
      <c r="E28" s="7"/>
      <c r="F28" s="235"/>
      <c r="G28" s="324" t="s">
        <v>14</v>
      </c>
      <c r="H28" s="324"/>
      <c r="I28" s="41"/>
      <c r="J28" s="15">
        <f>J26-J27</f>
        <v>16036826</v>
      </c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16"/>
      <c r="C29" s="40"/>
      <c r="D29" s="17"/>
      <c r="E29" s="7"/>
      <c r="F29" s="8"/>
      <c r="G29" s="324" t="s">
        <v>15</v>
      </c>
      <c r="H29" s="324"/>
      <c r="I29" s="39"/>
      <c r="J29" s="13">
        <f>SUM(H8:H25)</f>
        <v>353500</v>
      </c>
      <c r="K29" s="219"/>
      <c r="L29" s="219"/>
      <c r="M29" s="219"/>
      <c r="N29" s="219"/>
      <c r="O29" s="219"/>
      <c r="P29" s="219"/>
    </row>
    <row r="30" spans="1:16" x14ac:dyDescent="0.25">
      <c r="A30" s="4"/>
      <c r="B30" s="16"/>
      <c r="C30" s="40"/>
      <c r="D30" s="17"/>
      <c r="E30" s="7"/>
      <c r="F30" s="8"/>
      <c r="G30" s="324" t="s">
        <v>16</v>
      </c>
      <c r="H30" s="324"/>
      <c r="I30" s="39"/>
      <c r="J30" s="13">
        <f>J28+J29</f>
        <v>16390326</v>
      </c>
    </row>
    <row r="31" spans="1:16" x14ac:dyDescent="0.25">
      <c r="A31" s="4"/>
      <c r="B31" s="16"/>
      <c r="C31" s="40"/>
      <c r="D31" s="17"/>
      <c r="E31" s="7"/>
      <c r="F31" s="3"/>
      <c r="G31" s="324" t="s">
        <v>5</v>
      </c>
      <c r="H31" s="324"/>
      <c r="I31" s="39"/>
      <c r="J31" s="13">
        <f>SUM(I8:I25)</f>
        <v>11676076</v>
      </c>
    </row>
    <row r="32" spans="1:16" x14ac:dyDescent="0.25">
      <c r="A32" s="4"/>
      <c r="B32" s="16"/>
      <c r="C32" s="40"/>
      <c r="D32" s="17"/>
      <c r="E32" s="7"/>
      <c r="F32" s="3"/>
      <c r="G32" s="324" t="s">
        <v>32</v>
      </c>
      <c r="H32" s="324"/>
      <c r="I32" s="40" t="str">
        <f>IF(J32&gt;0,"SALDO",IF(J32&lt;0,"PIUTANG",IF(J32=0,"LUNAS")))</f>
        <v>PIUTANG</v>
      </c>
      <c r="J32" s="13">
        <f>J31-J30</f>
        <v>-4714250</v>
      </c>
    </row>
    <row r="33" spans="3:16" x14ac:dyDescent="0.25">
      <c r="F33" s="37"/>
      <c r="G33" s="37"/>
      <c r="J33" s="37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F36" s="37"/>
      <c r="G36" s="37"/>
      <c r="J36" s="37"/>
      <c r="L36"/>
      <c r="M36"/>
      <c r="N36"/>
      <c r="O36"/>
      <c r="P36"/>
    </row>
    <row r="37" spans="3:16" x14ac:dyDescent="0.25">
      <c r="C37" s="37"/>
      <c r="D37" s="37"/>
      <c r="F37" s="37"/>
      <c r="G37" s="37"/>
      <c r="J37" s="37"/>
      <c r="L37"/>
      <c r="M37"/>
      <c r="N37"/>
      <c r="O37"/>
      <c r="P37"/>
    </row>
    <row r="38" spans="3:16" x14ac:dyDescent="0.25">
      <c r="C38" s="37"/>
      <c r="D38" s="37"/>
      <c r="L38"/>
      <c r="M38"/>
      <c r="N38"/>
      <c r="O38"/>
      <c r="P38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2:H32"/>
    <mergeCell ref="G26:H26"/>
    <mergeCell ref="G27:H27"/>
    <mergeCell ref="G28:H28"/>
    <mergeCell ref="G29:H29"/>
    <mergeCell ref="G30:H30"/>
    <mergeCell ref="G31:H31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1"/>
  <sheetViews>
    <sheetView workbookViewId="0">
      <pane ySplit="7" topLeftCell="A26" activePane="bottomLeft" state="frozen"/>
      <selection pane="bottomLeft" activeCell="M39" sqref="M3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2800088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>
        <v>43202</v>
      </c>
      <c r="B29" s="99">
        <v>180160003</v>
      </c>
      <c r="C29" s="100">
        <v>10</v>
      </c>
      <c r="D29" s="34">
        <v>1060413</v>
      </c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x14ac:dyDescent="0.25">
      <c r="A32" s="4"/>
      <c r="B32" s="3"/>
      <c r="C32" s="40"/>
      <c r="D32" s="6"/>
      <c r="E32" s="7"/>
      <c r="F32" s="3"/>
      <c r="G32" s="6"/>
      <c r="H32" s="39"/>
      <c r="I32" s="39"/>
      <c r="J32" s="6"/>
      <c r="M32" s="37"/>
    </row>
    <row r="33" spans="1:13" x14ac:dyDescent="0.25">
      <c r="A33" s="4"/>
      <c r="B33" s="8" t="s">
        <v>11</v>
      </c>
      <c r="C33" s="77">
        <f>SUM(C8:C32)</f>
        <v>112</v>
      </c>
      <c r="D33" s="9"/>
      <c r="E33" s="8" t="s">
        <v>11</v>
      </c>
      <c r="F33" s="8">
        <f>SUM(F8:F32)</f>
        <v>18</v>
      </c>
      <c r="G33" s="5"/>
      <c r="H33" s="40"/>
      <c r="I33" s="40"/>
      <c r="J33" s="5"/>
      <c r="M33" s="37"/>
    </row>
    <row r="34" spans="1:13" x14ac:dyDescent="0.25">
      <c r="A34" s="4"/>
      <c r="B34" s="8"/>
      <c r="C34" s="77"/>
      <c r="D34" s="9"/>
      <c r="E34" s="8"/>
      <c r="F34" s="8"/>
      <c r="G34" s="32"/>
      <c r="H34" s="52"/>
      <c r="I34" s="40"/>
      <c r="J34" s="5"/>
      <c r="M34" s="37"/>
    </row>
    <row r="35" spans="1:13" x14ac:dyDescent="0.25">
      <c r="A35" s="10"/>
      <c r="B35" s="11"/>
      <c r="C35" s="40"/>
      <c r="D35" s="6"/>
      <c r="E35" s="8"/>
      <c r="F35" s="3"/>
      <c r="G35" s="324" t="s">
        <v>12</v>
      </c>
      <c r="H35" s="324"/>
      <c r="I35" s="39"/>
      <c r="J35" s="13">
        <f>SUM(D8:D32)</f>
        <v>13329755</v>
      </c>
      <c r="M35" s="37"/>
    </row>
    <row r="36" spans="1:13" x14ac:dyDescent="0.25">
      <c r="A36" s="4"/>
      <c r="B36" s="3"/>
      <c r="C36" s="40"/>
      <c r="D36" s="6"/>
      <c r="E36" s="7"/>
      <c r="F36" s="3"/>
      <c r="G36" s="324" t="s">
        <v>13</v>
      </c>
      <c r="H36" s="324"/>
      <c r="I36" s="39"/>
      <c r="J36" s="13">
        <f>SUM(G8:G32)</f>
        <v>1894638</v>
      </c>
      <c r="M36" s="37"/>
    </row>
    <row r="37" spans="1:13" x14ac:dyDescent="0.25">
      <c r="A37" s="14"/>
      <c r="B37" s="7"/>
      <c r="C37" s="40"/>
      <c r="D37" s="6"/>
      <c r="E37" s="7"/>
      <c r="F37" s="3"/>
      <c r="G37" s="324" t="s">
        <v>14</v>
      </c>
      <c r="H37" s="324"/>
      <c r="I37" s="41"/>
      <c r="J37" s="15">
        <f>J35-J36</f>
        <v>11435117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24" t="s">
        <v>15</v>
      </c>
      <c r="H38" s="324"/>
      <c r="I38" s="39"/>
      <c r="J38" s="13">
        <f>SUM(H8:H33)</f>
        <v>0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24" t="s">
        <v>16</v>
      </c>
      <c r="H39" s="324"/>
      <c r="I39" s="39"/>
      <c r="J39" s="13">
        <f>J37+J38</f>
        <v>11435117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24" t="s">
        <v>5</v>
      </c>
      <c r="H40" s="324"/>
      <c r="I40" s="39"/>
      <c r="J40" s="13">
        <f>SUM(I8:I33)</f>
        <v>8635029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-2800088</v>
      </c>
      <c r="M41" s="37"/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H19" sqref="H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J27*-1</f>
        <v>5574563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98">
        <v>43215</v>
      </c>
      <c r="B15" s="99">
        <v>180159183</v>
      </c>
      <c r="C15" s="254">
        <v>64</v>
      </c>
      <c r="D15" s="34">
        <v>6653063</v>
      </c>
      <c r="E15" s="101">
        <v>180041676</v>
      </c>
      <c r="F15" s="99">
        <v>9</v>
      </c>
      <c r="G15" s="34">
        <v>1080800</v>
      </c>
      <c r="H15" s="101"/>
      <c r="I15" s="102"/>
      <c r="J15" s="34"/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4" t="s">
        <v>12</v>
      </c>
      <c r="H21" s="324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24" t="s">
        <v>13</v>
      </c>
      <c r="H22" s="324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24" t="s">
        <v>14</v>
      </c>
      <c r="H23" s="324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24" t="s">
        <v>15</v>
      </c>
      <c r="H24" s="324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4" t="s">
        <v>16</v>
      </c>
      <c r="H25" s="324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24" t="s">
        <v>5</v>
      </c>
      <c r="H26" s="324"/>
      <c r="I26" s="39"/>
      <c r="J26" s="13">
        <f>SUM(I8:I19)</f>
        <v>17775000</v>
      </c>
    </row>
    <row r="27" spans="1:12" x14ac:dyDescent="0.25">
      <c r="A27" s="4"/>
      <c r="B27" s="16"/>
      <c r="C27" s="26"/>
      <c r="D27" s="17"/>
      <c r="E27" s="7"/>
      <c r="F27" s="3"/>
      <c r="G27" s="324" t="s">
        <v>32</v>
      </c>
      <c r="H27" s="324"/>
      <c r="I27" s="40" t="str">
        <f>IF(J27&gt;0,"SALDO",IF(J27&lt;0,"PIUTANG",IF(J27=0,"LUNAS")))</f>
        <v>PIUTANG</v>
      </c>
      <c r="J27" s="13">
        <f>J26-J25</f>
        <v>-5574563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2018-04-12T12:05:53Z</dcterms:modified>
</cp:coreProperties>
</file>