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0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Imas" sheetId="18" r:id="rId10"/>
    <sheet name="Sofya" sheetId="16" r:id="rId11"/>
    <sheet name="Jarkasih" sheetId="19" r:id="rId12"/>
    <sheet name="Bambang" sheetId="30" r:id="rId13"/>
    <sheet name="Ghaisan" sheetId="20" r:id="rId14"/>
    <sheet name="PM" sheetId="4" r:id="rId15"/>
    <sheet name="Laporan" sheetId="15" r:id="rId16"/>
    <sheet name="LATIF" sheetId="29" r:id="rId17"/>
    <sheet name="Sheet3" sheetId="5" r:id="rId18"/>
    <sheet name="PYK" sheetId="21" r:id="rId19"/>
    <sheet name="Anang" sheetId="34" r:id="rId20"/>
    <sheet name="BOJES" sheetId="50" r:id="rId21"/>
    <sheet name="Aneka" sheetId="6" r:id="rId22"/>
    <sheet name="Okris" sheetId="33" r:id="rId23"/>
    <sheet name="Widya" sheetId="25" r:id="rId24"/>
    <sheet name="Aspuri" sheetId="11" r:id="rId25"/>
    <sheet name="Sambas" sheetId="40" r:id="rId26"/>
    <sheet name="Gafur" sheetId="46" r:id="rId27"/>
    <sheet name="Dudung" sheetId="41" r:id="rId28"/>
    <sheet name="Dadang S" sheetId="38" r:id="rId29"/>
    <sheet name="Heni" sheetId="42" r:id="rId30"/>
    <sheet name="Kusno" sheetId="39" r:id="rId31"/>
    <sheet name="ANDI" sheetId="47" r:id="rId32"/>
    <sheet name="Nina" sheetId="17" r:id="rId33"/>
    <sheet name="Arif Rah" sheetId="13" r:id="rId34"/>
    <sheet name="ARVAN" sheetId="48" r:id="rId35"/>
    <sheet name="Sheet5" sheetId="27" r:id="rId36"/>
    <sheet name="Dadang" sheetId="14" r:id="rId37"/>
    <sheet name="Sheet2" sheetId="9" r:id="rId38"/>
    <sheet name="Sheet1" sheetId="28" r:id="rId39"/>
    <sheet name="Sheet4" sheetId="45" r:id="rId40"/>
  </sheets>
  <definedNames>
    <definedName name="_xlnm.Print_Area" localSheetId="31">ANDI!$A$1:$J$38</definedName>
    <definedName name="_xlnm.Print_Area" localSheetId="34">ARVAN!$A$1:$J$38</definedName>
    <definedName name="_xlnm.Print_Area" localSheetId="3">Atlantis!$L$52:$M$67</definedName>
    <definedName name="_xlnm.Print_Area" localSheetId="12">Bambang!$M$41:$P$53</definedName>
    <definedName name="_xlnm.Print_Area" localSheetId="2">Bandros!$L$265:$M$429</definedName>
    <definedName name="_xlnm.Print_Area" localSheetId="20">BOJES!$A$1:$J$38</definedName>
    <definedName name="_xlnm.Print_Area" localSheetId="13">Ghaisan!$A$1:$J$126</definedName>
    <definedName name="_xlnm.Print_Area" localSheetId="1">'Indra Fashion'!$A$1:$J$7</definedName>
    <definedName name="_xlnm.Print_Area" localSheetId="11">Jarkasih!$A$1:$J$50</definedName>
    <definedName name="_xlnm.Print_Area" localSheetId="15">Laporan!$A$1:$C$23</definedName>
    <definedName name="_xlnm.Print_Area" localSheetId="14">PM!$A$1:$J$95</definedName>
    <definedName name="_xlnm.Print_Area" localSheetId="37">Sheet2!$A$4:$J$71</definedName>
    <definedName name="_xlnm.Print_Area" localSheetId="17">Sheet3!$A$1:$J$37</definedName>
    <definedName name="_xlnm.Print_Area" localSheetId="35">Sheet5!$A$4:$J$72</definedName>
    <definedName name="_xlnm.Print_Area" localSheetId="0">'Taufik ST'!$A$5:$J$164</definedName>
    <definedName name="_xlnm.Print_Area" localSheetId="23">Widya!$A$1:$J$25</definedName>
  </definedNames>
  <calcPr calcId="144525"/>
</workbook>
</file>

<file path=xl/calcChain.xml><?xml version="1.0" encoding="utf-8"?>
<calcChain xmlns="http://schemas.openxmlformats.org/spreadsheetml/2006/main">
  <c r="L2" i="12" l="1"/>
  <c r="L1" i="12"/>
  <c r="L2" i="49"/>
  <c r="L1" i="49"/>
  <c r="J32" i="56" l="1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C9" i="15"/>
  <c r="B9" i="15"/>
  <c r="J32" i="55"/>
  <c r="J30" i="55"/>
  <c r="J28" i="55"/>
  <c r="J27" i="55"/>
  <c r="J29" i="55" s="1"/>
  <c r="J31" i="55" s="1"/>
  <c r="G25" i="55"/>
  <c r="F25" i="55"/>
  <c r="C25" i="55"/>
  <c r="L2" i="55"/>
  <c r="N2" i="55" s="1"/>
  <c r="O2" i="55" s="1"/>
  <c r="L1" i="55"/>
  <c r="L4" i="55" s="1"/>
  <c r="L2" i="2"/>
  <c r="L1" i="2"/>
  <c r="L2" i="54"/>
  <c r="L1" i="54"/>
  <c r="N1" i="55" l="1"/>
  <c r="J33" i="55"/>
  <c r="I33" i="55" s="1"/>
  <c r="M3" i="49"/>
  <c r="I2" i="55" l="1"/>
  <c r="I342" i="53"/>
  <c r="G342" i="53"/>
  <c r="H342" i="53"/>
  <c r="F342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7" i="15" l="1"/>
  <c r="B13" i="15"/>
  <c r="J163" i="54" l="1"/>
  <c r="J161" i="54"/>
  <c r="J159" i="54"/>
  <c r="J158" i="54"/>
  <c r="I156" i="54"/>
  <c r="H156" i="54"/>
  <c r="G156" i="54"/>
  <c r="F156" i="54"/>
  <c r="D156" i="54"/>
  <c r="C156" i="54"/>
  <c r="J160" i="54" l="1"/>
  <c r="J162" i="54" s="1"/>
  <c r="J164" i="54" s="1"/>
  <c r="I2" i="54" s="1"/>
  <c r="C5" i="15" s="1"/>
  <c r="L3" i="54"/>
  <c r="I164" i="54" l="1"/>
  <c r="J32" i="35" l="1"/>
  <c r="J36" i="35"/>
  <c r="J34" i="35"/>
  <c r="J31" i="35"/>
  <c r="G29" i="35"/>
  <c r="F29" i="35"/>
  <c r="J33" i="35" l="1"/>
  <c r="J35" i="35" s="1"/>
  <c r="J37" i="35" s="1"/>
  <c r="J349" i="53" l="1"/>
  <c r="J345" i="53"/>
  <c r="J344" i="53"/>
  <c r="J346" i="53" l="1"/>
  <c r="L3" i="49"/>
  <c r="L3" i="53" l="1"/>
  <c r="C342" i="53"/>
  <c r="D342" i="53"/>
  <c r="J347" i="53"/>
  <c r="J348" i="53" s="1"/>
  <c r="J350" i="53" l="1"/>
  <c r="I2" i="53" l="1"/>
  <c r="C7" i="15" s="1"/>
  <c r="I350" i="53"/>
  <c r="L3" i="2" l="1"/>
  <c r="C430" i="49" l="1"/>
  <c r="D430" i="49"/>
  <c r="L2" i="20" l="1"/>
  <c r="L4" i="20" s="1"/>
  <c r="L112" i="20" s="1"/>
  <c r="B14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37" i="49"/>
  <c r="J435" i="49"/>
  <c r="J433" i="49"/>
  <c r="J432" i="49"/>
  <c r="I430" i="49"/>
  <c r="H430" i="49"/>
  <c r="G430" i="49"/>
  <c r="F430" i="49"/>
  <c r="J434" i="49" l="1"/>
  <c r="J436" i="49" s="1"/>
  <c r="J438" i="49" s="1"/>
  <c r="I2" i="49" s="1"/>
  <c r="I438" i="49" l="1"/>
  <c r="C8" i="15"/>
  <c r="J99" i="2" l="1"/>
  <c r="I94" i="2"/>
  <c r="H94" i="2"/>
  <c r="G94" i="2"/>
  <c r="F9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1" i="12"/>
  <c r="J39" i="12"/>
  <c r="J37" i="12"/>
  <c r="J36" i="12"/>
  <c r="F34" i="12"/>
  <c r="C34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1" i="2"/>
  <c r="J97" i="2"/>
  <c r="J96" i="2"/>
  <c r="D94" i="2"/>
  <c r="C94" i="2"/>
  <c r="J52" i="18" l="1"/>
  <c r="I2" i="18" s="1"/>
  <c r="C13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8" i="2"/>
  <c r="J100" i="2" s="1"/>
  <c r="J102" i="2" s="1"/>
  <c r="I102" i="2" s="1"/>
  <c r="J55" i="11"/>
  <c r="J57" i="11" s="1"/>
  <c r="J59" i="11" s="1"/>
  <c r="J59" i="34"/>
  <c r="I2" i="21"/>
  <c r="I59" i="21"/>
  <c r="J122" i="20"/>
  <c r="J124" i="20" s="1"/>
  <c r="J126" i="20" s="1"/>
  <c r="I2" i="20" s="1"/>
  <c r="J38" i="12"/>
  <c r="J40" i="12" s="1"/>
  <c r="J42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7" i="15" s="1"/>
  <c r="J46" i="19"/>
  <c r="J59" i="17"/>
  <c r="J61" i="17" s="1"/>
  <c r="J63" i="17" s="1"/>
  <c r="I63" i="17" s="1"/>
  <c r="C19" i="15"/>
  <c r="L3" i="39"/>
  <c r="J160" i="39"/>
  <c r="J162" i="39" s="1"/>
  <c r="J164" i="39" s="1"/>
  <c r="I2" i="12" l="1"/>
  <c r="C12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2" i="12"/>
  <c r="I126" i="20"/>
  <c r="I52" i="18"/>
  <c r="I95" i="4"/>
  <c r="I27" i="32"/>
  <c r="I2" i="32"/>
  <c r="C18" i="15" s="1"/>
  <c r="I2" i="6"/>
  <c r="I2" i="17"/>
  <c r="I2" i="16"/>
  <c r="C14" i="15" s="1"/>
  <c r="I25" i="25"/>
  <c r="I37" i="35"/>
  <c r="I2" i="39"/>
  <c r="I164" i="39"/>
  <c r="C6" i="15" l="1"/>
  <c r="N3" i="2"/>
  <c r="J3" i="19"/>
  <c r="C15" i="15" s="1"/>
  <c r="I50" i="19"/>
  <c r="C22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<sst xmlns="http://schemas.openxmlformats.org/spreadsheetml/2006/main" count="1767" uniqueCount="200">
  <si>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</si>
  <si>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</si>
  <si>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</si>
  <si>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</si>
  <si>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</si>
  <si>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</si>
  <si>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</si>
  <si>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</si>
  <si>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</si>
  <si>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</si>
  <si>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</si>
  <si>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</si>
  <si>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</si>
  <si>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</si>
  <si>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</si>
  <si>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</si>
  <si>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</si>
  <si>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</si>
  <si>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</si>
  <si>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</si>
  <si>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</si>
  <si>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</si>
  <si>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</si>
  <si>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</si>
  <si>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</si>
  <si>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</si>
  <si>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</si>
  <si>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</si>
  <si>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</si>
  <si>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</si>
  <si>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</si>
  <si>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</si>
  <si>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</si>
  <si>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</si>
  <si>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</si>
  <si>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</si>
  <si>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</si>
  <si>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</si>
  <si>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</si>
  <si>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</si>
  <si>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</si>
  <si>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</si>
  <si>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</si>
  <si>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</si>
  <si>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</si>
  <si>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</si>
  <si>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</si>
  <si>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</si>
  <si>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</si>
  <si>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</si>
  <si>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</si>
  <si>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</si>
  <si>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</si>
  <si>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</si>
  <si>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</si>
  <si>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</si>
  <si>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</si>
  <si>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</si>
  <si>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</si>
  <si>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</si>
  <si>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</si>
  <si>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</si>
  <si>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</si>
  <si>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</si>
  <si>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</si>
  <si>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</si>
  <si>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</si>
  <si>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</si>
  <si>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</si>
  <si>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</si>
  <si>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</si>
  <si>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</si>
  <si>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</si>
  <si>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</si>
  <si>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</si>
  <si>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</si>
  <si>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</si>
  <si>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</si>
  <si>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</si>
  <si>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</si>
  <si>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</si>
  <si>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</si>
  <si>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</si>
  <si>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</si>
  <si>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</si>
  <si>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</si>
  <si>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</si>
  <si>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</si>
  <si>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</si>
  <si>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</si>
  <si>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</si>
  <si>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</si>
  <si>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</si>
  <si>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</si>
  <si>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</si>
  <si>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</si>
  <si>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</si>
  <si>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</si>
  <si>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</si>
  <si>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</si>
  <si>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</si>
  <si>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</si>
  <si>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</si>
  <si>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</si>
  <si>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</si>
  <si>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</si>
  <si>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</si>
  <si>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</si>
  <si>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</si>
  <si>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</si>
  <si>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</si>
  <si>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</si>
  <si>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</si>
  <si>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</si>
  <si>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</si>
  <si>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</si>
  <si>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</si>
  <si>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</si>
  <si>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</si>
  <si>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</si>
  <si>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</si>
  <si>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</si>
  <si>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</si>
  <si>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</si>
  <si>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</si>
  <si>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</si>
  <si>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</si>
  <si>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</si>
  <si>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</si>
  <si>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</si>
  <si>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</si>
  <si>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</si>
  <si>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</si>
  <si>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</si>
  <si>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</si>
  <si>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</si>
  <si>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</si>
  <si>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</si>
  <si>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</si>
  <si>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</si>
  <si>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</si>
  <si>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</si>
  <si>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</si>
  <si>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</si>
  <si>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</si>
  <si>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</si>
  <si>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</si>
  <si>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</si>
  <si>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</si>
  <si>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</si>
  <si>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</si>
  <si>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</si>
  <si>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</si>
  <si>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</si>
  <si>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</si>
  <si>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</si>
  <si>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</si>
  <si>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</si>
  <si>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</si>
  <si>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</si>
  <si>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</si>
  <si>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</si>
  <si>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</si>
  <si>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</si>
  <si>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</si>
  <si>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</si>
  <si>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</si>
  <si>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</si>
  <si>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</si>
  <si>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</si>
  <si>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</si>
  <si>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</si>
  <si>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</si>
  <si>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</si>
  <si>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</si>
  <si>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</si>
  <si>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</si>
  <si>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</si>
  <si>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</si>
  <si>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</si>
  <si>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</si>
  <si>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</si>
  <si>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</si>
  <si>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</si>
  <si>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</si>
  <si>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</si>
  <si>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</si>
  <si>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</si>
  <si>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</si>
  <si>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</si>
  <si>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</si>
  <si>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</si>
  <si>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</si>
  <si>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</si>
  <si>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</si>
  <si>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</si>
  <si>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</si>
  <si>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</si>
  <si>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</si>
  <si>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PENING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</si>
</sst>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64"/>
  <sheetViews>
    <sheetView zoomScale="85" zoomScaleNormal="85" workbookViewId="0">
      <pane ySplit="7" topLeftCell="A137" activePane="bottomLeft" state="frozen"/>
      <selection pane="bottomLeft" activeCell="G151" sqref="G15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3" t="s">
        <v>22</v>
      </c>
      <c r="G1" s="323"/>
      <c r="H1" s="323"/>
      <c r="I1" s="220" t="s">
        <v>20</v>
      </c>
      <c r="J1" s="218"/>
      <c r="L1" s="277">
        <f>SUM(D133:D141)</f>
        <v>9702266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3" t="s">
        <v>21</v>
      </c>
      <c r="G2" s="323"/>
      <c r="H2" s="323"/>
      <c r="I2" s="220">
        <f>J164*-1</f>
        <v>14544688</v>
      </c>
      <c r="J2" s="218"/>
      <c r="L2" s="278">
        <f>SUM(G133:G141)</f>
        <v>1672826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8029440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4" t="s">
        <v>61</v>
      </c>
      <c r="B5" s="324"/>
      <c r="C5" s="324"/>
      <c r="D5" s="324"/>
      <c r="E5" s="324"/>
      <c r="F5" s="324"/>
      <c r="G5" s="324"/>
      <c r="H5" s="324"/>
      <c r="I5" s="324"/>
      <c r="J5" s="324"/>
      <c r="L5" s="276"/>
      <c r="M5" s="239"/>
      <c r="N5" s="239"/>
      <c r="O5" s="239"/>
    </row>
    <row r="6" spans="1:15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27" t="s">
        <v>5</v>
      </c>
      <c r="J6" s="328" t="s">
        <v>6</v>
      </c>
    </row>
    <row r="7" spans="1:15" x14ac:dyDescent="0.25">
      <c r="A7" s="325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6"/>
      <c r="I7" s="327"/>
      <c r="J7" s="328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10">
        <v>43206</v>
      </c>
      <c r="B142" s="115">
        <v>180160478</v>
      </c>
      <c r="C142" s="309">
        <v>29</v>
      </c>
      <c r="D142" s="117">
        <v>3471825</v>
      </c>
      <c r="E142" s="118">
        <v>180042055</v>
      </c>
      <c r="F142" s="120">
        <v>2</v>
      </c>
      <c r="G142" s="117">
        <v>209125</v>
      </c>
      <c r="H142" s="118"/>
      <c r="I142" s="213"/>
      <c r="J142" s="117"/>
    </row>
    <row r="143" spans="1:10" ht="15.75" customHeight="1" x14ac:dyDescent="0.25">
      <c r="A143" s="210">
        <v>43206</v>
      </c>
      <c r="B143" s="115">
        <v>180160524</v>
      </c>
      <c r="C143" s="309">
        <v>8</v>
      </c>
      <c r="D143" s="117">
        <v>837463</v>
      </c>
      <c r="E143" s="118"/>
      <c r="F143" s="120"/>
      <c r="G143" s="117"/>
      <c r="H143" s="118"/>
      <c r="I143" s="213"/>
      <c r="J143" s="117"/>
    </row>
    <row r="144" spans="1:10" ht="15.75" customHeight="1" x14ac:dyDescent="0.25">
      <c r="A144" s="210">
        <v>43207</v>
      </c>
      <c r="B144" s="115">
        <v>180160576</v>
      </c>
      <c r="C144" s="309">
        <v>16</v>
      </c>
      <c r="D144" s="117">
        <v>1935850</v>
      </c>
      <c r="E144" s="118">
        <v>180042078</v>
      </c>
      <c r="F144" s="120">
        <v>5</v>
      </c>
      <c r="G144" s="117">
        <v>489125</v>
      </c>
      <c r="H144" s="118"/>
      <c r="I144" s="213"/>
      <c r="J144" s="117"/>
    </row>
    <row r="145" spans="1:10" ht="15.75" customHeight="1" x14ac:dyDescent="0.25">
      <c r="A145" s="210">
        <v>43207</v>
      </c>
      <c r="B145" s="115">
        <v>180160626</v>
      </c>
      <c r="C145" s="309">
        <v>9</v>
      </c>
      <c r="D145" s="117">
        <v>1046763</v>
      </c>
      <c r="E145" s="118"/>
      <c r="F145" s="120"/>
      <c r="G145" s="117"/>
      <c r="H145" s="118"/>
      <c r="I145" s="213"/>
      <c r="J145" s="117"/>
    </row>
    <row r="146" spans="1:10" ht="15.75" customHeight="1" x14ac:dyDescent="0.25">
      <c r="A146" s="210">
        <v>43208</v>
      </c>
      <c r="B146" s="115">
        <v>180160688</v>
      </c>
      <c r="C146" s="309">
        <v>20</v>
      </c>
      <c r="D146" s="117">
        <v>2216900</v>
      </c>
      <c r="E146" s="118">
        <v>180042115</v>
      </c>
      <c r="F146" s="120">
        <v>1</v>
      </c>
      <c r="G146" s="117">
        <v>134313</v>
      </c>
      <c r="H146" s="118"/>
      <c r="I146" s="213"/>
      <c r="J146" s="117"/>
    </row>
    <row r="147" spans="1:10" ht="15.75" customHeight="1" x14ac:dyDescent="0.25">
      <c r="A147" s="210">
        <v>43208</v>
      </c>
      <c r="B147" s="115">
        <v>180160755</v>
      </c>
      <c r="C147" s="309">
        <v>8</v>
      </c>
      <c r="D147" s="117">
        <v>1038625</v>
      </c>
      <c r="E147" s="118"/>
      <c r="F147" s="120"/>
      <c r="G147" s="117"/>
      <c r="H147" s="118"/>
      <c r="I147" s="213"/>
      <c r="J147" s="117"/>
    </row>
    <row r="148" spans="1:10" ht="15.75" customHeight="1" x14ac:dyDescent="0.25">
      <c r="A148" s="210">
        <v>43209</v>
      </c>
      <c r="B148" s="115">
        <v>180160811</v>
      </c>
      <c r="C148" s="309">
        <v>28</v>
      </c>
      <c r="D148" s="117">
        <v>3250713</v>
      </c>
      <c r="E148" s="118">
        <v>180042138</v>
      </c>
      <c r="F148" s="120">
        <v>1</v>
      </c>
      <c r="G148" s="117">
        <v>107363</v>
      </c>
      <c r="H148" s="118"/>
      <c r="I148" s="213"/>
      <c r="J148" s="117"/>
    </row>
    <row r="149" spans="1:10" ht="15.75" customHeight="1" x14ac:dyDescent="0.25">
      <c r="A149" s="210">
        <v>43209</v>
      </c>
      <c r="B149" s="115">
        <v>180160870</v>
      </c>
      <c r="C149" s="309">
        <v>4</v>
      </c>
      <c r="D149" s="117">
        <v>367150</v>
      </c>
      <c r="E149" s="118"/>
      <c r="F149" s="120"/>
      <c r="G149" s="117"/>
      <c r="H149" s="118"/>
      <c r="I149" s="213"/>
      <c r="J149" s="117"/>
    </row>
    <row r="150" spans="1:10" ht="15.75" customHeight="1" x14ac:dyDescent="0.25">
      <c r="A150" s="210">
        <v>43210</v>
      </c>
      <c r="B150" s="115">
        <v>180160907</v>
      </c>
      <c r="C150" s="309">
        <v>1</v>
      </c>
      <c r="D150" s="117">
        <v>188650</v>
      </c>
      <c r="E150" s="118">
        <v>180042162</v>
      </c>
      <c r="F150" s="120">
        <v>8</v>
      </c>
      <c r="G150" s="117">
        <v>1095063</v>
      </c>
      <c r="H150" s="118"/>
      <c r="I150" s="213"/>
      <c r="J150" s="117"/>
    </row>
    <row r="151" spans="1:10" ht="15.75" customHeight="1" x14ac:dyDescent="0.25">
      <c r="A151" s="210">
        <v>43210</v>
      </c>
      <c r="B151" s="115">
        <v>180160933</v>
      </c>
      <c r="C151" s="309">
        <v>17</v>
      </c>
      <c r="D151" s="117">
        <v>2101400</v>
      </c>
      <c r="E151" s="118"/>
      <c r="F151" s="120"/>
      <c r="G151" s="117"/>
      <c r="H151" s="118"/>
      <c r="I151" s="213"/>
      <c r="J151" s="117"/>
    </row>
    <row r="152" spans="1:10" ht="15.75" customHeight="1" x14ac:dyDescent="0.25">
      <c r="A152" s="210">
        <v>43210</v>
      </c>
      <c r="B152" s="115">
        <v>180160974</v>
      </c>
      <c r="C152" s="309">
        <v>1</v>
      </c>
      <c r="D152" s="117">
        <v>124338</v>
      </c>
      <c r="E152" s="118"/>
      <c r="F152" s="120"/>
      <c r="G152" s="117"/>
      <c r="H152" s="118"/>
      <c r="I152" s="213"/>
      <c r="J152" s="117"/>
    </row>
    <row r="153" spans="1:10" ht="15.75" customHeight="1" x14ac:dyDescent="0.25">
      <c r="A153" s="210"/>
      <c r="B153" s="115"/>
      <c r="C153" s="309"/>
      <c r="D153" s="117"/>
      <c r="E153" s="118"/>
      <c r="F153" s="120"/>
      <c r="G153" s="117"/>
      <c r="H153" s="118"/>
      <c r="I153" s="213"/>
      <c r="J153" s="117"/>
    </row>
    <row r="154" spans="1:10" ht="15.75" customHeight="1" x14ac:dyDescent="0.25">
      <c r="A154" s="210"/>
      <c r="B154" s="115"/>
      <c r="C154" s="309"/>
      <c r="D154" s="117"/>
      <c r="E154" s="118"/>
      <c r="F154" s="120"/>
      <c r="G154" s="117"/>
      <c r="H154" s="118"/>
      <c r="I154" s="213"/>
      <c r="J154" s="117"/>
    </row>
    <row r="155" spans="1:10" x14ac:dyDescent="0.25">
      <c r="A155" s="236"/>
      <c r="B155" s="235"/>
      <c r="C155" s="12"/>
      <c r="D155" s="237"/>
      <c r="E155" s="238"/>
      <c r="F155" s="241"/>
      <c r="G155" s="237"/>
      <c r="H155" s="238"/>
      <c r="I155" s="240"/>
      <c r="J155" s="237"/>
    </row>
    <row r="156" spans="1:10" x14ac:dyDescent="0.25">
      <c r="A156" s="236"/>
      <c r="B156" s="224" t="s">
        <v>11</v>
      </c>
      <c r="C156" s="230">
        <f>SUM(C8:C155)</f>
        <v>1616</v>
      </c>
      <c r="D156" s="225">
        <f>SUM(D8:D155)</f>
        <v>169526559</v>
      </c>
      <c r="E156" s="224" t="s">
        <v>11</v>
      </c>
      <c r="F156" s="233">
        <f>SUM(F8:F155)</f>
        <v>171</v>
      </c>
      <c r="G156" s="225">
        <f>SUM(G8:G155)</f>
        <v>17922289</v>
      </c>
      <c r="H156" s="233">
        <f>SUM(H8:H155)</f>
        <v>0</v>
      </c>
      <c r="I156" s="233">
        <f>SUM(I8:I155)</f>
        <v>137059582</v>
      </c>
      <c r="J156" s="5"/>
    </row>
    <row r="157" spans="1:10" x14ac:dyDescent="0.25">
      <c r="A157" s="236"/>
      <c r="B157" s="224"/>
      <c r="C157" s="230"/>
      <c r="D157" s="225"/>
      <c r="E157" s="224"/>
      <c r="F157" s="233"/>
      <c r="G157" s="225"/>
      <c r="H157" s="233"/>
      <c r="I157" s="233"/>
      <c r="J157" s="5"/>
    </row>
    <row r="158" spans="1:10" x14ac:dyDescent="0.25">
      <c r="A158" s="226"/>
      <c r="B158" s="227"/>
      <c r="C158" s="12"/>
      <c r="D158" s="237"/>
      <c r="E158" s="224"/>
      <c r="F158" s="241"/>
      <c r="G158" s="322" t="s">
        <v>12</v>
      </c>
      <c r="H158" s="322"/>
      <c r="I158" s="240"/>
      <c r="J158" s="228">
        <f>SUM(D8:D155)</f>
        <v>169526559</v>
      </c>
    </row>
    <row r="159" spans="1:10" x14ac:dyDescent="0.25">
      <c r="A159" s="236"/>
      <c r="B159" s="235"/>
      <c r="C159" s="12"/>
      <c r="D159" s="237"/>
      <c r="E159" s="238"/>
      <c r="F159" s="241"/>
      <c r="G159" s="322" t="s">
        <v>13</v>
      </c>
      <c r="H159" s="322"/>
      <c r="I159" s="240"/>
      <c r="J159" s="228">
        <f>SUM(G8:G155)</f>
        <v>17922289</v>
      </c>
    </row>
    <row r="160" spans="1:10" x14ac:dyDescent="0.25">
      <c r="A160" s="229"/>
      <c r="B160" s="238"/>
      <c r="C160" s="12"/>
      <c r="D160" s="237"/>
      <c r="E160" s="238"/>
      <c r="F160" s="241"/>
      <c r="G160" s="322" t="s">
        <v>14</v>
      </c>
      <c r="H160" s="322"/>
      <c r="I160" s="41"/>
      <c r="J160" s="230">
        <f>J158-J159</f>
        <v>151604270</v>
      </c>
    </row>
    <row r="161" spans="1:10" x14ac:dyDescent="0.25">
      <c r="A161" s="236"/>
      <c r="B161" s="231"/>
      <c r="C161" s="12"/>
      <c r="D161" s="232"/>
      <c r="E161" s="238"/>
      <c r="F161" s="241"/>
      <c r="G161" s="322" t="s">
        <v>15</v>
      </c>
      <c r="H161" s="322"/>
      <c r="I161" s="240"/>
      <c r="J161" s="228">
        <f>SUM(H8:H155)</f>
        <v>0</v>
      </c>
    </row>
    <row r="162" spans="1:10" x14ac:dyDescent="0.25">
      <c r="A162" s="236"/>
      <c r="B162" s="231"/>
      <c r="C162" s="12"/>
      <c r="D162" s="232"/>
      <c r="E162" s="238"/>
      <c r="F162" s="241"/>
      <c r="G162" s="322" t="s">
        <v>16</v>
      </c>
      <c r="H162" s="322"/>
      <c r="I162" s="240"/>
      <c r="J162" s="228">
        <f>J160+J161</f>
        <v>151604270</v>
      </c>
    </row>
    <row r="163" spans="1:10" x14ac:dyDescent="0.25">
      <c r="A163" s="236"/>
      <c r="B163" s="231"/>
      <c r="C163" s="12"/>
      <c r="D163" s="232"/>
      <c r="E163" s="238"/>
      <c r="F163" s="241"/>
      <c r="G163" s="322" t="s">
        <v>5</v>
      </c>
      <c r="H163" s="322"/>
      <c r="I163" s="240"/>
      <c r="J163" s="228">
        <f>SUM(I8:I155)</f>
        <v>137059582</v>
      </c>
    </row>
    <row r="164" spans="1:10" x14ac:dyDescent="0.25">
      <c r="A164" s="236"/>
      <c r="B164" s="231"/>
      <c r="C164" s="12"/>
      <c r="D164" s="232"/>
      <c r="E164" s="238"/>
      <c r="F164" s="241"/>
      <c r="G164" s="322" t="s">
        <v>32</v>
      </c>
      <c r="H164" s="322"/>
      <c r="I164" s="241" t="str">
        <f>IF(J164&gt;0,"SALDO",IF(J164&lt;0,"PIUTANG",IF(J164=0,"LUNAS")))</f>
        <v>PIUTANG</v>
      </c>
      <c r="J164" s="228">
        <f>J163-J162</f>
        <v>-14544688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2"/>
  <sheetViews>
    <sheetView workbookViewId="0">
      <pane ySplit="7" topLeftCell="A77" activePane="bottomLeft" state="frozen"/>
      <selection pane="bottomLeft" activeCell="G91" sqref="G9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3" t="s">
        <v>22</v>
      </c>
      <c r="G1" s="323"/>
      <c r="H1" s="323"/>
      <c r="I1" s="42" t="s">
        <v>20</v>
      </c>
      <c r="J1" s="20"/>
      <c r="L1" s="279">
        <f>SUM(D78:D83)</f>
        <v>3965064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J102*-1</f>
        <v>3869400</v>
      </c>
      <c r="J2" s="20"/>
      <c r="L2" s="279">
        <f>SUM(G78:G83)</f>
        <v>266875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3698189</v>
      </c>
      <c r="M3" s="219"/>
      <c r="N3" s="219">
        <f>I2-L3</f>
        <v>171211</v>
      </c>
      <c r="O3" s="219"/>
      <c r="P3" s="219"/>
      <c r="Q3" s="219"/>
      <c r="R3" s="219"/>
    </row>
    <row r="5" spans="1:18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8" x14ac:dyDescent="0.25">
      <c r="A6" s="329" t="s">
        <v>2</v>
      </c>
      <c r="B6" s="326" t="s">
        <v>3</v>
      </c>
      <c r="C6" s="326"/>
      <c r="D6" s="326"/>
      <c r="E6" s="326"/>
      <c r="F6" s="326"/>
      <c r="G6" s="326"/>
      <c r="H6" s="330" t="s">
        <v>4</v>
      </c>
      <c r="I6" s="327" t="s">
        <v>5</v>
      </c>
      <c r="J6" s="328" t="s">
        <v>6</v>
      </c>
    </row>
    <row r="7" spans="1:18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27"/>
      <c r="J7" s="328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>
        <v>43206</v>
      </c>
      <c r="B84" s="235">
        <v>180160510</v>
      </c>
      <c r="C84" s="241">
        <v>5</v>
      </c>
      <c r="D84" s="237">
        <v>496650</v>
      </c>
      <c r="E84" s="238">
        <v>180042061</v>
      </c>
      <c r="F84" s="241">
        <v>1</v>
      </c>
      <c r="G84" s="237">
        <v>98613</v>
      </c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>
        <v>43207</v>
      </c>
      <c r="B85" s="235">
        <v>180160619</v>
      </c>
      <c r="C85" s="241">
        <v>10</v>
      </c>
      <c r="D85" s="237">
        <v>1264550</v>
      </c>
      <c r="E85" s="238">
        <v>180042086</v>
      </c>
      <c r="F85" s="241">
        <v>1</v>
      </c>
      <c r="G85" s="237">
        <v>184363</v>
      </c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>
        <v>43207</v>
      </c>
      <c r="B86" s="235">
        <v>180160624</v>
      </c>
      <c r="C86" s="241">
        <v>1</v>
      </c>
      <c r="D86" s="237">
        <v>196788</v>
      </c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2">
        <v>43208</v>
      </c>
      <c r="B87" s="235">
        <v>180160771</v>
      </c>
      <c r="C87" s="241">
        <v>8</v>
      </c>
      <c r="D87" s="237">
        <v>731763</v>
      </c>
      <c r="E87" s="238">
        <v>180042122</v>
      </c>
      <c r="F87" s="241">
        <v>1</v>
      </c>
      <c r="G87" s="237">
        <v>192150</v>
      </c>
      <c r="H87" s="240"/>
      <c r="I87" s="240"/>
      <c r="J87" s="23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2">
        <v>43209</v>
      </c>
      <c r="B88" s="235">
        <v>180160851</v>
      </c>
      <c r="C88" s="241">
        <v>11</v>
      </c>
      <c r="D88" s="237">
        <v>1018763</v>
      </c>
      <c r="E88" s="238"/>
      <c r="F88" s="241"/>
      <c r="G88" s="237"/>
      <c r="H88" s="240"/>
      <c r="I88" s="240"/>
      <c r="J88" s="23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2">
        <v>43209</v>
      </c>
      <c r="B89" s="235">
        <v>180160887</v>
      </c>
      <c r="C89" s="241">
        <v>2</v>
      </c>
      <c r="D89" s="237">
        <v>215075</v>
      </c>
      <c r="E89" s="238"/>
      <c r="F89" s="241"/>
      <c r="G89" s="237"/>
      <c r="H89" s="240"/>
      <c r="I89" s="240"/>
      <c r="J89" s="23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2">
        <v>43210</v>
      </c>
      <c r="B90" s="235">
        <v>180160990</v>
      </c>
      <c r="C90" s="241">
        <v>6</v>
      </c>
      <c r="D90" s="237">
        <v>532525</v>
      </c>
      <c r="E90" s="238">
        <v>180042171</v>
      </c>
      <c r="F90" s="241">
        <v>1</v>
      </c>
      <c r="G90" s="237">
        <v>108588</v>
      </c>
      <c r="H90" s="240"/>
      <c r="I90" s="240"/>
      <c r="J90" s="237"/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/>
      <c r="B91" s="235"/>
      <c r="C91" s="241"/>
      <c r="D91" s="237"/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/>
      <c r="B92" s="235"/>
      <c r="C92" s="241"/>
      <c r="D92" s="237"/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x14ac:dyDescent="0.25">
      <c r="A93" s="162"/>
      <c r="B93" s="3"/>
      <c r="C93" s="40"/>
      <c r="D93" s="6"/>
      <c r="E93" s="7"/>
      <c r="F93" s="40"/>
      <c r="G93" s="6"/>
      <c r="H93" s="39"/>
      <c r="I93" s="39"/>
      <c r="J93" s="6"/>
    </row>
    <row r="94" spans="1:18" x14ac:dyDescent="0.25">
      <c r="A94" s="162"/>
      <c r="B94" s="8" t="s">
        <v>11</v>
      </c>
      <c r="C94" s="77">
        <f>SUM(C8:C93)</f>
        <v>554</v>
      </c>
      <c r="D94" s="9">
        <f>SUM(D8:D93)</f>
        <v>59924134</v>
      </c>
      <c r="E94" s="8" t="s">
        <v>11</v>
      </c>
      <c r="F94" s="77">
        <f>SUM(F8:F93)</f>
        <v>50</v>
      </c>
      <c r="G94" s="5">
        <f>SUM(G8:G93)</f>
        <v>14912582</v>
      </c>
      <c r="H94" s="40">
        <f>SUM(H8:H93)</f>
        <v>0</v>
      </c>
      <c r="I94" s="40">
        <f>SUM(I8:I93)</f>
        <v>41142152</v>
      </c>
      <c r="J94" s="5"/>
    </row>
    <row r="95" spans="1:18" x14ac:dyDescent="0.25">
      <c r="A95" s="162"/>
      <c r="B95" s="8"/>
      <c r="C95" s="77"/>
      <c r="D95" s="9"/>
      <c r="E95" s="8"/>
      <c r="F95" s="77"/>
      <c r="G95" s="5"/>
      <c r="H95" s="40"/>
      <c r="I95" s="40"/>
      <c r="J95" s="5"/>
    </row>
    <row r="96" spans="1:18" x14ac:dyDescent="0.25">
      <c r="A96" s="163"/>
      <c r="B96" s="11"/>
      <c r="C96" s="40"/>
      <c r="D96" s="6"/>
      <c r="E96" s="8"/>
      <c r="F96" s="40"/>
      <c r="G96" s="322" t="s">
        <v>12</v>
      </c>
      <c r="H96" s="322"/>
      <c r="I96" s="39"/>
      <c r="J96" s="13">
        <f>SUM(D8:D93)</f>
        <v>59924134</v>
      </c>
    </row>
    <row r="97" spans="1:10" x14ac:dyDescent="0.25">
      <c r="A97" s="162"/>
      <c r="B97" s="3"/>
      <c r="C97" s="40"/>
      <c r="D97" s="6"/>
      <c r="E97" s="7"/>
      <c r="F97" s="40"/>
      <c r="G97" s="322" t="s">
        <v>13</v>
      </c>
      <c r="H97" s="322"/>
      <c r="I97" s="39"/>
      <c r="J97" s="13">
        <f>SUM(G8:G93)</f>
        <v>14912582</v>
      </c>
    </row>
    <row r="98" spans="1:10" x14ac:dyDescent="0.25">
      <c r="A98" s="164"/>
      <c r="B98" s="7"/>
      <c r="C98" s="40"/>
      <c r="D98" s="6"/>
      <c r="E98" s="7"/>
      <c r="F98" s="40"/>
      <c r="G98" s="322" t="s">
        <v>14</v>
      </c>
      <c r="H98" s="322"/>
      <c r="I98" s="41"/>
      <c r="J98" s="15">
        <f>J96-J97</f>
        <v>45011552</v>
      </c>
    </row>
    <row r="99" spans="1:10" x14ac:dyDescent="0.25">
      <c r="A99" s="162"/>
      <c r="B99" s="16"/>
      <c r="C99" s="40"/>
      <c r="D99" s="17"/>
      <c r="E99" s="7"/>
      <c r="F99" s="40"/>
      <c r="G99" s="322" t="s">
        <v>15</v>
      </c>
      <c r="H99" s="322"/>
      <c r="I99" s="39"/>
      <c r="J99" s="13">
        <f>SUM(H8:H93)</f>
        <v>0</v>
      </c>
    </row>
    <row r="100" spans="1:10" x14ac:dyDescent="0.25">
      <c r="A100" s="162"/>
      <c r="B100" s="16"/>
      <c r="C100" s="40"/>
      <c r="D100" s="17"/>
      <c r="E100" s="7"/>
      <c r="F100" s="40"/>
      <c r="G100" s="322" t="s">
        <v>16</v>
      </c>
      <c r="H100" s="322"/>
      <c r="I100" s="39"/>
      <c r="J100" s="13">
        <f>J98+J99</f>
        <v>45011552</v>
      </c>
    </row>
    <row r="101" spans="1:10" x14ac:dyDescent="0.25">
      <c r="A101" s="162"/>
      <c r="B101" s="16"/>
      <c r="C101" s="40"/>
      <c r="D101" s="17"/>
      <c r="E101" s="7"/>
      <c r="F101" s="40"/>
      <c r="G101" s="322" t="s">
        <v>5</v>
      </c>
      <c r="H101" s="322"/>
      <c r="I101" s="39"/>
      <c r="J101" s="13">
        <f>SUM(I8:I93)</f>
        <v>41142152</v>
      </c>
    </row>
    <row r="102" spans="1:10" x14ac:dyDescent="0.25">
      <c r="A102" s="162"/>
      <c r="B102" s="16"/>
      <c r="C102" s="40"/>
      <c r="D102" s="17"/>
      <c r="E102" s="7"/>
      <c r="F102" s="40"/>
      <c r="G102" s="322" t="s">
        <v>32</v>
      </c>
      <c r="H102" s="322"/>
      <c r="I102" s="40" t="str">
        <f>IF(J102&gt;0,"SALDO",IF(J102&lt;0,"PIUTANG",IF(J102=0,"LUNAS")))</f>
        <v>PIUTANG</v>
      </c>
      <c r="J102" s="13">
        <f>J101-J100</f>
        <v>-3869400</v>
      </c>
    </row>
  </sheetData>
  <mergeCells count="15">
    <mergeCell ref="G101:H101"/>
    <mergeCell ref="G102:H102"/>
    <mergeCell ref="G96:H96"/>
    <mergeCell ref="G97:H97"/>
    <mergeCell ref="G98:H98"/>
    <mergeCell ref="G99:H99"/>
    <mergeCell ref="G100:H10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38"/>
  <sheetViews>
    <sheetView workbookViewId="0">
      <pane ySplit="7" topLeftCell="A418" activePane="bottomLeft" state="frozen"/>
      <selection pane="bottomLeft" activeCell="D426" sqref="D426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SUM(D415:D420)</f>
        <v>5742365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J438*-1</f>
        <v>7949026</v>
      </c>
      <c r="J2" s="218"/>
      <c r="L2" s="219">
        <f>SUM(G415:G420)</f>
        <v>398388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5343977</v>
      </c>
      <c r="M3" s="219">
        <f>M1-M2</f>
        <v>0</v>
      </c>
    </row>
    <row r="4" spans="1:18" x14ac:dyDescent="0.25">
      <c r="L4" s="234"/>
    </row>
    <row r="5" spans="1:18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8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31" t="s">
        <v>4</v>
      </c>
      <c r="I6" s="333" t="s">
        <v>5</v>
      </c>
      <c r="J6" s="335" t="s">
        <v>6</v>
      </c>
    </row>
    <row r="7" spans="1:18" x14ac:dyDescent="0.25">
      <c r="A7" s="325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2"/>
      <c r="I7" s="334"/>
      <c r="J7" s="336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98">
        <v>43210</v>
      </c>
      <c r="B421" s="99">
        <v>180160903</v>
      </c>
      <c r="C421" s="100">
        <v>24</v>
      </c>
      <c r="D421" s="34">
        <v>2451225</v>
      </c>
      <c r="E421" s="101"/>
      <c r="F421" s="100"/>
      <c r="G421" s="34"/>
      <c r="H421" s="102"/>
      <c r="I421" s="102"/>
      <c r="J421" s="34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98">
        <v>43210</v>
      </c>
      <c r="B422" s="99">
        <v>180160916</v>
      </c>
      <c r="C422" s="100">
        <v>13</v>
      </c>
      <c r="D422" s="34">
        <v>1201375</v>
      </c>
      <c r="E422" s="101"/>
      <c r="F422" s="100"/>
      <c r="G422" s="34"/>
      <c r="H422" s="102"/>
      <c r="I422" s="102"/>
      <c r="J422" s="34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98">
        <v>43210</v>
      </c>
      <c r="B423" s="99">
        <v>180160941</v>
      </c>
      <c r="C423" s="100">
        <v>28</v>
      </c>
      <c r="D423" s="34">
        <v>2951988</v>
      </c>
      <c r="E423" s="101"/>
      <c r="F423" s="100"/>
      <c r="G423" s="34"/>
      <c r="H423" s="102"/>
      <c r="I423" s="102"/>
      <c r="J423" s="34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98">
        <v>43210</v>
      </c>
      <c r="B424" s="99">
        <v>180160945</v>
      </c>
      <c r="C424" s="100">
        <v>8</v>
      </c>
      <c r="D424" s="34">
        <v>918838</v>
      </c>
      <c r="E424" s="101"/>
      <c r="F424" s="100"/>
      <c r="G424" s="34"/>
      <c r="H424" s="102"/>
      <c r="I424" s="102"/>
      <c r="J424" s="34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98">
        <v>43210</v>
      </c>
      <c r="B425" s="99">
        <v>180160988</v>
      </c>
      <c r="C425" s="100">
        <v>4</v>
      </c>
      <c r="D425" s="34">
        <v>425600</v>
      </c>
      <c r="E425" s="101"/>
      <c r="F425" s="100"/>
      <c r="G425" s="34"/>
      <c r="H425" s="102"/>
      <c r="I425" s="102"/>
      <c r="J425" s="34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98"/>
      <c r="B426" s="99"/>
      <c r="C426" s="100"/>
      <c r="D426" s="34"/>
      <c r="E426" s="101"/>
      <c r="F426" s="100"/>
      <c r="G426" s="34"/>
      <c r="H426" s="102"/>
      <c r="I426" s="102"/>
      <c r="J426" s="34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98"/>
      <c r="B427" s="99"/>
      <c r="C427" s="100"/>
      <c r="D427" s="34"/>
      <c r="E427" s="101"/>
      <c r="F427" s="100"/>
      <c r="G427" s="34"/>
      <c r="H427" s="102"/>
      <c r="I427" s="102"/>
      <c r="J427" s="34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98"/>
      <c r="B428" s="99"/>
      <c r="C428" s="100"/>
      <c r="D428" s="34"/>
      <c r="E428" s="101"/>
      <c r="F428" s="100"/>
      <c r="G428" s="34"/>
      <c r="H428" s="102"/>
      <c r="I428" s="102"/>
      <c r="J428" s="34"/>
      <c r="K428" s="138"/>
      <c r="L428" s="138"/>
      <c r="M428" s="138"/>
      <c r="N428" s="138"/>
      <c r="O428" s="138"/>
      <c r="P428" s="138"/>
      <c r="Q428" s="138"/>
      <c r="R428" s="138"/>
    </row>
    <row r="429" spans="1:18" x14ac:dyDescent="0.25">
      <c r="A429" s="236"/>
      <c r="B429" s="235"/>
      <c r="C429" s="241"/>
      <c r="D429" s="237"/>
      <c r="E429" s="238"/>
      <c r="F429" s="241"/>
      <c r="G429" s="237"/>
      <c r="H429" s="240"/>
      <c r="I429" s="240"/>
      <c r="J429" s="237"/>
    </row>
    <row r="430" spans="1:18" s="218" customFormat="1" x14ac:dyDescent="0.25">
      <c r="A430" s="227"/>
      <c r="B430" s="224" t="s">
        <v>11</v>
      </c>
      <c r="C430" s="233">
        <f>SUM(C8:C429)</f>
        <v>4514</v>
      </c>
      <c r="D430" s="225">
        <f>SUM(D8:D429)</f>
        <v>496417531</v>
      </c>
      <c r="E430" s="224" t="s">
        <v>11</v>
      </c>
      <c r="F430" s="233">
        <f>SUM(F8:F429)</f>
        <v>403</v>
      </c>
      <c r="G430" s="225">
        <f>SUM(G8:G429)</f>
        <v>44909390</v>
      </c>
      <c r="H430" s="233">
        <f>SUM(H8:H429)</f>
        <v>0</v>
      </c>
      <c r="I430" s="233">
        <f>SUM(I8:I429)</f>
        <v>443559115</v>
      </c>
      <c r="J430" s="225"/>
      <c r="K430" s="220"/>
      <c r="L430" s="220"/>
      <c r="M430" s="220"/>
      <c r="N430" s="220"/>
      <c r="O430" s="220"/>
      <c r="P430" s="220"/>
      <c r="Q430" s="220"/>
      <c r="R430" s="220"/>
    </row>
    <row r="431" spans="1:18" s="218" customFormat="1" x14ac:dyDescent="0.25">
      <c r="A431" s="227"/>
      <c r="B431" s="224"/>
      <c r="C431" s="233"/>
      <c r="D431" s="225"/>
      <c r="E431" s="224"/>
      <c r="F431" s="233"/>
      <c r="G431" s="225"/>
      <c r="H431" s="233"/>
      <c r="I431" s="233"/>
      <c r="J431" s="225"/>
      <c r="K431" s="220"/>
      <c r="M431" s="220"/>
      <c r="N431" s="220"/>
      <c r="O431" s="220"/>
      <c r="P431" s="220"/>
      <c r="Q431" s="220"/>
      <c r="R431" s="220"/>
    </row>
    <row r="432" spans="1:18" x14ac:dyDescent="0.25">
      <c r="A432" s="226"/>
      <c r="B432" s="227"/>
      <c r="C432" s="241"/>
      <c r="D432" s="237"/>
      <c r="E432" s="224"/>
      <c r="F432" s="241"/>
      <c r="G432" s="337" t="s">
        <v>12</v>
      </c>
      <c r="H432" s="338"/>
      <c r="I432" s="237"/>
      <c r="J432" s="228">
        <f>SUM(D8:D429)</f>
        <v>496417531</v>
      </c>
      <c r="P432" s="220"/>
      <c r="Q432" s="220"/>
      <c r="R432" s="234"/>
    </row>
    <row r="433" spans="1:18" x14ac:dyDescent="0.25">
      <c r="A433" s="236"/>
      <c r="B433" s="235"/>
      <c r="C433" s="241"/>
      <c r="D433" s="237"/>
      <c r="E433" s="238"/>
      <c r="F433" s="241"/>
      <c r="G433" s="337" t="s">
        <v>13</v>
      </c>
      <c r="H433" s="338"/>
      <c r="I433" s="238"/>
      <c r="J433" s="228">
        <f>SUM(G8:G429)</f>
        <v>44909390</v>
      </c>
      <c r="R433" s="234"/>
    </row>
    <row r="434" spans="1:18" x14ac:dyDescent="0.25">
      <c r="A434" s="229"/>
      <c r="B434" s="238"/>
      <c r="C434" s="241"/>
      <c r="D434" s="237"/>
      <c r="E434" s="238"/>
      <c r="F434" s="241"/>
      <c r="G434" s="337" t="s">
        <v>14</v>
      </c>
      <c r="H434" s="338"/>
      <c r="I434" s="230"/>
      <c r="J434" s="230">
        <f>J432-J433</f>
        <v>451508141</v>
      </c>
      <c r="L434" s="220"/>
      <c r="R434" s="234"/>
    </row>
    <row r="435" spans="1:18" x14ac:dyDescent="0.25">
      <c r="A435" s="236"/>
      <c r="B435" s="231"/>
      <c r="C435" s="241"/>
      <c r="D435" s="232"/>
      <c r="E435" s="238"/>
      <c r="F435" s="241"/>
      <c r="G435" s="337" t="s">
        <v>15</v>
      </c>
      <c r="H435" s="338"/>
      <c r="I435" s="238"/>
      <c r="J435" s="228">
        <f>SUM(H8:H429)</f>
        <v>0</v>
      </c>
      <c r="R435" s="234"/>
    </row>
    <row r="436" spans="1:18" x14ac:dyDescent="0.25">
      <c r="A436" s="236"/>
      <c r="B436" s="231"/>
      <c r="C436" s="241"/>
      <c r="D436" s="232"/>
      <c r="E436" s="238"/>
      <c r="F436" s="241"/>
      <c r="G436" s="337" t="s">
        <v>16</v>
      </c>
      <c r="H436" s="338"/>
      <c r="I436" s="238"/>
      <c r="J436" s="228">
        <f>J434+J435</f>
        <v>451508141</v>
      </c>
      <c r="R436" s="234"/>
    </row>
    <row r="437" spans="1:18" x14ac:dyDescent="0.25">
      <c r="A437" s="236"/>
      <c r="B437" s="231"/>
      <c r="C437" s="241"/>
      <c r="D437" s="232"/>
      <c r="E437" s="238"/>
      <c r="F437" s="241"/>
      <c r="G437" s="337" t="s">
        <v>5</v>
      </c>
      <c r="H437" s="338"/>
      <c r="I437" s="238"/>
      <c r="J437" s="228">
        <f>SUM(I8:I429)</f>
        <v>443559115</v>
      </c>
      <c r="R437" s="234"/>
    </row>
    <row r="438" spans="1:18" x14ac:dyDescent="0.25">
      <c r="A438" s="236"/>
      <c r="B438" s="231"/>
      <c r="C438" s="241"/>
      <c r="D438" s="232"/>
      <c r="E438" s="238"/>
      <c r="F438" s="241"/>
      <c r="G438" s="337" t="s">
        <v>32</v>
      </c>
      <c r="H438" s="338"/>
      <c r="I438" s="235" t="str">
        <f>IF(J438&gt;0,"SALDO",IF(J438&lt;0,"PIUTANG",IF(J438=0,"LUNAS")))</f>
        <v>PIUTANG</v>
      </c>
      <c r="J438" s="228">
        <f>J437-J436</f>
        <v>-7949026</v>
      </c>
      <c r="R438" s="234"/>
    </row>
  </sheetData>
  <mergeCells count="13">
    <mergeCell ref="G438:H438"/>
    <mergeCell ref="G432:H432"/>
    <mergeCell ref="G433:H433"/>
    <mergeCell ref="G434:H434"/>
    <mergeCell ref="G435:H435"/>
    <mergeCell ref="G436:H436"/>
    <mergeCell ref="G437:H43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51"/>
  <sheetViews>
    <sheetView workbookViewId="0">
      <pane ySplit="6" topLeftCell="A323" activePane="bottomLeft" state="frozen"/>
      <selection pane="bottomLeft" activeCell="G335" sqref="G335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3" t="s">
        <v>22</v>
      </c>
      <c r="G1" s="323"/>
      <c r="H1" s="323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J350*-1</f>
        <v>2311663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9"/>
      <c r="B4" s="340"/>
      <c r="C4" s="340"/>
      <c r="D4" s="340"/>
      <c r="E4" s="340"/>
      <c r="F4" s="340"/>
      <c r="G4" s="340"/>
      <c r="H4" s="340"/>
      <c r="I4" s="340"/>
      <c r="J4" s="341"/>
    </row>
    <row r="5" spans="1:16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31" t="s">
        <v>4</v>
      </c>
      <c r="I5" s="347" t="s">
        <v>5</v>
      </c>
      <c r="J5" s="335" t="s">
        <v>6</v>
      </c>
    </row>
    <row r="6" spans="1:16" x14ac:dyDescent="0.25">
      <c r="A6" s="343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2"/>
      <c r="I6" s="348"/>
      <c r="J6" s="336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36">
        <v>43210</v>
      </c>
      <c r="B334" s="235">
        <v>180160899</v>
      </c>
      <c r="C334" s="241">
        <v>4</v>
      </c>
      <c r="D334" s="34">
        <v>375288</v>
      </c>
      <c r="E334" s="238">
        <v>180042153</v>
      </c>
      <c r="F334" s="241">
        <v>5</v>
      </c>
      <c r="G334" s="237">
        <v>375988</v>
      </c>
      <c r="H334" s="238"/>
      <c r="I334" s="240"/>
      <c r="J334" s="237"/>
      <c r="K334" s="234"/>
      <c r="L334" s="234"/>
      <c r="M334" s="234"/>
      <c r="N334" s="234"/>
      <c r="O334" s="234"/>
      <c r="P334" s="234"/>
    </row>
    <row r="335" spans="1:16" x14ac:dyDescent="0.25">
      <c r="A335" s="236">
        <v>43210</v>
      </c>
      <c r="B335" s="235">
        <v>180160924</v>
      </c>
      <c r="C335" s="241">
        <v>19</v>
      </c>
      <c r="D335" s="34">
        <v>2008825</v>
      </c>
      <c r="E335" s="238"/>
      <c r="F335" s="241"/>
      <c r="G335" s="237"/>
      <c r="H335" s="238"/>
      <c r="I335" s="240"/>
      <c r="J335" s="237"/>
      <c r="K335" s="234"/>
      <c r="L335" s="234"/>
      <c r="M335" s="234"/>
      <c r="N335" s="234"/>
      <c r="O335" s="234"/>
      <c r="P335" s="234"/>
    </row>
    <row r="336" spans="1:16" x14ac:dyDescent="0.25">
      <c r="A336" s="236">
        <v>43210</v>
      </c>
      <c r="B336" s="235">
        <v>180160942</v>
      </c>
      <c r="C336" s="241">
        <v>3</v>
      </c>
      <c r="D336" s="34">
        <v>191538</v>
      </c>
      <c r="E336" s="238"/>
      <c r="F336" s="241"/>
      <c r="G336" s="237"/>
      <c r="H336" s="238"/>
      <c r="I336" s="240"/>
      <c r="J336" s="237"/>
      <c r="K336" s="234"/>
      <c r="L336" s="234"/>
      <c r="M336" s="234"/>
      <c r="N336" s="234"/>
      <c r="O336" s="234"/>
      <c r="P336" s="234"/>
    </row>
    <row r="337" spans="1:16" x14ac:dyDescent="0.25">
      <c r="A337" s="236">
        <v>43210</v>
      </c>
      <c r="B337" s="235">
        <v>180160958</v>
      </c>
      <c r="C337" s="241">
        <v>1</v>
      </c>
      <c r="D337" s="34">
        <v>112000</v>
      </c>
      <c r="E337" s="238"/>
      <c r="F337" s="241"/>
      <c r="G337" s="237"/>
      <c r="H337" s="238"/>
      <c r="I337" s="240"/>
      <c r="J337" s="237"/>
      <c r="K337" s="234"/>
      <c r="L337" s="234"/>
      <c r="M337" s="234"/>
      <c r="N337" s="234"/>
      <c r="O337" s="234"/>
      <c r="P337" s="234"/>
    </row>
    <row r="338" spans="1:16" x14ac:dyDescent="0.25">
      <c r="A338" s="236"/>
      <c r="B338" s="235"/>
      <c r="C338" s="241"/>
      <c r="D338" s="34"/>
      <c r="E338" s="238"/>
      <c r="F338" s="241"/>
      <c r="G338" s="237"/>
      <c r="H338" s="238"/>
      <c r="I338" s="240"/>
      <c r="J338" s="237"/>
      <c r="K338" s="234"/>
      <c r="L338" s="234"/>
      <c r="M338" s="234"/>
      <c r="N338" s="234"/>
      <c r="O338" s="234"/>
      <c r="P338" s="234"/>
    </row>
    <row r="339" spans="1:16" x14ac:dyDescent="0.25">
      <c r="A339" s="236"/>
      <c r="B339" s="235"/>
      <c r="C339" s="241"/>
      <c r="D339" s="34"/>
      <c r="E339" s="238"/>
      <c r="F339" s="241"/>
      <c r="G339" s="237"/>
      <c r="H339" s="238"/>
      <c r="I339" s="240"/>
      <c r="J339" s="237"/>
      <c r="K339" s="234"/>
      <c r="L339" s="234"/>
      <c r="M339" s="234"/>
      <c r="N339" s="234"/>
      <c r="O339" s="234"/>
      <c r="P339" s="234"/>
    </row>
    <row r="340" spans="1:16" x14ac:dyDescent="0.25">
      <c r="A340" s="236"/>
      <c r="B340" s="235"/>
      <c r="C340" s="241"/>
      <c r="D340" s="34"/>
      <c r="E340" s="238"/>
      <c r="F340" s="241"/>
      <c r="G340" s="237"/>
      <c r="H340" s="238"/>
      <c r="I340" s="240"/>
      <c r="J340" s="237"/>
      <c r="K340" s="234"/>
      <c r="L340" s="234"/>
      <c r="M340" s="234"/>
      <c r="N340" s="234"/>
      <c r="O340" s="234"/>
      <c r="P340" s="234"/>
    </row>
    <row r="341" spans="1:16" x14ac:dyDescent="0.25">
      <c r="A341" s="236"/>
      <c r="B341" s="235"/>
      <c r="C341" s="241"/>
      <c r="D341" s="34"/>
      <c r="E341" s="238"/>
      <c r="F341" s="241"/>
      <c r="G341" s="237"/>
      <c r="H341" s="238"/>
      <c r="I341" s="240"/>
      <c r="J341" s="237"/>
      <c r="K341" s="234"/>
      <c r="L341" s="234"/>
      <c r="M341" s="234"/>
      <c r="N341" s="234"/>
      <c r="O341" s="234"/>
      <c r="P341" s="234"/>
    </row>
    <row r="342" spans="1:16" x14ac:dyDescent="0.25">
      <c r="A342" s="236"/>
      <c r="B342" s="224" t="s">
        <v>11</v>
      </c>
      <c r="C342" s="233">
        <f>SUM(C7:C341)</f>
        <v>2426</v>
      </c>
      <c r="D342" s="225">
        <f>SUM(D7:D341)</f>
        <v>231237472</v>
      </c>
      <c r="E342" s="224" t="s">
        <v>11</v>
      </c>
      <c r="F342" s="233">
        <f>SUM(F7:F341)</f>
        <v>494</v>
      </c>
      <c r="G342" s="225">
        <f>SUM(G7:G341)</f>
        <v>51043669</v>
      </c>
      <c r="H342" s="225">
        <f>SUM(H7:H341)</f>
        <v>0</v>
      </c>
      <c r="I342" s="233">
        <f>SUM(I7:I341)</f>
        <v>177882140</v>
      </c>
      <c r="J342" s="5"/>
      <c r="K342" s="234"/>
      <c r="L342" s="234"/>
      <c r="M342" s="234"/>
      <c r="N342" s="234"/>
      <c r="O342" s="234"/>
      <c r="P342" s="234"/>
    </row>
    <row r="343" spans="1:16" x14ac:dyDescent="0.25">
      <c r="A343" s="236"/>
      <c r="B343" s="224"/>
      <c r="C343" s="233"/>
      <c r="D343" s="225"/>
      <c r="E343" s="224"/>
      <c r="F343" s="233"/>
      <c r="G343" s="5"/>
      <c r="H343" s="235"/>
      <c r="I343" s="241"/>
      <c r="J343" s="5"/>
      <c r="K343" s="234"/>
      <c r="L343" s="234"/>
      <c r="M343" s="234"/>
      <c r="N343" s="234"/>
      <c r="O343" s="234"/>
      <c r="P343" s="234"/>
    </row>
    <row r="344" spans="1:16" x14ac:dyDescent="0.25">
      <c r="A344" s="236"/>
      <c r="B344" s="227"/>
      <c r="C344" s="241"/>
      <c r="D344" s="237"/>
      <c r="E344" s="224"/>
      <c r="F344" s="241"/>
      <c r="G344" s="322" t="s">
        <v>12</v>
      </c>
      <c r="H344" s="322"/>
      <c r="I344" s="240"/>
      <c r="J344" s="228">
        <f>SUM(D7:D341)</f>
        <v>231237472</v>
      </c>
      <c r="K344" s="234"/>
      <c r="L344" s="234"/>
      <c r="M344" s="234"/>
      <c r="N344" s="234"/>
      <c r="O344" s="234"/>
      <c r="P344" s="234"/>
    </row>
    <row r="345" spans="1:16" x14ac:dyDescent="0.25">
      <c r="A345" s="226"/>
      <c r="B345" s="235"/>
      <c r="C345" s="241"/>
      <c r="D345" s="237"/>
      <c r="E345" s="238"/>
      <c r="F345" s="241"/>
      <c r="G345" s="322" t="s">
        <v>13</v>
      </c>
      <c r="H345" s="322"/>
      <c r="I345" s="240"/>
      <c r="J345" s="228">
        <f>SUM(G7:G341)</f>
        <v>51043669</v>
      </c>
      <c r="K345" s="234"/>
      <c r="L345" s="234"/>
      <c r="M345" s="234"/>
      <c r="N345" s="234"/>
      <c r="O345" s="234"/>
      <c r="P345" s="234"/>
    </row>
    <row r="346" spans="1:16" x14ac:dyDescent="0.25">
      <c r="A346" s="236"/>
      <c r="B346" s="238"/>
      <c r="C346" s="241"/>
      <c r="D346" s="237"/>
      <c r="E346" s="238"/>
      <c r="F346" s="241"/>
      <c r="G346" s="322" t="s">
        <v>14</v>
      </c>
      <c r="H346" s="322"/>
      <c r="I346" s="41"/>
      <c r="J346" s="230">
        <f>J344-J345</f>
        <v>180193803</v>
      </c>
      <c r="K346" s="234"/>
      <c r="L346" s="234"/>
      <c r="M346" s="234"/>
      <c r="N346" s="234"/>
      <c r="O346" s="234"/>
      <c r="P346" s="234"/>
    </row>
    <row r="347" spans="1:16" x14ac:dyDescent="0.25">
      <c r="A347" s="229"/>
      <c r="B347" s="231"/>
      <c r="C347" s="241"/>
      <c r="D347" s="232"/>
      <c r="E347" s="238"/>
      <c r="F347" s="241"/>
      <c r="G347" s="322" t="s">
        <v>15</v>
      </c>
      <c r="H347" s="322"/>
      <c r="I347" s="240"/>
      <c r="J347" s="228">
        <f>SUM(H7:H341)</f>
        <v>0</v>
      </c>
      <c r="K347" s="234"/>
      <c r="L347" s="234"/>
      <c r="M347" s="234"/>
      <c r="N347" s="234"/>
      <c r="O347" s="234"/>
      <c r="P347" s="234"/>
    </row>
    <row r="348" spans="1:16" x14ac:dyDescent="0.25">
      <c r="A348" s="236"/>
      <c r="B348" s="231"/>
      <c r="C348" s="241"/>
      <c r="D348" s="232"/>
      <c r="E348" s="238"/>
      <c r="F348" s="241"/>
      <c r="G348" s="322" t="s">
        <v>16</v>
      </c>
      <c r="H348" s="322"/>
      <c r="I348" s="240"/>
      <c r="J348" s="228">
        <f>J346+J347</f>
        <v>180193803</v>
      </c>
      <c r="K348" s="234"/>
      <c r="L348" s="234"/>
      <c r="M348" s="234"/>
      <c r="N348" s="234"/>
      <c r="O348" s="234"/>
      <c r="P348" s="234"/>
    </row>
    <row r="349" spans="1:16" x14ac:dyDescent="0.25">
      <c r="A349" s="236"/>
      <c r="B349" s="231"/>
      <c r="C349" s="241"/>
      <c r="D349" s="232"/>
      <c r="E349" s="238"/>
      <c r="F349" s="241"/>
      <c r="G349" s="322" t="s">
        <v>5</v>
      </c>
      <c r="H349" s="322"/>
      <c r="I349" s="240"/>
      <c r="J349" s="228">
        <f>SUM(I7:I341)</f>
        <v>177882140</v>
      </c>
      <c r="K349" s="234"/>
      <c r="L349" s="234"/>
      <c r="M349" s="234"/>
      <c r="N349" s="234"/>
      <c r="O349" s="234"/>
      <c r="P349" s="234"/>
    </row>
    <row r="350" spans="1:16" x14ac:dyDescent="0.25">
      <c r="A350" s="236"/>
      <c r="B350" s="231"/>
      <c r="C350" s="241"/>
      <c r="D350" s="232"/>
      <c r="E350" s="238"/>
      <c r="F350" s="241"/>
      <c r="G350" s="322" t="s">
        <v>32</v>
      </c>
      <c r="H350" s="322"/>
      <c r="I350" s="241" t="str">
        <f>IF(J350&gt;0,"SALDO",IF(J350&lt;0,"PIUTANG",IF(J350=0,"LUNAS")))</f>
        <v>PIUTANG</v>
      </c>
      <c r="J350" s="228">
        <f>J349-J348</f>
        <v>-2311663</v>
      </c>
      <c r="K350" s="234"/>
      <c r="L350" s="234"/>
      <c r="M350" s="234"/>
      <c r="N350" s="234"/>
      <c r="O350" s="234"/>
      <c r="P350" s="234"/>
    </row>
    <row r="351" spans="1:16" x14ac:dyDescent="0.25">
      <c r="A351" s="236"/>
      <c r="K351" s="234"/>
      <c r="L351" s="234"/>
      <c r="M351" s="234"/>
      <c r="N351" s="234"/>
      <c r="O351" s="234"/>
      <c r="P351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50:H350"/>
    <mergeCell ref="G344:H344"/>
    <mergeCell ref="G345:H345"/>
    <mergeCell ref="G346:H346"/>
    <mergeCell ref="G347:H347"/>
    <mergeCell ref="G348:H348"/>
    <mergeCell ref="G349:H34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1" activePane="bottomLeft" state="frozen"/>
      <selection pane="bottomLeft" activeCell="G29" sqref="G2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3" t="s">
        <v>22</v>
      </c>
      <c r="G1" s="323"/>
      <c r="H1" s="323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220">
        <f>J37*-1</f>
        <v>115088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6" x14ac:dyDescent="0.25">
      <c r="A7" s="3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0"/>
      <c r="I7" s="348"/>
      <c r="J7" s="336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22" t="s">
        <v>12</v>
      </c>
      <c r="H31" s="32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22" t="s">
        <v>13</v>
      </c>
      <c r="H32" s="32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22" t="s">
        <v>14</v>
      </c>
      <c r="H33" s="32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22" t="s">
        <v>15</v>
      </c>
      <c r="H34" s="32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22" t="s">
        <v>16</v>
      </c>
      <c r="H35" s="32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22" t="s">
        <v>5</v>
      </c>
      <c r="H36" s="322"/>
      <c r="I36" s="39"/>
      <c r="J36" s="13">
        <f>SUM(I8:I30)</f>
        <v>16390326</v>
      </c>
    </row>
    <row r="37" spans="1:16" x14ac:dyDescent="0.25">
      <c r="A37" s="4"/>
      <c r="B37" s="16"/>
      <c r="C37" s="40"/>
      <c r="D37" s="17"/>
      <c r="E37" s="7"/>
      <c r="F37" s="3"/>
      <c r="G37" s="322" t="s">
        <v>32</v>
      </c>
      <c r="H37" s="322"/>
      <c r="I37" s="40" t="str">
        <f>IF(J37&gt;0,"SALDO",IF(J37&lt;0,"PIUTANG",IF(J37=0,"LUNAS")))</f>
        <v>PIUTANG</v>
      </c>
      <c r="J37" s="13">
        <f>J36-J35</f>
        <v>-115088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2"/>
  <sheetViews>
    <sheetView workbookViewId="0">
      <pane ySplit="7" topLeftCell="A23" activePane="bottomLeft" state="frozen"/>
      <selection pane="bottomLeft" activeCell="L31" sqref="L3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3" t="s">
        <v>22</v>
      </c>
      <c r="G1" s="323"/>
      <c r="H1" s="323"/>
      <c r="I1" s="38" t="s">
        <v>37</v>
      </c>
      <c r="J1" s="20"/>
      <c r="L1" s="37">
        <f>SUM(D28:D32)</f>
        <v>6014401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J42*-1</f>
        <v>0</v>
      </c>
      <c r="J2" s="20"/>
      <c r="L2" s="37">
        <f>SUM(G28:G32)</f>
        <v>1209425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4804976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M5" s="37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  <c r="M6" s="37"/>
    </row>
    <row r="7" spans="1:17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3" x14ac:dyDescent="0.25">
      <c r="A33" s="4"/>
      <c r="B33" s="3"/>
      <c r="C33" s="40"/>
      <c r="D33" s="6"/>
      <c r="E33" s="7"/>
      <c r="F33" s="3"/>
      <c r="G33" s="6"/>
      <c r="H33" s="39"/>
      <c r="I33" s="39"/>
      <c r="J33" s="6"/>
      <c r="M33" s="37"/>
    </row>
    <row r="34" spans="1:13" x14ac:dyDescent="0.25">
      <c r="A34" s="4"/>
      <c r="B34" s="8" t="s">
        <v>11</v>
      </c>
      <c r="C34" s="77">
        <f>SUM(C8:C33)</f>
        <v>139</v>
      </c>
      <c r="D34" s="9"/>
      <c r="E34" s="8" t="s">
        <v>11</v>
      </c>
      <c r="F34" s="8">
        <f>SUM(F8:F33)</f>
        <v>27</v>
      </c>
      <c r="G34" s="5"/>
      <c r="H34" s="40"/>
      <c r="I34" s="40"/>
      <c r="J34" s="5"/>
      <c r="M34" s="37"/>
    </row>
    <row r="35" spans="1:13" x14ac:dyDescent="0.25">
      <c r="A35" s="4"/>
      <c r="B35" s="8"/>
      <c r="C35" s="77"/>
      <c r="D35" s="9"/>
      <c r="E35" s="8"/>
      <c r="F35" s="8"/>
      <c r="G35" s="32"/>
      <c r="H35" s="52"/>
      <c r="I35" s="40"/>
      <c r="J35" s="5"/>
      <c r="M35" s="37"/>
    </row>
    <row r="36" spans="1:13" x14ac:dyDescent="0.25">
      <c r="A36" s="10"/>
      <c r="B36" s="11"/>
      <c r="C36" s="40"/>
      <c r="D36" s="6"/>
      <c r="E36" s="8"/>
      <c r="F36" s="3"/>
      <c r="G36" s="322" t="s">
        <v>12</v>
      </c>
      <c r="H36" s="322"/>
      <c r="I36" s="39"/>
      <c r="J36" s="13">
        <f>SUM(D8:D33)</f>
        <v>16544068</v>
      </c>
      <c r="M36" s="37"/>
    </row>
    <row r="37" spans="1:13" x14ac:dyDescent="0.25">
      <c r="A37" s="4"/>
      <c r="B37" s="3"/>
      <c r="C37" s="40"/>
      <c r="D37" s="6"/>
      <c r="E37" s="7"/>
      <c r="F37" s="3"/>
      <c r="G37" s="322" t="s">
        <v>13</v>
      </c>
      <c r="H37" s="322"/>
      <c r="I37" s="39"/>
      <c r="J37" s="13">
        <f>SUM(G8:G33)</f>
        <v>3104063</v>
      </c>
      <c r="M37" s="37"/>
    </row>
    <row r="38" spans="1:13" x14ac:dyDescent="0.25">
      <c r="A38" s="14"/>
      <c r="B38" s="7"/>
      <c r="C38" s="40"/>
      <c r="D38" s="6"/>
      <c r="E38" s="7"/>
      <c r="F38" s="3"/>
      <c r="G38" s="322" t="s">
        <v>14</v>
      </c>
      <c r="H38" s="322"/>
      <c r="I38" s="41"/>
      <c r="J38" s="15">
        <f>J36-J37</f>
        <v>13440005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22" t="s">
        <v>15</v>
      </c>
      <c r="H39" s="322"/>
      <c r="I39" s="39"/>
      <c r="J39" s="13">
        <f>SUM(H8:H34)</f>
        <v>0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22" t="s">
        <v>16</v>
      </c>
      <c r="H40" s="322"/>
      <c r="I40" s="39"/>
      <c r="J40" s="13">
        <f>J38+J39</f>
        <v>13440005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22" t="s">
        <v>5</v>
      </c>
      <c r="H41" s="322"/>
      <c r="I41" s="39"/>
      <c r="J41" s="13">
        <f>SUM(I8:I34)</f>
        <v>13440005</v>
      </c>
      <c r="M41" s="37"/>
    </row>
    <row r="42" spans="1:13" x14ac:dyDescent="0.25">
      <c r="A42" s="4"/>
      <c r="B42" s="16"/>
      <c r="C42" s="40"/>
      <c r="D42" s="17"/>
      <c r="E42" s="7"/>
      <c r="F42" s="3"/>
      <c r="G42" s="322" t="s">
        <v>32</v>
      </c>
      <c r="H42" s="322"/>
      <c r="I42" s="40" t="str">
        <f>IF(J42&gt;0,"SALDO",IF(J42&lt;0,"PIUTANG",IF(J42=0,"LUNAS")))</f>
        <v>LUNAS</v>
      </c>
      <c r="J42" s="13">
        <f>J41-J40</f>
        <v>0</v>
      </c>
      <c r="M42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I19" sqref="I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3" t="s">
        <v>21</v>
      </c>
      <c r="G2" s="323"/>
      <c r="H2" s="323"/>
      <c r="I2" s="38">
        <f>J27*-1</f>
        <v>4065501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8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2"/>
      <c r="I7" s="348"/>
      <c r="J7" s="336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304</v>
      </c>
      <c r="D19" s="9"/>
      <c r="E19" s="8" t="s">
        <v>11</v>
      </c>
      <c r="F19" s="8">
        <f>SUM(F8:F18)</f>
        <v>49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2" t="s">
        <v>12</v>
      </c>
      <c r="H21" s="322"/>
      <c r="I21" s="39"/>
      <c r="J21" s="13">
        <f>SUM(D8:D18)</f>
        <v>33187002</v>
      </c>
    </row>
    <row r="22" spans="1:12" x14ac:dyDescent="0.25">
      <c r="A22" s="4"/>
      <c r="B22" s="3"/>
      <c r="C22" s="26"/>
      <c r="D22" s="6"/>
      <c r="E22" s="7"/>
      <c r="F22" s="3"/>
      <c r="G22" s="322" t="s">
        <v>13</v>
      </c>
      <c r="H22" s="322"/>
      <c r="I22" s="39"/>
      <c r="J22" s="13">
        <f>SUM(G8:G18)</f>
        <v>5773501</v>
      </c>
    </row>
    <row r="23" spans="1:12" x14ac:dyDescent="0.25">
      <c r="A23" s="14"/>
      <c r="B23" s="7"/>
      <c r="C23" s="26"/>
      <c r="D23" s="6"/>
      <c r="E23" s="7"/>
      <c r="F23" s="3"/>
      <c r="G23" s="322" t="s">
        <v>14</v>
      </c>
      <c r="H23" s="322"/>
      <c r="I23" s="41"/>
      <c r="J23" s="15">
        <f>J21-J22</f>
        <v>27413501</v>
      </c>
    </row>
    <row r="24" spans="1:12" x14ac:dyDescent="0.25">
      <c r="A24" s="4"/>
      <c r="B24" s="16"/>
      <c r="C24" s="26"/>
      <c r="D24" s="17"/>
      <c r="E24" s="7"/>
      <c r="F24" s="3"/>
      <c r="G24" s="322" t="s">
        <v>15</v>
      </c>
      <c r="H24" s="322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2" t="s">
        <v>16</v>
      </c>
      <c r="H25" s="322"/>
      <c r="I25" s="39"/>
      <c r="J25" s="13">
        <f>J23+J24</f>
        <v>27413501</v>
      </c>
    </row>
    <row r="26" spans="1:12" x14ac:dyDescent="0.25">
      <c r="A26" s="4"/>
      <c r="B26" s="16"/>
      <c r="C26" s="26"/>
      <c r="D26" s="17"/>
      <c r="E26" s="7"/>
      <c r="F26" s="3"/>
      <c r="G26" s="322" t="s">
        <v>5</v>
      </c>
      <c r="H26" s="322"/>
      <c r="I26" s="39"/>
      <c r="J26" s="13">
        <f>SUM(I8:I19)</f>
        <v>23348000</v>
      </c>
    </row>
    <row r="27" spans="1:12" x14ac:dyDescent="0.25">
      <c r="A27" s="4"/>
      <c r="B27" s="16"/>
      <c r="C27" s="26"/>
      <c r="D27" s="17"/>
      <c r="E27" s="7"/>
      <c r="F27" s="3"/>
      <c r="G27" s="322" t="s">
        <v>32</v>
      </c>
      <c r="H27" s="322"/>
      <c r="I27" s="40" t="str">
        <f>IF(J27&gt;0,"SALDO",IF(J27&lt;0,"PIUTANG",IF(J27=0,"LUNAS")))</f>
        <v>PIUTANG</v>
      </c>
      <c r="J27" s="13">
        <f>J26-J25</f>
        <v>-4065501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5" x14ac:dyDescent="0.25">
      <c r="A1" s="218" t="s">
        <v>0</v>
      </c>
      <c r="B1" s="218"/>
      <c r="C1" s="222" t="s">
        <v>194</v>
      </c>
      <c r="D1" s="218"/>
      <c r="E1" s="218"/>
      <c r="F1" s="323" t="s">
        <v>22</v>
      </c>
      <c r="G1" s="323"/>
      <c r="H1" s="323"/>
      <c r="I1" s="220"/>
      <c r="J1" s="218"/>
      <c r="L1" s="219">
        <f>SUM(D17:D18)</f>
        <v>0</v>
      </c>
      <c r="M1" s="219">
        <v>305200</v>
      </c>
      <c r="N1" s="219">
        <f>L1-M1</f>
        <v>-305200</v>
      </c>
    </row>
    <row r="2" spans="1:15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J33*-1</f>
        <v>7085388</v>
      </c>
      <c r="J2" s="218"/>
      <c r="L2" s="219">
        <f>SUM(H17:H18)</f>
        <v>0</v>
      </c>
      <c r="M2" s="219">
        <v>93000</v>
      </c>
      <c r="N2" s="219">
        <f>L2-M2</f>
        <v>-93000</v>
      </c>
      <c r="O2" s="219" t="e">
        <f>N2-#REF!</f>
        <v>#REF!</v>
      </c>
    </row>
    <row r="3" spans="1:15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4" spans="1:15" x14ac:dyDescent="0.25">
      <c r="L4" s="219">
        <f>L1+L2</f>
        <v>0</v>
      </c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6"/>
    </row>
    <row r="8" spans="1:15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5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5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5" x14ac:dyDescent="0.25">
      <c r="A11" s="98">
        <v>43202</v>
      </c>
      <c r="B11" s="99">
        <v>180160085</v>
      </c>
      <c r="C11" s="100">
        <v>73</v>
      </c>
      <c r="D11" s="34">
        <v>7337225</v>
      </c>
      <c r="E11" s="101"/>
      <c r="F11" s="99"/>
      <c r="G11" s="34"/>
      <c r="H11" s="102"/>
      <c r="I11" s="102"/>
      <c r="J11" s="34"/>
    </row>
    <row r="12" spans="1:15" x14ac:dyDescent="0.25">
      <c r="A12" s="98">
        <v>43204</v>
      </c>
      <c r="B12" s="99"/>
      <c r="C12" s="100"/>
      <c r="D12" s="34"/>
      <c r="E12" s="101">
        <v>180041990</v>
      </c>
      <c r="F12" s="99">
        <v>24</v>
      </c>
      <c r="G12" s="34">
        <v>2296350</v>
      </c>
      <c r="H12" s="102"/>
      <c r="I12" s="102"/>
      <c r="J12" s="34"/>
    </row>
    <row r="13" spans="1:15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5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5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5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180</v>
      </c>
      <c r="D25" s="225"/>
      <c r="E25" s="224" t="s">
        <v>11</v>
      </c>
      <c r="F25" s="224">
        <f>SUM(F8:F24)</f>
        <v>24</v>
      </c>
      <c r="G25" s="225">
        <f>SUM(G8:G24)</f>
        <v>2296350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2" t="s">
        <v>12</v>
      </c>
      <c r="H27" s="322"/>
      <c r="I27" s="240"/>
      <c r="J27" s="228">
        <f>SUM(D8:D24)</f>
        <v>18381738</v>
      </c>
    </row>
    <row r="28" spans="1:10" x14ac:dyDescent="0.25">
      <c r="A28" s="236"/>
      <c r="B28" s="235"/>
      <c r="C28" s="241"/>
      <c r="D28" s="237"/>
      <c r="E28" s="224"/>
      <c r="F28" s="235"/>
      <c r="G28" s="322" t="s">
        <v>13</v>
      </c>
      <c r="H28" s="322"/>
      <c r="I28" s="240"/>
      <c r="J28" s="228">
        <f>SUM(G8:G24)</f>
        <v>2296350</v>
      </c>
    </row>
    <row r="29" spans="1:10" x14ac:dyDescent="0.25">
      <c r="A29" s="229"/>
      <c r="B29" s="238"/>
      <c r="C29" s="241"/>
      <c r="D29" s="237"/>
      <c r="E29" s="238"/>
      <c r="F29" s="235"/>
      <c r="G29" s="322" t="s">
        <v>14</v>
      </c>
      <c r="H29" s="322"/>
      <c r="I29" s="41"/>
      <c r="J29" s="230">
        <f>J27-J28</f>
        <v>16085388</v>
      </c>
    </row>
    <row r="30" spans="1:10" x14ac:dyDescent="0.25">
      <c r="A30" s="236"/>
      <c r="B30" s="231"/>
      <c r="C30" s="241"/>
      <c r="D30" s="232"/>
      <c r="E30" s="238"/>
      <c r="F30" s="224"/>
      <c r="G30" s="322" t="s">
        <v>15</v>
      </c>
      <c r="H30" s="32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2" t="s">
        <v>16</v>
      </c>
      <c r="H31" s="322"/>
      <c r="I31" s="240"/>
      <c r="J31" s="228">
        <f>J29+J30</f>
        <v>16085388</v>
      </c>
    </row>
    <row r="32" spans="1:10" x14ac:dyDescent="0.25">
      <c r="A32" s="236"/>
      <c r="B32" s="231"/>
      <c r="C32" s="241"/>
      <c r="D32" s="232"/>
      <c r="E32" s="238"/>
      <c r="F32" s="235"/>
      <c r="G32" s="322" t="s">
        <v>5</v>
      </c>
      <c r="H32" s="322"/>
      <c r="I32" s="240"/>
      <c r="J32" s="228">
        <f>SUM(I8:I26)</f>
        <v>9000000</v>
      </c>
    </row>
    <row r="33" spans="1:16" x14ac:dyDescent="0.25">
      <c r="A33" s="236"/>
      <c r="B33" s="231"/>
      <c r="C33" s="241"/>
      <c r="D33" s="232"/>
      <c r="E33" s="238"/>
      <c r="F33" s="235"/>
      <c r="G33" s="322" t="s">
        <v>32</v>
      </c>
      <c r="H33" s="322"/>
      <c r="I33" s="241" t="str">
        <f>IF(J33&gt;0,"SALDO",IF(J33&lt;0,"PIUTANG",IF(J33=0,"LUNAS")))</f>
        <v>PIUTANG</v>
      </c>
      <c r="J33" s="228">
        <f>J32-J31</f>
        <v>-7085388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G20" sqref="G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3" t="s">
        <v>22</v>
      </c>
      <c r="G1" s="323"/>
      <c r="H1" s="323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J33*-1</f>
        <v>-200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0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6"/>
    </row>
    <row r="8" spans="1:10" x14ac:dyDescent="0.25">
      <c r="A8" s="98">
        <v>43205</v>
      </c>
      <c r="B8" s="99">
        <v>180160357</v>
      </c>
      <c r="C8" s="100">
        <v>67</v>
      </c>
      <c r="D8" s="34">
        <v>6721050</v>
      </c>
      <c r="E8" s="101">
        <v>180042029</v>
      </c>
      <c r="F8" s="99">
        <v>20</v>
      </c>
      <c r="G8" s="34">
        <v>2055463</v>
      </c>
      <c r="H8" s="102"/>
      <c r="I8" s="102">
        <v>1850000</v>
      </c>
      <c r="J8" s="34" t="s">
        <v>17</v>
      </c>
    </row>
    <row r="9" spans="1:10" x14ac:dyDescent="0.25">
      <c r="A9" s="98">
        <v>43205</v>
      </c>
      <c r="B9" s="99">
        <v>180160392</v>
      </c>
      <c r="C9" s="100">
        <v>1</v>
      </c>
      <c r="D9" s="34">
        <v>97213</v>
      </c>
      <c r="E9" s="101"/>
      <c r="F9" s="99"/>
      <c r="G9" s="34"/>
      <c r="H9" s="102"/>
      <c r="I9" s="102">
        <v>2500000</v>
      </c>
      <c r="J9" s="34" t="s">
        <v>17</v>
      </c>
    </row>
    <row r="10" spans="1:10" x14ac:dyDescent="0.25">
      <c r="A10" s="98"/>
      <c r="B10" s="99"/>
      <c r="C10" s="100"/>
      <c r="D10" s="34"/>
      <c r="E10" s="101"/>
      <c r="F10" s="99"/>
      <c r="G10" s="34"/>
      <c r="H10" s="102"/>
      <c r="I10" s="102">
        <v>250000</v>
      </c>
      <c r="J10" s="34" t="s">
        <v>17</v>
      </c>
    </row>
    <row r="11" spans="1:10" x14ac:dyDescent="0.25">
      <c r="A11" s="98"/>
      <c r="B11" s="99"/>
      <c r="C11" s="100"/>
      <c r="D11" s="34"/>
      <c r="E11" s="101"/>
      <c r="F11" s="99"/>
      <c r="G11" s="34"/>
      <c r="H11" s="102"/>
      <c r="I11" s="102">
        <v>163000</v>
      </c>
      <c r="J11" s="34" t="s">
        <v>17</v>
      </c>
    </row>
    <row r="12" spans="1:10" x14ac:dyDescent="0.25">
      <c r="A12" s="98"/>
      <c r="B12" s="99"/>
      <c r="C12" s="100"/>
      <c r="D12" s="34"/>
      <c r="E12" s="101"/>
      <c r="F12" s="99"/>
      <c r="G12" s="34"/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68</v>
      </c>
      <c r="D25" s="225"/>
      <c r="E25" s="224" t="s">
        <v>11</v>
      </c>
      <c r="F25" s="224">
        <f>SUM(F8:F24)</f>
        <v>20</v>
      </c>
      <c r="G25" s="225">
        <f>SUM(G8:G24)</f>
        <v>2055463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2" t="s">
        <v>12</v>
      </c>
      <c r="H27" s="322"/>
      <c r="I27" s="240"/>
      <c r="J27" s="228">
        <f>SUM(D8:D24)</f>
        <v>6818263</v>
      </c>
    </row>
    <row r="28" spans="1:10" x14ac:dyDescent="0.25">
      <c r="A28" s="236"/>
      <c r="B28" s="235"/>
      <c r="C28" s="241"/>
      <c r="D28" s="237"/>
      <c r="E28" s="224"/>
      <c r="F28" s="235"/>
      <c r="G28" s="322" t="s">
        <v>13</v>
      </c>
      <c r="H28" s="322"/>
      <c r="I28" s="240"/>
      <c r="J28" s="228">
        <f>SUM(G8:G24)</f>
        <v>2055463</v>
      </c>
    </row>
    <row r="29" spans="1:10" x14ac:dyDescent="0.25">
      <c r="A29" s="229"/>
      <c r="B29" s="238"/>
      <c r="C29" s="241"/>
      <c r="D29" s="237"/>
      <c r="E29" s="238"/>
      <c r="F29" s="235"/>
      <c r="G29" s="322" t="s">
        <v>14</v>
      </c>
      <c r="H29" s="322"/>
      <c r="I29" s="41"/>
      <c r="J29" s="230">
        <f>J27-J28</f>
        <v>4762800</v>
      </c>
    </row>
    <row r="30" spans="1:10" x14ac:dyDescent="0.25">
      <c r="A30" s="236"/>
      <c r="B30" s="231"/>
      <c r="C30" s="241"/>
      <c r="D30" s="232"/>
      <c r="E30" s="238"/>
      <c r="F30" s="224"/>
      <c r="G30" s="322" t="s">
        <v>15</v>
      </c>
      <c r="H30" s="32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2" t="s">
        <v>16</v>
      </c>
      <c r="H31" s="322"/>
      <c r="I31" s="240"/>
      <c r="J31" s="228">
        <f>J29+J30</f>
        <v>4762800</v>
      </c>
    </row>
    <row r="32" spans="1:10" x14ac:dyDescent="0.25">
      <c r="A32" s="236"/>
      <c r="B32" s="231"/>
      <c r="C32" s="241"/>
      <c r="D32" s="232"/>
      <c r="E32" s="238"/>
      <c r="F32" s="235"/>
      <c r="G32" s="322" t="s">
        <v>5</v>
      </c>
      <c r="H32" s="32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22" t="s">
        <v>32</v>
      </c>
      <c r="H33" s="322"/>
      <c r="I33" s="241" t="str">
        <f>IF(J33&gt;0,"SALDO",IF(J33&lt;0,"PIUTANG",IF(J33=0,"LUNAS")))</f>
        <v>SALDO</v>
      </c>
      <c r="J33" s="228">
        <f>J32-J31</f>
        <v>200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I2" sqref="I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3" t="s">
        <v>21</v>
      </c>
      <c r="G2" s="323"/>
      <c r="H2" s="323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0"/>
      <c r="I7" s="348"/>
      <c r="J7" s="336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2" t="s">
        <v>12</v>
      </c>
      <c r="H46" s="32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2" t="s">
        <v>13</v>
      </c>
      <c r="H47" s="32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2" t="s">
        <v>14</v>
      </c>
      <c r="H48" s="32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2" t="s">
        <v>15</v>
      </c>
      <c r="H49" s="32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2" t="s">
        <v>16</v>
      </c>
      <c r="H50" s="32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2" t="s">
        <v>5</v>
      </c>
      <c r="H51" s="32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2" t="s">
        <v>32</v>
      </c>
      <c r="H52" s="32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6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2" t="s">
        <v>12</v>
      </c>
      <c r="H69" s="32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2" t="s">
        <v>13</v>
      </c>
      <c r="H70" s="32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2" t="s">
        <v>14</v>
      </c>
      <c r="H71" s="32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2" t="s">
        <v>15</v>
      </c>
      <c r="H72" s="32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2" t="s">
        <v>16</v>
      </c>
      <c r="H73" s="32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2" t="s">
        <v>5</v>
      </c>
      <c r="H74" s="32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2" t="s">
        <v>32</v>
      </c>
      <c r="H75" s="32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1" t="s">
        <v>21</v>
      </c>
      <c r="H1" s="351"/>
      <c r="I1" s="351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1" t="s">
        <v>111</v>
      </c>
      <c r="H2" s="351"/>
      <c r="I2" s="351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1" t="s">
        <v>112</v>
      </c>
      <c r="H3" s="351"/>
      <c r="I3" s="351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2"/>
      <c r="I7" s="348"/>
      <c r="J7" s="336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2" t="s">
        <v>12</v>
      </c>
      <c r="H44" s="32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2" t="s">
        <v>13</v>
      </c>
      <c r="H45" s="32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2" t="s">
        <v>14</v>
      </c>
      <c r="H46" s="32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2" t="s">
        <v>15</v>
      </c>
      <c r="H47" s="32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2" t="s">
        <v>16</v>
      </c>
      <c r="H48" s="32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2" t="s">
        <v>5</v>
      </c>
      <c r="H49" s="32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2" t="s">
        <v>32</v>
      </c>
      <c r="H50" s="32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53" sqref="L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3" t="s">
        <v>21</v>
      </c>
      <c r="G2" s="323"/>
      <c r="H2" s="323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2"/>
      <c r="I7" s="348"/>
      <c r="J7" s="336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2" t="s">
        <v>12</v>
      </c>
      <c r="H49" s="32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2" t="s">
        <v>13</v>
      </c>
      <c r="H50" s="32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2" t="s">
        <v>14</v>
      </c>
      <c r="H51" s="32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2" t="s">
        <v>15</v>
      </c>
      <c r="H52" s="32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2" t="s">
        <v>16</v>
      </c>
      <c r="H53" s="32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2" t="s">
        <v>5</v>
      </c>
      <c r="H54" s="32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2" t="s">
        <v>32</v>
      </c>
      <c r="H55" s="32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3" t="s">
        <v>22</v>
      </c>
      <c r="G1" s="323"/>
      <c r="H1" s="323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2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2"/>
      <c r="I7" s="348"/>
      <c r="J7" s="336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2" t="s">
        <v>12</v>
      </c>
      <c r="H120" s="32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2" t="s">
        <v>13</v>
      </c>
      <c r="H121" s="32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2" t="s">
        <v>14</v>
      </c>
      <c r="H122" s="32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2" t="s">
        <v>15</v>
      </c>
      <c r="H123" s="32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2" t="s">
        <v>16</v>
      </c>
      <c r="H124" s="32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2" t="s">
        <v>5</v>
      </c>
      <c r="H125" s="32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2" t="s">
        <v>32</v>
      </c>
      <c r="H126" s="32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53" t="s">
        <v>22</v>
      </c>
      <c r="G1" s="353"/>
      <c r="H1" s="35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53" t="s">
        <v>21</v>
      </c>
      <c r="G2" s="353"/>
      <c r="H2" s="35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</row>
    <row r="6" spans="1:13" x14ac:dyDescent="0.25">
      <c r="A6" s="355" t="s">
        <v>2</v>
      </c>
      <c r="B6" s="356" t="s">
        <v>3</v>
      </c>
      <c r="C6" s="356"/>
      <c r="D6" s="356"/>
      <c r="E6" s="356"/>
      <c r="F6" s="356"/>
      <c r="G6" s="356"/>
      <c r="H6" s="357" t="s">
        <v>4</v>
      </c>
      <c r="I6" s="359" t="s">
        <v>5</v>
      </c>
      <c r="J6" s="360" t="s">
        <v>6</v>
      </c>
    </row>
    <row r="7" spans="1:13" x14ac:dyDescent="0.25">
      <c r="A7" s="35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8"/>
      <c r="I7" s="359"/>
      <c r="J7" s="36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52" t="s">
        <v>12</v>
      </c>
      <c r="H89" s="35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52" t="s">
        <v>13</v>
      </c>
      <c r="H90" s="35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52" t="s">
        <v>14</v>
      </c>
      <c r="H91" s="35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52" t="s">
        <v>15</v>
      </c>
      <c r="H92" s="35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52" t="s">
        <v>16</v>
      </c>
      <c r="H93" s="35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52" t="s">
        <v>5</v>
      </c>
      <c r="H94" s="35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52" t="s">
        <v>32</v>
      </c>
      <c r="H95" s="35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3"/>
  <sheetViews>
    <sheetView tabSelected="1" zoomScale="90" zoomScaleNormal="9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61" t="s">
        <v>49</v>
      </c>
      <c r="B1" s="361"/>
      <c r="C1" s="361"/>
    </row>
    <row r="2" spans="1:5" ht="15" customHeight="1" x14ac:dyDescent="0.25">
      <c r="A2" s="361"/>
      <c r="B2" s="361"/>
      <c r="C2" s="361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43206</v>
      </c>
      <c r="C5" s="284">
        <f>'Taufik ST'!I2</f>
        <v>14544688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43206</v>
      </c>
      <c r="C6" s="284">
        <f>'Indra Fashion'!I2</f>
        <v>3869400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43210</v>
      </c>
      <c r="C7" s="284">
        <f>Atlantis!I2</f>
        <v>2311663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43210</v>
      </c>
      <c r="C8" s="284">
        <f>Bandros!I2</f>
        <v>7949026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f>'Bentang Fashion'!A11</f>
        <v>43202</v>
      </c>
      <c r="C9" s="284">
        <f>'Bentang Fashion'!I2</f>
        <v>7085388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43205</v>
      </c>
      <c r="C10" s="284">
        <f>Azalea!I2</f>
        <v>-200</v>
      </c>
      <c r="E10" s="292" t="s">
        <v>199</v>
      </c>
    </row>
    <row r="11" spans="1:5" s="269" customFormat="1" ht="18.75" customHeight="1" x14ac:dyDescent="0.25">
      <c r="A11" s="185" t="s">
        <v>52</v>
      </c>
      <c r="B11" s="283" t="s">
        <v>40</v>
      </c>
      <c r="C11" s="284">
        <v>0</v>
      </c>
      <c r="E11" s="292" t="s">
        <v>163</v>
      </c>
    </row>
    <row r="12" spans="1:5" s="269" customFormat="1" ht="18.75" customHeight="1" x14ac:dyDescent="0.25">
      <c r="A12" s="185" t="s">
        <v>53</v>
      </c>
      <c r="B12" s="283" t="s">
        <v>40</v>
      </c>
      <c r="C12" s="284">
        <f>Yanyan!I2</f>
        <v>0</v>
      </c>
      <c r="E12" s="292" t="s">
        <v>165</v>
      </c>
    </row>
    <row r="13" spans="1:5" s="269" customFormat="1" ht="18.75" customHeight="1" x14ac:dyDescent="0.25">
      <c r="A13" s="185" t="s">
        <v>152</v>
      </c>
      <c r="B13" s="283">
        <f>Imas!A29</f>
        <v>42667</v>
      </c>
      <c r="C13" s="284">
        <f>Imas!I2</f>
        <v>3266276</v>
      </c>
      <c r="E13" s="292" t="s">
        <v>166</v>
      </c>
    </row>
    <row r="14" spans="1:5" s="269" customFormat="1" ht="18.75" customHeight="1" x14ac:dyDescent="0.25">
      <c r="A14" s="185" t="s">
        <v>153</v>
      </c>
      <c r="B14" s="283">
        <f>Sofya!A60</f>
        <v>42891</v>
      </c>
      <c r="C14" s="284">
        <f>Sofya!I2</f>
        <v>419663</v>
      </c>
      <c r="E14" s="292" t="s">
        <v>166</v>
      </c>
    </row>
    <row r="15" spans="1:5" s="269" customFormat="1" ht="18.75" customHeight="1" x14ac:dyDescent="0.25">
      <c r="A15" s="185" t="s">
        <v>70</v>
      </c>
      <c r="B15" s="283">
        <v>42767</v>
      </c>
      <c r="C15" s="284">
        <f>Jarkasih!J3</f>
        <v>5929850</v>
      </c>
      <c r="E15" s="292" t="s">
        <v>164</v>
      </c>
    </row>
    <row r="16" spans="1:5" s="269" customFormat="1" ht="18.75" customHeight="1" x14ac:dyDescent="0.25">
      <c r="A16" s="185" t="s">
        <v>154</v>
      </c>
      <c r="B16" s="283" t="s">
        <v>40</v>
      </c>
      <c r="C16" s="284">
        <v>0</v>
      </c>
      <c r="E16" s="292" t="s">
        <v>167</v>
      </c>
    </row>
    <row r="17" spans="1:5" s="269" customFormat="1" ht="18.75" customHeight="1" x14ac:dyDescent="0.25">
      <c r="A17" s="185" t="s">
        <v>76</v>
      </c>
      <c r="B17" s="283">
        <f>Bambang!A43</f>
        <v>42876</v>
      </c>
      <c r="C17" s="284">
        <f>Bambang!I2</f>
        <v>258363.5</v>
      </c>
      <c r="E17" s="292" t="s">
        <v>168</v>
      </c>
    </row>
    <row r="18" spans="1:5" s="269" customFormat="1" ht="18.75" customHeight="1" x14ac:dyDescent="0.25">
      <c r="A18" s="185" t="s">
        <v>77</v>
      </c>
      <c r="B18" s="283">
        <v>43195</v>
      </c>
      <c r="C18" s="284">
        <f>'Agus A'!I2</f>
        <v>4065501</v>
      </c>
      <c r="E18" s="292" t="s">
        <v>166</v>
      </c>
    </row>
    <row r="19" spans="1:5" s="269" customFormat="1" ht="18.75" customHeight="1" x14ac:dyDescent="0.25">
      <c r="A19" s="185" t="s">
        <v>89</v>
      </c>
      <c r="B19" s="283">
        <v>43206</v>
      </c>
      <c r="C19" s="284">
        <f>AnipAssunah!I2</f>
        <v>115088</v>
      </c>
      <c r="E19" s="292" t="s">
        <v>169</v>
      </c>
    </row>
    <row r="20" spans="1:5" s="269" customFormat="1" ht="18.75" customHeight="1" x14ac:dyDescent="0.25">
      <c r="A20" s="185" t="s">
        <v>175</v>
      </c>
      <c r="B20" s="283" t="s">
        <v>40</v>
      </c>
      <c r="C20" s="284">
        <v>0</v>
      </c>
      <c r="E20" s="291"/>
    </row>
    <row r="21" spans="1:5" s="269" customFormat="1" ht="18.75" customHeight="1" x14ac:dyDescent="0.25">
      <c r="A21" s="29"/>
      <c r="B21" s="29"/>
      <c r="C21" s="232"/>
      <c r="E21" s="291"/>
    </row>
    <row r="22" spans="1:5" s="269" customFormat="1" ht="15" customHeight="1" x14ac:dyDescent="0.25">
      <c r="A22" s="364" t="s">
        <v>11</v>
      </c>
      <c r="B22" s="365"/>
      <c r="C22" s="362">
        <f>SUM(C5:C21)</f>
        <v>49814706.5</v>
      </c>
    </row>
    <row r="23" spans="1:5" s="269" customFormat="1" ht="15" customHeight="1" x14ac:dyDescent="0.25">
      <c r="A23" s="366"/>
      <c r="B23" s="367"/>
      <c r="C23" s="363"/>
    </row>
  </sheetData>
  <mergeCells count="3">
    <mergeCell ref="A1:C2"/>
    <mergeCell ref="C22:C23"/>
    <mergeCell ref="A22:B2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3" t="s">
        <v>22</v>
      </c>
      <c r="G1" s="323"/>
      <c r="H1" s="323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3" t="s">
        <v>21</v>
      </c>
      <c r="G2" s="323"/>
      <c r="H2" s="32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5" x14ac:dyDescent="0.25">
      <c r="A6" s="343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0"/>
      <c r="I6" s="348"/>
      <c r="J6" s="336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2" t="s">
        <v>12</v>
      </c>
      <c r="H121" s="32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2" t="s">
        <v>13</v>
      </c>
      <c r="H122" s="32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2" t="s">
        <v>14</v>
      </c>
      <c r="H123" s="32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2" t="s">
        <v>15</v>
      </c>
      <c r="H124" s="32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2" t="s">
        <v>16</v>
      </c>
      <c r="H125" s="32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2" t="s">
        <v>5</v>
      </c>
      <c r="H126" s="32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2" t="s">
        <v>32</v>
      </c>
      <c r="H127" s="32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3" t="s">
        <v>22</v>
      </c>
      <c r="G1" s="323"/>
      <c r="H1" s="323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3" t="s">
        <v>21</v>
      </c>
      <c r="G2" s="323"/>
      <c r="H2" s="323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26" t="s">
        <v>4</v>
      </c>
      <c r="I5" s="368" t="s">
        <v>5</v>
      </c>
      <c r="J5" s="328" t="s">
        <v>6</v>
      </c>
      <c r="L5" s="37"/>
      <c r="M5" s="37"/>
      <c r="N5" s="37"/>
      <c r="O5" s="37"/>
      <c r="P5" s="37"/>
      <c r="Q5" s="37"/>
    </row>
    <row r="6" spans="1:17" x14ac:dyDescent="0.25">
      <c r="A6" s="32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6"/>
      <c r="I6" s="368"/>
      <c r="J6" s="328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2" t="s">
        <v>12</v>
      </c>
      <c r="H31" s="32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2" t="s">
        <v>13</v>
      </c>
      <c r="H32" s="32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2" t="s">
        <v>14</v>
      </c>
      <c r="H33" s="32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2" t="s">
        <v>15</v>
      </c>
      <c r="H34" s="32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2" t="s">
        <v>16</v>
      </c>
      <c r="H35" s="32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2" t="s">
        <v>5</v>
      </c>
      <c r="H36" s="32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2" t="s">
        <v>32</v>
      </c>
      <c r="H37" s="32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J59*-1</f>
        <v>-34807202</v>
      </c>
      <c r="J2" s="20"/>
    </row>
    <row r="4" spans="1:10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0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0" x14ac:dyDescent="0.25">
      <c r="A6" s="3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0"/>
      <c r="I6" s="348"/>
      <c r="J6" s="336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9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9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9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9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9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9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9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9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9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9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2" t="s">
        <v>12</v>
      </c>
      <c r="H53" s="32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2" t="s">
        <v>13</v>
      </c>
      <c r="H54" s="32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2" t="s">
        <v>14</v>
      </c>
      <c r="H55" s="32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2" t="s">
        <v>15</v>
      </c>
      <c r="H56" s="32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2" t="s">
        <v>16</v>
      </c>
      <c r="H57" s="32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2" t="s">
        <v>5</v>
      </c>
      <c r="H58" s="32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2" t="s">
        <v>32</v>
      </c>
      <c r="H59" s="32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3" t="s">
        <v>21</v>
      </c>
      <c r="G2" s="323"/>
      <c r="H2" s="323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239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  <c r="L6" s="239"/>
    </row>
    <row r="7" spans="1:12" x14ac:dyDescent="0.25">
      <c r="A7" s="3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0"/>
      <c r="I7" s="348"/>
      <c r="J7" s="336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2" t="s">
        <v>12</v>
      </c>
      <c r="H53" s="32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2" t="s">
        <v>13</v>
      </c>
      <c r="H54" s="32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2" t="s">
        <v>14</v>
      </c>
      <c r="H55" s="32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2" t="s">
        <v>15</v>
      </c>
      <c r="H56" s="32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2" t="s">
        <v>16</v>
      </c>
      <c r="H57" s="32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2" t="s">
        <v>5</v>
      </c>
      <c r="H58" s="32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2" t="s">
        <v>32</v>
      </c>
      <c r="H59" s="32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3" t="s">
        <v>22</v>
      </c>
      <c r="G1" s="323"/>
      <c r="H1" s="32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3" t="s">
        <v>21</v>
      </c>
      <c r="G2" s="323"/>
      <c r="H2" s="32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6"/>
      <c r="I7" s="368"/>
      <c r="J7" s="328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3" t="s">
        <v>22</v>
      </c>
      <c r="G1" s="323"/>
      <c r="H1" s="323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4" t="s">
        <v>63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19" x14ac:dyDescent="0.25">
      <c r="A6" s="329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27" t="s">
        <v>5</v>
      </c>
      <c r="J6" s="328" t="s">
        <v>6</v>
      </c>
    </row>
    <row r="7" spans="1:19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7"/>
      <c r="J7" s="328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2" t="s">
        <v>12</v>
      </c>
      <c r="H32" s="32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2" t="s">
        <v>13</v>
      </c>
      <c r="H33" s="32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2" t="s">
        <v>14</v>
      </c>
      <c r="H34" s="32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2" t="s">
        <v>15</v>
      </c>
      <c r="H35" s="32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2" t="s">
        <v>16</v>
      </c>
      <c r="H36" s="32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2" t="s">
        <v>5</v>
      </c>
      <c r="H37" s="32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2" t="s">
        <v>32</v>
      </c>
      <c r="H38" s="32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3" t="s">
        <v>21</v>
      </c>
      <c r="G2" s="323"/>
      <c r="H2" s="323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2"/>
      <c r="I7" s="348"/>
      <c r="J7" s="336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2" t="s">
        <v>12</v>
      </c>
      <c r="H73" s="32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2" t="s">
        <v>13</v>
      </c>
      <c r="H74" s="32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2" t="s">
        <v>14</v>
      </c>
      <c r="H75" s="32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2" t="s">
        <v>15</v>
      </c>
      <c r="H76" s="32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2" t="s">
        <v>16</v>
      </c>
      <c r="H77" s="32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2" t="s">
        <v>5</v>
      </c>
      <c r="H78" s="32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2" t="s">
        <v>32</v>
      </c>
      <c r="H79" s="32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3" t="s">
        <v>127</v>
      </c>
      <c r="G2" s="323"/>
      <c r="H2" s="323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18"/>
      <c r="N5" s="18"/>
      <c r="O5" s="37"/>
    </row>
    <row r="6" spans="1:15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72" t="s">
        <v>4</v>
      </c>
      <c r="I6" s="374" t="s">
        <v>5</v>
      </c>
      <c r="J6" s="375" t="s">
        <v>6</v>
      </c>
      <c r="L6" s="18"/>
      <c r="N6" s="18"/>
      <c r="O6" s="37"/>
    </row>
    <row r="7" spans="1:15" x14ac:dyDescent="0.25">
      <c r="A7" s="32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3"/>
      <c r="I7" s="374"/>
      <c r="J7" s="3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3" t="s">
        <v>22</v>
      </c>
      <c r="G1" s="323"/>
      <c r="H1" s="323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2" t="s">
        <v>12</v>
      </c>
      <c r="H53" s="32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2" t="s">
        <v>13</v>
      </c>
      <c r="H54" s="32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2" t="s">
        <v>14</v>
      </c>
      <c r="H55" s="32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2" t="s">
        <v>15</v>
      </c>
      <c r="H56" s="32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2" t="s">
        <v>16</v>
      </c>
      <c r="H57" s="32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2" t="s">
        <v>5</v>
      </c>
      <c r="H58" s="32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2" t="s">
        <v>32</v>
      </c>
      <c r="H59" s="32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2"/>
      <c r="I7" s="348"/>
      <c r="J7" s="336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3" t="s">
        <v>22</v>
      </c>
      <c r="G1" s="323"/>
      <c r="H1" s="323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3" t="s">
        <v>21</v>
      </c>
      <c r="G2" s="323"/>
      <c r="H2" s="323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2"/>
      <c r="I7" s="348"/>
      <c r="J7" s="336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2" t="s">
        <v>12</v>
      </c>
      <c r="H35" s="32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2" t="s">
        <v>13</v>
      </c>
      <c r="H36" s="32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2" t="s">
        <v>14</v>
      </c>
      <c r="H37" s="32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2" t="s">
        <v>15</v>
      </c>
      <c r="H38" s="32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2" t="s">
        <v>16</v>
      </c>
      <c r="H39" s="32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2" t="s">
        <v>5</v>
      </c>
      <c r="H40" s="32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2" t="s">
        <v>32</v>
      </c>
      <c r="H41" s="32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3" t="s">
        <v>22</v>
      </c>
      <c r="G1" s="323"/>
      <c r="H1" s="323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3" t="s">
        <v>21</v>
      </c>
      <c r="G2" s="323"/>
      <c r="H2" s="323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7" x14ac:dyDescent="0.25">
      <c r="A7" s="3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2"/>
      <c r="I7" s="348"/>
      <c r="J7" s="336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3" t="s">
        <v>21</v>
      </c>
      <c r="G2" s="323"/>
      <c r="H2" s="323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2"/>
      <c r="I7" s="348"/>
      <c r="J7" s="336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2" t="s">
        <v>12</v>
      </c>
      <c r="H35" s="32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2" t="s">
        <v>13</v>
      </c>
      <c r="H36" s="32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2" t="s">
        <v>14</v>
      </c>
      <c r="H37" s="32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2" t="s">
        <v>15</v>
      </c>
      <c r="H38" s="32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2" t="s">
        <v>16</v>
      </c>
      <c r="H39" s="32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2" t="s">
        <v>5</v>
      </c>
      <c r="H40" s="32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2" t="s">
        <v>32</v>
      </c>
      <c r="H41" s="32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3" t="s">
        <v>21</v>
      </c>
      <c r="G2" s="323"/>
      <c r="H2" s="323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2"/>
      <c r="I7" s="348"/>
      <c r="J7" s="336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3" t="s">
        <v>22</v>
      </c>
      <c r="G1" s="323"/>
      <c r="H1" s="323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6" x14ac:dyDescent="0.25">
      <c r="A7" s="3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2"/>
      <c r="I7" s="348"/>
      <c r="J7" s="336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2" t="s">
        <v>12</v>
      </c>
      <c r="H158" s="32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2" t="s">
        <v>13</v>
      </c>
      <c r="H159" s="32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2" t="s">
        <v>14</v>
      </c>
      <c r="H160" s="32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2" t="s">
        <v>15</v>
      </c>
      <c r="H161" s="32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2" t="s">
        <v>16</v>
      </c>
      <c r="H162" s="32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2" t="s">
        <v>5</v>
      </c>
      <c r="H163" s="32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2" t="s">
        <v>32</v>
      </c>
      <c r="H164" s="32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3" t="s">
        <v>22</v>
      </c>
      <c r="G1" s="323"/>
      <c r="H1" s="323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3" t="s">
        <v>21</v>
      </c>
      <c r="G2" s="323"/>
      <c r="H2" s="32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6"/>
      <c r="I7" s="368"/>
      <c r="J7" s="328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3" t="s">
        <v>22</v>
      </c>
      <c r="G1" s="323"/>
      <c r="H1" s="32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74"/>
      <c r="M5" s="18"/>
      <c r="O5" s="18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  <c r="L6" s="174"/>
    </row>
    <row r="7" spans="1:15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2"/>
      <c r="I7" s="348"/>
      <c r="J7" s="336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2" t="s">
        <v>12</v>
      </c>
      <c r="H57" s="32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2" t="s">
        <v>13</v>
      </c>
      <c r="H58" s="32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2" t="s">
        <v>14</v>
      </c>
      <c r="H59" s="32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2" t="s">
        <v>15</v>
      </c>
      <c r="H60" s="32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2" t="s">
        <v>16</v>
      </c>
      <c r="H61" s="32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2" t="s">
        <v>5</v>
      </c>
      <c r="H62" s="32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2" t="s">
        <v>32</v>
      </c>
      <c r="H63" s="32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3" t="s">
        <v>22</v>
      </c>
      <c r="G1" s="323"/>
      <c r="H1" s="323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3" t="s">
        <v>21</v>
      </c>
      <c r="G2" s="323"/>
      <c r="H2" s="323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1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1" x14ac:dyDescent="0.25">
      <c r="A7" s="3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2" t="s">
        <v>12</v>
      </c>
      <c r="H116" s="32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2" t="s">
        <v>13</v>
      </c>
      <c r="H117" s="32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2" t="s">
        <v>14</v>
      </c>
      <c r="H118" s="32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2" t="s">
        <v>15</v>
      </c>
      <c r="H119" s="32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2" t="s">
        <v>16</v>
      </c>
      <c r="H120" s="32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2" t="s">
        <v>5</v>
      </c>
      <c r="H121" s="32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2" t="s">
        <v>32</v>
      </c>
      <c r="H122" s="32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3" t="s">
        <v>22</v>
      </c>
      <c r="G1" s="323"/>
      <c r="H1" s="32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3" t="s">
        <v>21</v>
      </c>
      <c r="G2" s="323"/>
      <c r="H2" s="32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6"/>
      <c r="I7" s="368"/>
      <c r="J7" s="328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3" t="s">
        <v>22</v>
      </c>
      <c r="G1" s="323"/>
      <c r="H1" s="32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3" t="s">
        <v>21</v>
      </c>
      <c r="G2" s="323"/>
      <c r="H2" s="323"/>
      <c r="I2" s="21">
        <f>J72*-1</f>
        <v>0</v>
      </c>
    </row>
    <row r="4" spans="1:10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</row>
    <row r="5" spans="1:10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76" t="s">
        <v>4</v>
      </c>
      <c r="I5" s="374" t="s">
        <v>5</v>
      </c>
      <c r="J5" s="375" t="s">
        <v>6</v>
      </c>
    </row>
    <row r="6" spans="1:10" x14ac:dyDescent="0.25">
      <c r="A6" s="32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4"/>
      <c r="J6" s="3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3" t="s">
        <v>22</v>
      </c>
      <c r="G1" s="323"/>
      <c r="H1" s="32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J40*-1</f>
        <v>0</v>
      </c>
      <c r="J2" s="20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5" x14ac:dyDescent="0.25">
      <c r="A6" s="3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0"/>
      <c r="I6" s="348"/>
      <c r="J6" s="336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2" t="s">
        <v>12</v>
      </c>
      <c r="H34" s="32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2" t="s">
        <v>13</v>
      </c>
      <c r="H35" s="32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2" t="s">
        <v>14</v>
      </c>
      <c r="H36" s="32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2" t="s">
        <v>15</v>
      </c>
      <c r="H37" s="32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2" t="s">
        <v>16</v>
      </c>
      <c r="H38" s="32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2" t="s">
        <v>5</v>
      </c>
      <c r="H39" s="32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2" t="s">
        <v>32</v>
      </c>
      <c r="H40" s="32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3" t="s">
        <v>22</v>
      </c>
      <c r="G1" s="323"/>
      <c r="H1" s="32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3" t="s">
        <v>21</v>
      </c>
      <c r="G2" s="323"/>
      <c r="H2" s="323"/>
      <c r="I2" s="21">
        <f>J71*-1</f>
        <v>12110891</v>
      </c>
    </row>
    <row r="4" spans="1:10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</row>
    <row r="5" spans="1:10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76" t="s">
        <v>4</v>
      </c>
      <c r="I5" s="374" t="s">
        <v>5</v>
      </c>
      <c r="J5" s="375" t="s">
        <v>6</v>
      </c>
    </row>
    <row r="6" spans="1:10" x14ac:dyDescent="0.25">
      <c r="A6" s="32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4"/>
      <c r="J6" s="3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16</vt:i4>
      </vt:variant>
    </vt:vector>
  </HeadingPairs>
  <TitlesOfParts>
    <vt:vector size="56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Imas</vt:lpstr>
      <vt:lpstr>Sofya</vt:lpstr>
      <vt:lpstr>Jarkasih</vt:lpstr>
      <vt:lpstr>Bambang</vt:lpstr>
      <vt:lpstr>Ghaisan</vt:lpstr>
      <vt:lpstr>PM</vt:lpstr>
      <vt:lpstr>Laporan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2018-04-20T11:07:16Z</dcterms:modified>
</cp:coreProperties>
</file>