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16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Bandros!$L$265:$M$440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Laporan!$A$1:$C$23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ST'!$A$5:$J$167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J38" i="57" l="1"/>
  <c r="J36" i="57"/>
  <c r="J34" i="57"/>
  <c r="J33" i="57"/>
  <c r="J35" i="57" s="1"/>
  <c r="J37" i="57" s="1"/>
  <c r="G31" i="57"/>
  <c r="F31" i="57"/>
  <c r="C31" i="57"/>
  <c r="J39" i="57" l="1"/>
  <c r="I39" i="57" s="1"/>
  <c r="L2" i="12"/>
  <c r="L1" i="12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B9" i="15"/>
  <c r="J32" i="55"/>
  <c r="J30" i="55"/>
  <c r="J28" i="55"/>
  <c r="J27" i="55"/>
  <c r="J29" i="55" s="1"/>
  <c r="J31" i="55" s="1"/>
  <c r="G25" i="55"/>
  <c r="F25" i="55"/>
  <c r="C25" i="55"/>
  <c r="L2" i="55"/>
  <c r="N2" i="55" s="1"/>
  <c r="O2" i="55" s="1"/>
  <c r="L1" i="55"/>
  <c r="L4" i="55" s="1"/>
  <c r="N1" i="55" l="1"/>
  <c r="J33" i="55"/>
  <c r="I33" i="55" s="1"/>
  <c r="M3" i="49"/>
  <c r="I2" i="55" l="1"/>
  <c r="C9" i="15" s="1"/>
  <c r="I348" i="53"/>
  <c r="G348" i="53"/>
  <c r="H348" i="53"/>
  <c r="F348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7" i="15" l="1"/>
  <c r="B13" i="15"/>
  <c r="J166" i="54" l="1"/>
  <c r="J164" i="54"/>
  <c r="J162" i="54"/>
  <c r="J161" i="54"/>
  <c r="I159" i="54"/>
  <c r="H159" i="54"/>
  <c r="G159" i="54"/>
  <c r="F159" i="54"/>
  <c r="D159" i="54"/>
  <c r="C159" i="54"/>
  <c r="J163" i="54" l="1"/>
  <c r="J165" i="54" s="1"/>
  <c r="J167" i="54" s="1"/>
  <c r="I2" i="54" s="1"/>
  <c r="C5" i="15" s="1"/>
  <c r="L3" i="54"/>
  <c r="I167" i="54" l="1"/>
  <c r="J32" i="35" l="1"/>
  <c r="J36" i="35"/>
  <c r="J34" i="35"/>
  <c r="J31" i="35"/>
  <c r="G29" i="35"/>
  <c r="F29" i="35"/>
  <c r="J33" i="35" l="1"/>
  <c r="J35" i="35" s="1"/>
  <c r="J37" i="35" s="1"/>
  <c r="J355" i="53" l="1"/>
  <c r="J351" i="53"/>
  <c r="J350" i="53"/>
  <c r="J352" i="53" l="1"/>
  <c r="L3" i="49"/>
  <c r="L3" i="53" l="1"/>
  <c r="C348" i="53"/>
  <c r="D348" i="53"/>
  <c r="J353" i="53"/>
  <c r="J354" i="53" s="1"/>
  <c r="J356" i="53" l="1"/>
  <c r="I2" i="53" l="1"/>
  <c r="C7" i="15" s="1"/>
  <c r="I356" i="53"/>
  <c r="L3" i="2" l="1"/>
  <c r="C441" i="49" l="1"/>
  <c r="D441" i="49"/>
  <c r="L2" i="20" l="1"/>
  <c r="L4" i="20" s="1"/>
  <c r="L112" i="20" s="1"/>
  <c r="B14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48" i="49"/>
  <c r="J446" i="49"/>
  <c r="J444" i="49"/>
  <c r="J443" i="49"/>
  <c r="I441" i="49"/>
  <c r="H441" i="49"/>
  <c r="G441" i="49"/>
  <c r="F441" i="49"/>
  <c r="J445" i="49" l="1"/>
  <c r="J447" i="49" s="1"/>
  <c r="J449" i="49" s="1"/>
  <c r="I2" i="49" s="1"/>
  <c r="I449" i="49" l="1"/>
  <c r="C8" i="15"/>
  <c r="J99" i="2" l="1"/>
  <c r="I94" i="2"/>
  <c r="H94" i="2"/>
  <c r="G94" i="2"/>
  <c r="F9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5" i="12"/>
  <c r="J43" i="12"/>
  <c r="J41" i="12"/>
  <c r="J40" i="12"/>
  <c r="F38" i="12"/>
  <c r="C3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1" i="2"/>
  <c r="J97" i="2"/>
  <c r="J96" i="2"/>
  <c r="D94" i="2"/>
  <c r="C94" i="2"/>
  <c r="J52" i="18" l="1"/>
  <c r="I2" i="18" s="1"/>
  <c r="C13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8" i="2"/>
  <c r="J100" i="2" s="1"/>
  <c r="J102" i="2" s="1"/>
  <c r="I102" i="2" s="1"/>
  <c r="J55" i="11"/>
  <c r="J57" i="11" s="1"/>
  <c r="J59" i="11" s="1"/>
  <c r="J59" i="34"/>
  <c r="I2" i="21"/>
  <c r="I59" i="21"/>
  <c r="J122" i="20"/>
  <c r="J124" i="20" s="1"/>
  <c r="J126" i="20" s="1"/>
  <c r="I2" i="20" s="1"/>
  <c r="J42" i="12"/>
  <c r="J44" i="12" s="1"/>
  <c r="J46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C12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6" i="12"/>
  <c r="I126" i="20"/>
  <c r="I52" i="18"/>
  <c r="I95" i="4"/>
  <c r="I27" i="32"/>
  <c r="I2" i="32"/>
  <c r="C18" i="15" s="1"/>
  <c r="I2" i="6"/>
  <c r="I2" i="17"/>
  <c r="I2" i="16"/>
  <c r="C14" i="15" s="1"/>
  <c r="I25" i="25"/>
  <c r="I37" i="35"/>
  <c r="I2" i="39"/>
  <c r="I164" i="39"/>
  <c r="C6" i="15" l="1"/>
  <c r="N3" i="2"/>
  <c r="J3" i="19"/>
  <c r="C15" i="15" s="1"/>
  <c r="I50" i="19"/>
  <c r="C22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<sst xmlns="http://schemas.openxmlformats.org/spreadsheetml/2006/main" count="1805" uniqueCount="201">
  <si>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</si>
  <si>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</si>
  <si>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</si>
  <si>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</si>
  <si>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</si>
  <si>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</si>
  <si>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</si>
  <si>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</si>
  <si>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</si>
  <si>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</si>
  <si>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</si>
  <si>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</si>
  <si>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</si>
  <si>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</si>
  <si>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</si>
  <si>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</si>
  <si>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</si>
  <si>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</si>
  <si>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</si>
  <si>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</si>
  <si>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</si>
  <si>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</si>
  <si>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</si>
  <si>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</si>
  <si>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</si>
  <si>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</si>
  <si>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</si>
  <si>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</si>
  <si>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</si>
  <si>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</si>
  <si>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</si>
  <si>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</si>
  <si>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</si>
  <si>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</si>
  <si>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</si>
  <si>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</si>
  <si>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</si>
  <si>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</si>
  <si>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</si>
  <si>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</si>
  <si>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</si>
  <si>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</si>
  <si>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</si>
  <si>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</si>
  <si>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</si>
  <si>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</si>
  <si>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</si>
  <si>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</si>
  <si>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</si>
  <si>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</si>
  <si>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</si>
  <si>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</si>
  <si>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</si>
  <si>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</si>
  <si>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</si>
  <si>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</si>
  <si>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</si>
  <si>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</si>
  <si>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</si>
  <si>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</si>
  <si>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</si>
  <si>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</si>
  <si>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</si>
  <si>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</si>
  <si>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</si>
  <si>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</si>
  <si>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</si>
  <si>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</si>
  <si>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</si>
  <si>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</si>
  <si>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</si>
  <si>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</si>
  <si>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</si>
  <si>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</si>
  <si>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</si>
  <si>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</si>
  <si>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</si>
  <si>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</si>
  <si>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</si>
  <si>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</si>
  <si>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</si>
  <si>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</si>
  <si>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</si>
  <si>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</si>
  <si>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</si>
  <si>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</si>
  <si>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</si>
  <si>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</si>
  <si>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</si>
  <si>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</si>
  <si>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</si>
  <si>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</si>
  <si>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</si>
  <si>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</si>
  <si>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</si>
  <si>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</si>
  <si>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</si>
  <si>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</si>
  <si>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</si>
  <si>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</si>
  <si>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</si>
  <si>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</si>
  <si>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</si>
  <si>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</si>
  <si>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</si>
  <si>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</si>
  <si>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</si>
  <si>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</si>
  <si>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</si>
  <si>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</si>
  <si>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</si>
  <si>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</si>
  <si>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</si>
  <si>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</si>
  <si>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</si>
  <si>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</si>
  <si>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</si>
  <si>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</si>
  <si>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</si>
  <si>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</si>
  <si>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</si>
  <si>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</si>
  <si>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</si>
  <si>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</si>
  <si>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</si>
  <si>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</si>
  <si>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</si>
  <si>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</si>
  <si>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</si>
  <si>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</si>
  <si>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</si>
  <si>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</si>
  <si>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</si>
  <si>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</si>
  <si>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</si>
  <si>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</si>
  <si>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</si>
  <si>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</si>
  <si>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</si>
  <si>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</si>
  <si>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</si>
  <si>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</si>
  <si>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</si>
  <si>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</si>
  <si>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</si>
  <si>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</si>
  <si>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</si>
  <si>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</si>
  <si>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</si>
  <si>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</si>
  <si>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</si>
  <si>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</si>
  <si>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</si>
  <si>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</si>
  <si>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</si>
  <si>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</si>
  <si>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</si>
  <si>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</si>
  <si>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</si>
  <si>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</si>
  <si>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</si>
  <si>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</si>
  <si>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</si>
  <si>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</si>
  <si>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</si>
  <si>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</si>
  <si>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</si>
  <si>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</si>
  <si>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</si>
  <si>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</si>
  <si>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</si>
  <si>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</si>
  <si>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</si>
  <si>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</si>
  <si>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</si>
  <si>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</si>
  <si>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</si>
  <si>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</si>
  <si>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</si>
  <si>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</si>
  <si>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</si>
  <si>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</si>
  <si>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</si>
  <si>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</si>
  <si>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</si>
  <si>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</si>
  <si>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</si>
  <si>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</si>
  <si>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</si>
  <si>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</si>
  <si>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</si>
  <si>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</si>
  <si>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</si>
  <si>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</si>
  <si>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</si>
  <si>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</si>
  <si>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</si>
  <si>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</si>
  <si>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</si>
  <si>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</si>
  <si>
    <t>: CV. EVEROUS SOLUSI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</si>
</sst>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67"/>
  <sheetViews>
    <sheetView zoomScale="85" zoomScaleNormal="85" workbookViewId="0">
      <pane ySplit="7" topLeftCell="A148" activePane="bottomLeft" state="frozen"/>
      <selection pane="bottomLeft" activeCell="G156" sqref="G15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SUM(D142:D155)</f>
        <v>21825390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J167*-1</f>
        <v>18775838</v>
      </c>
      <c r="J2" s="218"/>
      <c r="L2" s="278">
        <f>SUM(G142:G155)</f>
        <v>3436302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18389088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10">
        <v>43206</v>
      </c>
      <c r="B142" s="115">
        <v>180160478</v>
      </c>
      <c r="C142" s="309">
        <v>29</v>
      </c>
      <c r="D142" s="117">
        <v>3471825</v>
      </c>
      <c r="E142" s="118">
        <v>180042055</v>
      </c>
      <c r="F142" s="120">
        <v>2</v>
      </c>
      <c r="G142" s="117">
        <v>209125</v>
      </c>
      <c r="H142" s="118"/>
      <c r="I142" s="213"/>
      <c r="J142" s="117"/>
    </row>
    <row r="143" spans="1:10" ht="15.75" customHeight="1" x14ac:dyDescent="0.25">
      <c r="A143" s="210">
        <v>43206</v>
      </c>
      <c r="B143" s="115">
        <v>180160524</v>
      </c>
      <c r="C143" s="309">
        <v>8</v>
      </c>
      <c r="D143" s="117">
        <v>837463</v>
      </c>
      <c r="E143" s="118"/>
      <c r="F143" s="120"/>
      <c r="G143" s="117"/>
      <c r="H143" s="118"/>
      <c r="I143" s="213"/>
      <c r="J143" s="117"/>
    </row>
    <row r="144" spans="1:10" ht="15.75" customHeight="1" x14ac:dyDescent="0.25">
      <c r="A144" s="210">
        <v>43207</v>
      </c>
      <c r="B144" s="115">
        <v>180160576</v>
      </c>
      <c r="C144" s="309">
        <v>16</v>
      </c>
      <c r="D144" s="117">
        <v>1935850</v>
      </c>
      <c r="E144" s="118">
        <v>180042078</v>
      </c>
      <c r="F144" s="120">
        <v>5</v>
      </c>
      <c r="G144" s="117">
        <v>489125</v>
      </c>
      <c r="H144" s="118"/>
      <c r="I144" s="213"/>
      <c r="J144" s="117"/>
    </row>
    <row r="145" spans="1:10" ht="15.75" customHeight="1" x14ac:dyDescent="0.25">
      <c r="A145" s="210">
        <v>43207</v>
      </c>
      <c r="B145" s="115">
        <v>180160626</v>
      </c>
      <c r="C145" s="309">
        <v>9</v>
      </c>
      <c r="D145" s="117">
        <v>1046763</v>
      </c>
      <c r="E145" s="118"/>
      <c r="F145" s="120"/>
      <c r="G145" s="117"/>
      <c r="H145" s="118"/>
      <c r="I145" s="213"/>
      <c r="J145" s="117"/>
    </row>
    <row r="146" spans="1:10" ht="15.75" customHeight="1" x14ac:dyDescent="0.25">
      <c r="A146" s="210">
        <v>43208</v>
      </c>
      <c r="B146" s="115">
        <v>180160688</v>
      </c>
      <c r="C146" s="309">
        <v>20</v>
      </c>
      <c r="D146" s="117">
        <v>2216900</v>
      </c>
      <c r="E146" s="118">
        <v>180042115</v>
      </c>
      <c r="F146" s="120">
        <v>1</v>
      </c>
      <c r="G146" s="117">
        <v>134313</v>
      </c>
      <c r="H146" s="118"/>
      <c r="I146" s="213"/>
      <c r="J146" s="117"/>
    </row>
    <row r="147" spans="1:10" ht="15.75" customHeight="1" x14ac:dyDescent="0.25">
      <c r="A147" s="210">
        <v>43208</v>
      </c>
      <c r="B147" s="115">
        <v>180160755</v>
      </c>
      <c r="C147" s="309">
        <v>8</v>
      </c>
      <c r="D147" s="117">
        <v>1038625</v>
      </c>
      <c r="E147" s="118"/>
      <c r="F147" s="120"/>
      <c r="G147" s="117"/>
      <c r="H147" s="118"/>
      <c r="I147" s="213"/>
      <c r="J147" s="117"/>
    </row>
    <row r="148" spans="1:10" ht="15.75" customHeight="1" x14ac:dyDescent="0.25">
      <c r="A148" s="210">
        <v>43209</v>
      </c>
      <c r="B148" s="115">
        <v>180160811</v>
      </c>
      <c r="C148" s="309">
        <v>28</v>
      </c>
      <c r="D148" s="117">
        <v>3250713</v>
      </c>
      <c r="E148" s="118">
        <v>180042138</v>
      </c>
      <c r="F148" s="120">
        <v>1</v>
      </c>
      <c r="G148" s="117">
        <v>107363</v>
      </c>
      <c r="H148" s="118"/>
      <c r="I148" s="213"/>
      <c r="J148" s="117"/>
    </row>
    <row r="149" spans="1:10" ht="15.75" customHeight="1" x14ac:dyDescent="0.25">
      <c r="A149" s="210">
        <v>43209</v>
      </c>
      <c r="B149" s="115">
        <v>180160870</v>
      </c>
      <c r="C149" s="309">
        <v>4</v>
      </c>
      <c r="D149" s="117">
        <v>367150</v>
      </c>
      <c r="E149" s="118"/>
      <c r="F149" s="120"/>
      <c r="G149" s="117"/>
      <c r="H149" s="118"/>
      <c r="I149" s="213"/>
      <c r="J149" s="117"/>
    </row>
    <row r="150" spans="1:10" ht="15.75" customHeight="1" x14ac:dyDescent="0.25">
      <c r="A150" s="210">
        <v>43210</v>
      </c>
      <c r="B150" s="115">
        <v>180160907</v>
      </c>
      <c r="C150" s="309">
        <v>1</v>
      </c>
      <c r="D150" s="117">
        <v>188650</v>
      </c>
      <c r="E150" s="118">
        <v>180042162</v>
      </c>
      <c r="F150" s="120">
        <v>8</v>
      </c>
      <c r="G150" s="117">
        <v>1095063</v>
      </c>
      <c r="H150" s="118"/>
      <c r="I150" s="213"/>
      <c r="J150" s="117"/>
    </row>
    <row r="151" spans="1:10" ht="15.75" customHeight="1" x14ac:dyDescent="0.25">
      <c r="A151" s="210">
        <v>43210</v>
      </c>
      <c r="B151" s="115">
        <v>180160933</v>
      </c>
      <c r="C151" s="309">
        <v>17</v>
      </c>
      <c r="D151" s="117">
        <v>2101400</v>
      </c>
      <c r="E151" s="118"/>
      <c r="F151" s="120"/>
      <c r="G151" s="117"/>
      <c r="H151" s="118"/>
      <c r="I151" s="213"/>
      <c r="J151" s="117"/>
    </row>
    <row r="152" spans="1:10" ht="15.75" customHeight="1" x14ac:dyDescent="0.25">
      <c r="A152" s="210">
        <v>43210</v>
      </c>
      <c r="B152" s="115">
        <v>180160974</v>
      </c>
      <c r="C152" s="309">
        <v>1</v>
      </c>
      <c r="D152" s="117">
        <v>124338</v>
      </c>
      <c r="E152" s="118"/>
      <c r="F152" s="120"/>
      <c r="G152" s="117"/>
      <c r="H152" s="118"/>
      <c r="I152" s="213"/>
      <c r="J152" s="117"/>
    </row>
    <row r="153" spans="1:10" ht="15.75" customHeight="1" x14ac:dyDescent="0.25">
      <c r="A153" s="210">
        <v>43211</v>
      </c>
      <c r="B153" s="115">
        <v>180161027</v>
      </c>
      <c r="C153" s="309">
        <v>11</v>
      </c>
      <c r="D153" s="117">
        <v>1169613</v>
      </c>
      <c r="E153" s="118">
        <v>180042195</v>
      </c>
      <c r="F153" s="120">
        <v>7</v>
      </c>
      <c r="G153" s="117">
        <v>932313</v>
      </c>
      <c r="H153" s="118"/>
      <c r="I153" s="213"/>
      <c r="J153" s="117"/>
    </row>
    <row r="154" spans="1:10" ht="15.75" customHeight="1" x14ac:dyDescent="0.25">
      <c r="A154" s="210">
        <v>43211</v>
      </c>
      <c r="B154" s="115">
        <v>180161070</v>
      </c>
      <c r="C154" s="309">
        <v>4</v>
      </c>
      <c r="D154" s="117">
        <v>665175</v>
      </c>
      <c r="E154" s="118"/>
      <c r="F154" s="120"/>
      <c r="G154" s="117"/>
      <c r="H154" s="118"/>
      <c r="I154" s="213"/>
      <c r="J154" s="117"/>
    </row>
    <row r="155" spans="1:10" ht="15.75" customHeight="1" x14ac:dyDescent="0.25">
      <c r="A155" s="210">
        <v>43213</v>
      </c>
      <c r="B155" s="115">
        <v>180161227</v>
      </c>
      <c r="C155" s="309">
        <v>34</v>
      </c>
      <c r="D155" s="117">
        <v>3410925</v>
      </c>
      <c r="E155" s="118">
        <v>180042247</v>
      </c>
      <c r="F155" s="120">
        <v>4</v>
      </c>
      <c r="G155" s="117">
        <v>469000</v>
      </c>
      <c r="H155" s="118"/>
      <c r="I155" s="213"/>
      <c r="J155" s="117"/>
    </row>
    <row r="156" spans="1:10" ht="15.75" customHeight="1" x14ac:dyDescent="0.25">
      <c r="A156" s="210">
        <v>43213</v>
      </c>
      <c r="B156" s="115">
        <v>180161270</v>
      </c>
      <c r="C156" s="309">
        <v>3</v>
      </c>
      <c r="D156" s="117">
        <v>386750</v>
      </c>
      <c r="E156" s="118"/>
      <c r="F156" s="120"/>
      <c r="G156" s="117"/>
      <c r="H156" s="118"/>
      <c r="I156" s="213"/>
      <c r="J156" s="117"/>
    </row>
    <row r="157" spans="1:10" ht="15.75" customHeight="1" x14ac:dyDescent="0.25">
      <c r="A157" s="210"/>
      <c r="B157" s="115"/>
      <c r="C157" s="309"/>
      <c r="D157" s="117"/>
      <c r="E157" s="118"/>
      <c r="F157" s="120"/>
      <c r="G157" s="117"/>
      <c r="H157" s="118"/>
      <c r="I157" s="213"/>
      <c r="J157" s="117"/>
    </row>
    <row r="158" spans="1:10" x14ac:dyDescent="0.25">
      <c r="A158" s="236"/>
      <c r="B158" s="235"/>
      <c r="C158" s="12"/>
      <c r="D158" s="237"/>
      <c r="E158" s="238"/>
      <c r="F158" s="241"/>
      <c r="G158" s="237"/>
      <c r="H158" s="238"/>
      <c r="I158" s="240"/>
      <c r="J158" s="237"/>
    </row>
    <row r="159" spans="1:10" x14ac:dyDescent="0.25">
      <c r="A159" s="236"/>
      <c r="B159" s="224" t="s">
        <v>11</v>
      </c>
      <c r="C159" s="230">
        <f>SUM(C8:C158)</f>
        <v>1668</v>
      </c>
      <c r="D159" s="225">
        <f>SUM(D8:D158)</f>
        <v>175159022</v>
      </c>
      <c r="E159" s="224" t="s">
        <v>11</v>
      </c>
      <c r="F159" s="233">
        <f>SUM(F8:F158)</f>
        <v>182</v>
      </c>
      <c r="G159" s="225">
        <f>SUM(G8:G158)</f>
        <v>19323602</v>
      </c>
      <c r="H159" s="233">
        <f>SUM(H8:H158)</f>
        <v>0</v>
      </c>
      <c r="I159" s="233">
        <f>SUM(I8:I158)</f>
        <v>137059582</v>
      </c>
      <c r="J159" s="5"/>
    </row>
    <row r="160" spans="1:10" x14ac:dyDescent="0.25">
      <c r="A160" s="236"/>
      <c r="B160" s="224"/>
      <c r="C160" s="230"/>
      <c r="D160" s="225"/>
      <c r="E160" s="224"/>
      <c r="F160" s="233"/>
      <c r="G160" s="225"/>
      <c r="H160" s="233"/>
      <c r="I160" s="233"/>
      <c r="J160" s="5"/>
    </row>
    <row r="161" spans="1:10" x14ac:dyDescent="0.25">
      <c r="A161" s="226"/>
      <c r="B161" s="227"/>
      <c r="C161" s="12"/>
      <c r="D161" s="237"/>
      <c r="E161" s="224"/>
      <c r="F161" s="241"/>
      <c r="G161" s="332" t="s">
        <v>12</v>
      </c>
      <c r="H161" s="332"/>
      <c r="I161" s="240"/>
      <c r="J161" s="228">
        <f>SUM(D8:D158)</f>
        <v>175159022</v>
      </c>
    </row>
    <row r="162" spans="1:10" x14ac:dyDescent="0.25">
      <c r="A162" s="236"/>
      <c r="B162" s="235"/>
      <c r="C162" s="12"/>
      <c r="D162" s="237"/>
      <c r="E162" s="238"/>
      <c r="F162" s="241"/>
      <c r="G162" s="332" t="s">
        <v>13</v>
      </c>
      <c r="H162" s="332"/>
      <c r="I162" s="240"/>
      <c r="J162" s="228">
        <f>SUM(G8:G158)</f>
        <v>19323602</v>
      </c>
    </row>
    <row r="163" spans="1:10" x14ac:dyDescent="0.25">
      <c r="A163" s="229"/>
      <c r="B163" s="238"/>
      <c r="C163" s="12"/>
      <c r="D163" s="237"/>
      <c r="E163" s="238"/>
      <c r="F163" s="241"/>
      <c r="G163" s="332" t="s">
        <v>14</v>
      </c>
      <c r="H163" s="332"/>
      <c r="I163" s="41"/>
      <c r="J163" s="230">
        <f>J161-J162</f>
        <v>155835420</v>
      </c>
    </row>
    <row r="164" spans="1:10" x14ac:dyDescent="0.25">
      <c r="A164" s="236"/>
      <c r="B164" s="231"/>
      <c r="C164" s="12"/>
      <c r="D164" s="232"/>
      <c r="E164" s="238"/>
      <c r="F164" s="241"/>
      <c r="G164" s="332" t="s">
        <v>15</v>
      </c>
      <c r="H164" s="332"/>
      <c r="I164" s="240"/>
      <c r="J164" s="228">
        <f>SUM(H8:H158)</f>
        <v>0</v>
      </c>
    </row>
    <row r="165" spans="1:10" x14ac:dyDescent="0.25">
      <c r="A165" s="236"/>
      <c r="B165" s="231"/>
      <c r="C165" s="12"/>
      <c r="D165" s="232"/>
      <c r="E165" s="238"/>
      <c r="F165" s="241"/>
      <c r="G165" s="332" t="s">
        <v>16</v>
      </c>
      <c r="H165" s="332"/>
      <c r="I165" s="240"/>
      <c r="J165" s="228">
        <f>J163+J164</f>
        <v>155835420</v>
      </c>
    </row>
    <row r="166" spans="1:10" x14ac:dyDescent="0.25">
      <c r="A166" s="236"/>
      <c r="B166" s="231"/>
      <c r="C166" s="12"/>
      <c r="D166" s="232"/>
      <c r="E166" s="238"/>
      <c r="F166" s="241"/>
      <c r="G166" s="332" t="s">
        <v>5</v>
      </c>
      <c r="H166" s="332"/>
      <c r="I166" s="240"/>
      <c r="J166" s="228">
        <f>SUM(I8:I158)</f>
        <v>137059582</v>
      </c>
    </row>
    <row r="167" spans="1:10" x14ac:dyDescent="0.25">
      <c r="A167" s="236"/>
      <c r="B167" s="231"/>
      <c r="C167" s="12"/>
      <c r="D167" s="232"/>
      <c r="E167" s="238"/>
      <c r="F167" s="241"/>
      <c r="G167" s="332" t="s">
        <v>32</v>
      </c>
      <c r="H167" s="332"/>
      <c r="I167" s="241" t="str">
        <f>IF(J167&gt;0,"SALDO",IF(J167&lt;0,"PIUTANG",IF(J167=0,"LUNAS")))</f>
        <v>PIUTANG</v>
      </c>
      <c r="J167" s="228">
        <f>J166-J165</f>
        <v>-18775838</v>
      </c>
    </row>
  </sheetData>
  <mergeCells count="15">
    <mergeCell ref="G167:H167"/>
    <mergeCell ref="G161:H161"/>
    <mergeCell ref="G162:H162"/>
    <mergeCell ref="G163:H163"/>
    <mergeCell ref="G164:H164"/>
    <mergeCell ref="G165:H165"/>
    <mergeCell ref="G166:H16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workbookViewId="0">
      <pane ySplit="7" topLeftCell="A20" activePane="bottomLeft" state="frozen"/>
      <selection pane="bottomLeft" activeCell="D29" sqref="D2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200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J39*-1</f>
        <v>2204739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98">
        <v>43211</v>
      </c>
      <c r="B25" s="99">
        <v>180161117</v>
      </c>
      <c r="C25" s="100">
        <v>5</v>
      </c>
      <c r="D25" s="34">
        <v>543813</v>
      </c>
      <c r="E25" s="101"/>
      <c r="F25" s="99"/>
      <c r="G25" s="34"/>
      <c r="H25" s="102"/>
      <c r="I25" s="102"/>
      <c r="J25" s="34"/>
    </row>
    <row r="26" spans="1:10" x14ac:dyDescent="0.25">
      <c r="A26" s="98">
        <v>43213</v>
      </c>
      <c r="B26" s="99">
        <v>180161217</v>
      </c>
      <c r="C26" s="100">
        <v>9</v>
      </c>
      <c r="D26" s="34">
        <v>981138</v>
      </c>
      <c r="E26" s="101"/>
      <c r="F26" s="99"/>
      <c r="G26" s="34"/>
      <c r="H26" s="102"/>
      <c r="I26" s="102"/>
      <c r="J26" s="34"/>
    </row>
    <row r="27" spans="1:10" x14ac:dyDescent="0.25">
      <c r="A27" s="98">
        <v>43213</v>
      </c>
      <c r="B27" s="99">
        <v>180161272</v>
      </c>
      <c r="C27" s="100">
        <v>3</v>
      </c>
      <c r="D27" s="34">
        <v>293738</v>
      </c>
      <c r="E27" s="101"/>
      <c r="F27" s="99"/>
      <c r="G27" s="34"/>
      <c r="H27" s="102"/>
      <c r="I27" s="102"/>
      <c r="J27" s="34"/>
    </row>
    <row r="28" spans="1:10" x14ac:dyDescent="0.25">
      <c r="A28" s="98">
        <v>43213</v>
      </c>
      <c r="B28" s="99">
        <v>180161295</v>
      </c>
      <c r="C28" s="100">
        <v>4</v>
      </c>
      <c r="D28" s="34">
        <v>386050</v>
      </c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236"/>
      <c r="B30" s="235"/>
      <c r="C30" s="241"/>
      <c r="D30" s="237"/>
      <c r="E30" s="238"/>
      <c r="F30" s="235"/>
      <c r="G30" s="237"/>
      <c r="H30" s="240"/>
      <c r="I30" s="240"/>
      <c r="J30" s="237"/>
    </row>
    <row r="31" spans="1:10" x14ac:dyDescent="0.25">
      <c r="A31" s="236"/>
      <c r="B31" s="224" t="s">
        <v>11</v>
      </c>
      <c r="C31" s="233">
        <f>SUM(C8:C30)</f>
        <v>45</v>
      </c>
      <c r="D31" s="225"/>
      <c r="E31" s="224" t="s">
        <v>11</v>
      </c>
      <c r="F31" s="224">
        <f>SUM(F8:F30)</f>
        <v>0</v>
      </c>
      <c r="G31" s="225">
        <f>SUM(G8:G30)</f>
        <v>0</v>
      </c>
      <c r="H31" s="240"/>
      <c r="I31" s="240"/>
      <c r="J31" s="237"/>
    </row>
    <row r="32" spans="1:10" x14ac:dyDescent="0.25">
      <c r="A32" s="236"/>
      <c r="B32" s="224"/>
      <c r="C32" s="233"/>
      <c r="D32" s="225"/>
      <c r="E32" s="238"/>
      <c r="F32" s="235"/>
      <c r="G32" s="237"/>
      <c r="H32" s="240"/>
      <c r="I32" s="240"/>
      <c r="J32" s="237"/>
    </row>
    <row r="33" spans="1:16" x14ac:dyDescent="0.25">
      <c r="A33" s="226"/>
      <c r="B33" s="227"/>
      <c r="C33" s="241"/>
      <c r="D33" s="237"/>
      <c r="E33" s="224"/>
      <c r="F33" s="235"/>
      <c r="G33" s="332" t="s">
        <v>12</v>
      </c>
      <c r="H33" s="332"/>
      <c r="I33" s="240"/>
      <c r="J33" s="228">
        <f>SUM(D8:D30)</f>
        <v>4536883</v>
      </c>
    </row>
    <row r="34" spans="1:16" x14ac:dyDescent="0.25">
      <c r="A34" s="236"/>
      <c r="B34" s="235"/>
      <c r="C34" s="241"/>
      <c r="D34" s="237"/>
      <c r="E34" s="224"/>
      <c r="F34" s="235"/>
      <c r="G34" s="332" t="s">
        <v>13</v>
      </c>
      <c r="H34" s="332"/>
      <c r="I34" s="240"/>
      <c r="J34" s="228">
        <f>SUM(G8:G30)</f>
        <v>0</v>
      </c>
    </row>
    <row r="35" spans="1:16" x14ac:dyDescent="0.25">
      <c r="A35" s="229"/>
      <c r="B35" s="238"/>
      <c r="C35" s="241"/>
      <c r="D35" s="237"/>
      <c r="E35" s="238"/>
      <c r="F35" s="235"/>
      <c r="G35" s="332" t="s">
        <v>14</v>
      </c>
      <c r="H35" s="332"/>
      <c r="I35" s="41"/>
      <c r="J35" s="230">
        <f>J33-J34</f>
        <v>4536883</v>
      </c>
    </row>
    <row r="36" spans="1:16" x14ac:dyDescent="0.25">
      <c r="A36" s="236"/>
      <c r="B36" s="231"/>
      <c r="C36" s="241"/>
      <c r="D36" s="232"/>
      <c r="E36" s="238"/>
      <c r="F36" s="224"/>
      <c r="G36" s="332" t="s">
        <v>15</v>
      </c>
      <c r="H36" s="332"/>
      <c r="I36" s="240"/>
      <c r="J36" s="228">
        <f>SUM(H8:H32)</f>
        <v>0</v>
      </c>
    </row>
    <row r="37" spans="1:16" x14ac:dyDescent="0.25">
      <c r="A37" s="236"/>
      <c r="B37" s="231"/>
      <c r="C37" s="241"/>
      <c r="D37" s="232"/>
      <c r="E37" s="238"/>
      <c r="F37" s="224"/>
      <c r="G37" s="332" t="s">
        <v>16</v>
      </c>
      <c r="H37" s="332"/>
      <c r="I37" s="240"/>
      <c r="J37" s="228">
        <f>J35+J36</f>
        <v>4536883</v>
      </c>
    </row>
    <row r="38" spans="1:16" x14ac:dyDescent="0.25">
      <c r="A38" s="236"/>
      <c r="B38" s="231"/>
      <c r="C38" s="241"/>
      <c r="D38" s="232"/>
      <c r="E38" s="238"/>
      <c r="F38" s="235"/>
      <c r="G38" s="332" t="s">
        <v>5</v>
      </c>
      <c r="H38" s="332"/>
      <c r="I38" s="240"/>
      <c r="J38" s="228">
        <f>SUM(I8:I32)</f>
        <v>2332144</v>
      </c>
    </row>
    <row r="39" spans="1:16" x14ac:dyDescent="0.25">
      <c r="A39" s="236"/>
      <c r="B39" s="231"/>
      <c r="C39" s="241"/>
      <c r="D39" s="232"/>
      <c r="E39" s="238"/>
      <c r="F39" s="235"/>
      <c r="G39" s="332" t="s">
        <v>32</v>
      </c>
      <c r="H39" s="332"/>
      <c r="I39" s="241" t="str">
        <f>IF(J39&gt;0,"SALDO",IF(J39&lt;0,"PIUTANG",IF(J39=0,"LUNAS")))</f>
        <v>PIUTANG</v>
      </c>
      <c r="J39" s="228">
        <f>J38-J37</f>
        <v>-2204739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4"/>
      <c r="M41" s="234"/>
      <c r="N41" s="234"/>
      <c r="O41" s="234"/>
      <c r="P41" s="234"/>
    </row>
    <row r="42" spans="1:16" x14ac:dyDescent="0.25">
      <c r="C42" s="219"/>
      <c r="D42" s="219"/>
      <c r="F42" s="219"/>
      <c r="G42" s="219"/>
      <c r="J42" s="219"/>
      <c r="L42" s="234"/>
      <c r="M42" s="234"/>
      <c r="N42" s="234"/>
      <c r="O42" s="234"/>
      <c r="P42" s="234"/>
    </row>
    <row r="43" spans="1:16" x14ac:dyDescent="0.25">
      <c r="C43" s="219"/>
      <c r="D43" s="219"/>
      <c r="F43" s="219"/>
      <c r="G43" s="219"/>
      <c r="J43" s="219"/>
      <c r="L43" s="234"/>
      <c r="M43" s="234"/>
      <c r="N43" s="234"/>
      <c r="O43" s="234"/>
      <c r="P43" s="234"/>
    </row>
    <row r="44" spans="1:16" x14ac:dyDescent="0.25">
      <c r="C44" s="219"/>
      <c r="D44" s="219"/>
      <c r="F44" s="219"/>
      <c r="G44" s="219"/>
      <c r="J44" s="219"/>
      <c r="L44" s="234"/>
      <c r="M44" s="234"/>
      <c r="N44" s="234"/>
      <c r="O44" s="234"/>
      <c r="P44" s="234"/>
    </row>
    <row r="45" spans="1:16" x14ac:dyDescent="0.25">
      <c r="C45" s="219"/>
      <c r="D45" s="219"/>
      <c r="L45" s="234"/>
      <c r="M45" s="234"/>
      <c r="N45" s="234"/>
      <c r="O45" s="234"/>
      <c r="P45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N33" sqref="N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3"/>
  <sheetViews>
    <sheetView tabSelected="1" zoomScale="90" zoomScaleNormal="90" workbookViewId="0">
      <pane ySplit="4" topLeftCell="A11" activePane="bottomLeft" state="frozen"/>
      <selection pane="bottomLeft" activeCell="E21" sqref="E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43206</v>
      </c>
      <c r="C5" s="284">
        <f>'Taufik ST'!I2</f>
        <v>18775838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43206</v>
      </c>
      <c r="C6" s="284">
        <f>'Indra Fashion'!I2</f>
        <v>5352350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43213</v>
      </c>
      <c r="C7" s="284">
        <f>Atlantis!I2</f>
        <v>1690412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43213</v>
      </c>
      <c r="C8" s="284">
        <f>Bandros!I2</f>
        <v>10238989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785388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43205</v>
      </c>
      <c r="C10" s="284">
        <f>Azalea!I2</f>
        <v>-200</v>
      </c>
      <c r="E10" s="292" t="s">
        <v>199</v>
      </c>
    </row>
    <row r="11" spans="1:5" s="269" customFormat="1" ht="18.75" customHeight="1" x14ac:dyDescent="0.25">
      <c r="A11" s="185" t="s">
        <v>52</v>
      </c>
      <c r="B11" s="283" t="s">
        <v>40</v>
      </c>
      <c r="C11" s="284">
        <v>0</v>
      </c>
      <c r="E11" s="292" t="s">
        <v>163</v>
      </c>
    </row>
    <row r="12" spans="1:5" s="269" customFormat="1" ht="18.75" customHeight="1" x14ac:dyDescent="0.25">
      <c r="A12" s="185" t="s">
        <v>53</v>
      </c>
      <c r="B12" s="283">
        <v>43212</v>
      </c>
      <c r="C12" s="284">
        <f>Yanyan!I2</f>
        <v>1822013</v>
      </c>
      <c r="E12" s="292" t="s">
        <v>165</v>
      </c>
    </row>
    <row r="13" spans="1:5" s="269" customFormat="1" ht="18.75" customHeight="1" x14ac:dyDescent="0.25">
      <c r="A13" s="185" t="s">
        <v>152</v>
      </c>
      <c r="B13" s="283">
        <f>Imas!A29</f>
        <v>42667</v>
      </c>
      <c r="C13" s="284">
        <f>Imas!I2</f>
        <v>3266276</v>
      </c>
      <c r="E13" s="292" t="s">
        <v>166</v>
      </c>
    </row>
    <row r="14" spans="1:5" s="269" customFormat="1" ht="18.75" customHeight="1" x14ac:dyDescent="0.25">
      <c r="A14" s="185" t="s">
        <v>153</v>
      </c>
      <c r="B14" s="283">
        <f>Sofya!A60</f>
        <v>42891</v>
      </c>
      <c r="C14" s="284">
        <f>Sofya!I2</f>
        <v>419663</v>
      </c>
      <c r="E14" s="292" t="s">
        <v>166</v>
      </c>
    </row>
    <row r="15" spans="1:5" s="269" customFormat="1" ht="18.75" customHeight="1" x14ac:dyDescent="0.25">
      <c r="A15" s="185" t="s">
        <v>70</v>
      </c>
      <c r="B15" s="283">
        <v>42767</v>
      </c>
      <c r="C15" s="284">
        <f>Jarkasih!J3</f>
        <v>5929850</v>
      </c>
      <c r="E15" s="292" t="s">
        <v>164</v>
      </c>
    </row>
    <row r="16" spans="1:5" s="269" customFormat="1" ht="18.75" customHeight="1" x14ac:dyDescent="0.25">
      <c r="A16" s="185" t="s">
        <v>154</v>
      </c>
      <c r="B16" s="283" t="s">
        <v>40</v>
      </c>
      <c r="C16" s="284">
        <v>0</v>
      </c>
      <c r="E16" s="292" t="s">
        <v>167</v>
      </c>
    </row>
    <row r="17" spans="1:5" s="269" customFormat="1" ht="18.75" customHeight="1" x14ac:dyDescent="0.25">
      <c r="A17" s="185" t="s">
        <v>76</v>
      </c>
      <c r="B17" s="283">
        <f>Bambang!A43</f>
        <v>42876</v>
      </c>
      <c r="C17" s="284">
        <f>Bambang!I2</f>
        <v>258363.5</v>
      </c>
      <c r="E17" s="292" t="s">
        <v>168</v>
      </c>
    </row>
    <row r="18" spans="1:5" s="269" customFormat="1" ht="18.75" customHeight="1" x14ac:dyDescent="0.25">
      <c r="A18" s="185" t="s">
        <v>77</v>
      </c>
      <c r="B18" s="283">
        <v>43195</v>
      </c>
      <c r="C18" s="284">
        <f>'Agus A'!I2</f>
        <v>1501</v>
      </c>
      <c r="E18" s="292" t="s">
        <v>166</v>
      </c>
    </row>
    <row r="19" spans="1:5" s="269" customFormat="1" ht="18.75" customHeight="1" x14ac:dyDescent="0.25">
      <c r="A19" s="185" t="s">
        <v>89</v>
      </c>
      <c r="B19" s="283" t="s">
        <v>40</v>
      </c>
      <c r="C19" s="284">
        <f>AnipAssunah!I2</f>
        <v>0</v>
      </c>
      <c r="E19" s="292" t="s">
        <v>169</v>
      </c>
    </row>
    <row r="20" spans="1:5" s="269" customFormat="1" ht="18.75" customHeight="1" x14ac:dyDescent="0.25">
      <c r="A20" s="185" t="s">
        <v>175</v>
      </c>
      <c r="B20" s="283" t="s">
        <v>40</v>
      </c>
      <c r="C20" s="284">
        <v>0</v>
      </c>
      <c r="E20" s="291"/>
    </row>
    <row r="21" spans="1:5" s="269" customFormat="1" ht="18.75" customHeight="1" x14ac:dyDescent="0.25">
      <c r="A21" s="29"/>
      <c r="B21" s="29"/>
      <c r="C21" s="232"/>
      <c r="E21" s="291"/>
    </row>
    <row r="22" spans="1:5" s="269" customFormat="1" ht="15" customHeight="1" x14ac:dyDescent="0.25">
      <c r="A22" s="359" t="s">
        <v>11</v>
      </c>
      <c r="B22" s="360"/>
      <c r="C22" s="357">
        <f>SUM(C5:C21)</f>
        <v>48540443.5</v>
      </c>
    </row>
    <row r="23" spans="1:5" s="269" customFormat="1" ht="15" customHeight="1" x14ac:dyDescent="0.25">
      <c r="A23" s="361"/>
      <c r="B23" s="362"/>
      <c r="C23" s="358"/>
    </row>
  </sheetData>
  <mergeCells count="3">
    <mergeCell ref="A1:C2"/>
    <mergeCell ref="C22:C23"/>
    <mergeCell ref="A22:B2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2"/>
  <sheetViews>
    <sheetView workbookViewId="0">
      <pane ySplit="7" topLeftCell="A80" activePane="bottomLeft" state="frozen"/>
      <selection pane="bottomLeft" activeCell="D92" sqref="D9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SUM(D84:D90)</f>
        <v>4456114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J102*-1</f>
        <v>5352350</v>
      </c>
      <c r="J2" s="20"/>
      <c r="L2" s="279">
        <f>SUM(G84:G90)</f>
        <v>583714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3872400</v>
      </c>
      <c r="M3" s="219"/>
      <c r="N3" s="219">
        <f>I2-L3</f>
        <v>1479950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>
        <v>43207</v>
      </c>
      <c r="B85" s="235">
        <v>180160619</v>
      </c>
      <c r="C85" s="241">
        <v>10</v>
      </c>
      <c r="D85" s="237">
        <v>1264550</v>
      </c>
      <c r="E85" s="238">
        <v>180042086</v>
      </c>
      <c r="F85" s="241">
        <v>1</v>
      </c>
      <c r="G85" s="237">
        <v>184363</v>
      </c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>
        <v>43207</v>
      </c>
      <c r="B86" s="235">
        <v>180160624</v>
      </c>
      <c r="C86" s="241">
        <v>1</v>
      </c>
      <c r="D86" s="237">
        <v>196788</v>
      </c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2">
        <v>43208</v>
      </c>
      <c r="B87" s="235">
        <v>180160771</v>
      </c>
      <c r="C87" s="241">
        <v>8</v>
      </c>
      <c r="D87" s="237">
        <v>731763</v>
      </c>
      <c r="E87" s="238">
        <v>180042122</v>
      </c>
      <c r="F87" s="241">
        <v>1</v>
      </c>
      <c r="G87" s="237">
        <v>192150</v>
      </c>
      <c r="H87" s="240"/>
      <c r="I87" s="240"/>
      <c r="J87" s="23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2">
        <v>43209</v>
      </c>
      <c r="B88" s="235">
        <v>180160851</v>
      </c>
      <c r="C88" s="241">
        <v>11</v>
      </c>
      <c r="D88" s="237">
        <v>1018763</v>
      </c>
      <c r="E88" s="238"/>
      <c r="F88" s="241"/>
      <c r="G88" s="237"/>
      <c r="H88" s="240"/>
      <c r="I88" s="240"/>
      <c r="J88" s="23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2">
        <v>43209</v>
      </c>
      <c r="B89" s="235">
        <v>180160887</v>
      </c>
      <c r="C89" s="241">
        <v>2</v>
      </c>
      <c r="D89" s="237">
        <v>215075</v>
      </c>
      <c r="E89" s="238"/>
      <c r="F89" s="241"/>
      <c r="G89" s="237"/>
      <c r="H89" s="240"/>
      <c r="I89" s="240"/>
      <c r="J89" s="23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2">
        <v>43210</v>
      </c>
      <c r="B90" s="235">
        <v>180160990</v>
      </c>
      <c r="C90" s="241">
        <v>6</v>
      </c>
      <c r="D90" s="237">
        <v>532525</v>
      </c>
      <c r="E90" s="238">
        <v>180042171</v>
      </c>
      <c r="F90" s="241">
        <v>1</v>
      </c>
      <c r="G90" s="237">
        <v>108588</v>
      </c>
      <c r="H90" s="240"/>
      <c r="I90" s="240"/>
      <c r="J90" s="237"/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43211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/>
      <c r="B92" s="235"/>
      <c r="C92" s="241"/>
      <c r="D92" s="237"/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x14ac:dyDescent="0.25">
      <c r="A93" s="162"/>
      <c r="B93" s="3"/>
      <c r="C93" s="40"/>
      <c r="D93" s="6"/>
      <c r="E93" s="7"/>
      <c r="F93" s="40"/>
      <c r="G93" s="6"/>
      <c r="H93" s="39"/>
      <c r="I93" s="39"/>
      <c r="J93" s="6"/>
    </row>
    <row r="94" spans="1:18" x14ac:dyDescent="0.25">
      <c r="A94" s="162"/>
      <c r="B94" s="8" t="s">
        <v>11</v>
      </c>
      <c r="C94" s="77">
        <f>SUM(C8:C93)</f>
        <v>569</v>
      </c>
      <c r="D94" s="9">
        <f>SUM(D8:D93)</f>
        <v>61407084</v>
      </c>
      <c r="E94" s="8" t="s">
        <v>11</v>
      </c>
      <c r="F94" s="77">
        <f>SUM(F8:F93)</f>
        <v>50</v>
      </c>
      <c r="G94" s="5">
        <f>SUM(G8:G93)</f>
        <v>14912582</v>
      </c>
      <c r="H94" s="40">
        <f>SUM(H8:H93)</f>
        <v>0</v>
      </c>
      <c r="I94" s="40">
        <f>SUM(I8:I93)</f>
        <v>41142152</v>
      </c>
      <c r="J94" s="5"/>
    </row>
    <row r="95" spans="1:18" x14ac:dyDescent="0.25">
      <c r="A95" s="162"/>
      <c r="B95" s="8"/>
      <c r="C95" s="77"/>
      <c r="D95" s="9"/>
      <c r="E95" s="8"/>
      <c r="F95" s="77"/>
      <c r="G95" s="5"/>
      <c r="H95" s="40"/>
      <c r="I95" s="40"/>
      <c r="J95" s="5"/>
    </row>
    <row r="96" spans="1:18" x14ac:dyDescent="0.25">
      <c r="A96" s="163"/>
      <c r="B96" s="11"/>
      <c r="C96" s="40"/>
      <c r="D96" s="6"/>
      <c r="E96" s="8"/>
      <c r="F96" s="40"/>
      <c r="G96" s="332" t="s">
        <v>12</v>
      </c>
      <c r="H96" s="332"/>
      <c r="I96" s="39"/>
      <c r="J96" s="13">
        <f>SUM(D8:D93)</f>
        <v>61407084</v>
      </c>
    </row>
    <row r="97" spans="1:10" x14ac:dyDescent="0.25">
      <c r="A97" s="162"/>
      <c r="B97" s="3"/>
      <c r="C97" s="40"/>
      <c r="D97" s="6"/>
      <c r="E97" s="7"/>
      <c r="F97" s="40"/>
      <c r="G97" s="332" t="s">
        <v>13</v>
      </c>
      <c r="H97" s="332"/>
      <c r="I97" s="39"/>
      <c r="J97" s="13">
        <f>SUM(G8:G93)</f>
        <v>14912582</v>
      </c>
    </row>
    <row r="98" spans="1:10" x14ac:dyDescent="0.25">
      <c r="A98" s="164"/>
      <c r="B98" s="7"/>
      <c r="C98" s="40"/>
      <c r="D98" s="6"/>
      <c r="E98" s="7"/>
      <c r="F98" s="40"/>
      <c r="G98" s="332" t="s">
        <v>14</v>
      </c>
      <c r="H98" s="332"/>
      <c r="I98" s="41"/>
      <c r="J98" s="15">
        <f>J96-J97</f>
        <v>46494502</v>
      </c>
    </row>
    <row r="99" spans="1:10" x14ac:dyDescent="0.25">
      <c r="A99" s="162"/>
      <c r="B99" s="16"/>
      <c r="C99" s="40"/>
      <c r="D99" s="17"/>
      <c r="E99" s="7"/>
      <c r="F99" s="40"/>
      <c r="G99" s="332" t="s">
        <v>15</v>
      </c>
      <c r="H99" s="332"/>
      <c r="I99" s="39"/>
      <c r="J99" s="13">
        <f>SUM(H8:H93)</f>
        <v>0</v>
      </c>
    </row>
    <row r="100" spans="1:10" x14ac:dyDescent="0.25">
      <c r="A100" s="162"/>
      <c r="B100" s="16"/>
      <c r="C100" s="40"/>
      <c r="D100" s="17"/>
      <c r="E100" s="7"/>
      <c r="F100" s="40"/>
      <c r="G100" s="332" t="s">
        <v>16</v>
      </c>
      <c r="H100" s="332"/>
      <c r="I100" s="39"/>
      <c r="J100" s="13">
        <f>J98+J99</f>
        <v>46494502</v>
      </c>
    </row>
    <row r="101" spans="1:10" x14ac:dyDescent="0.25">
      <c r="A101" s="162"/>
      <c r="B101" s="16"/>
      <c r="C101" s="40"/>
      <c r="D101" s="17"/>
      <c r="E101" s="7"/>
      <c r="F101" s="40"/>
      <c r="G101" s="332" t="s">
        <v>5</v>
      </c>
      <c r="H101" s="332"/>
      <c r="I101" s="39"/>
      <c r="J101" s="13">
        <f>SUM(I8:I93)</f>
        <v>41142152</v>
      </c>
    </row>
    <row r="102" spans="1:10" x14ac:dyDescent="0.25">
      <c r="A102" s="162"/>
      <c r="B102" s="16"/>
      <c r="C102" s="40"/>
      <c r="D102" s="17"/>
      <c r="E102" s="7"/>
      <c r="F102" s="40"/>
      <c r="G102" s="332" t="s">
        <v>32</v>
      </c>
      <c r="H102" s="332"/>
      <c r="I102" s="40" t="str">
        <f>IF(J102&gt;0,"SALDO",IF(J102&lt;0,"PIUTANG",IF(J102=0,"LUNAS")))</f>
        <v>PIUTANG</v>
      </c>
      <c r="J102" s="13">
        <f>J101-J100</f>
        <v>-5352350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1:H101"/>
    <mergeCell ref="G102:H102"/>
    <mergeCell ref="G96:H96"/>
    <mergeCell ref="G97:H97"/>
    <mergeCell ref="G98:H98"/>
    <mergeCell ref="G99:H99"/>
    <mergeCell ref="G100:H100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49"/>
  <sheetViews>
    <sheetView workbookViewId="0">
      <pane ySplit="7" topLeftCell="A424" activePane="bottomLeft" state="frozen"/>
      <selection pane="bottomLeft" activeCell="G432" sqref="G43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SUM(D426:D430)</f>
        <v>2536101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J449*-1</f>
        <v>10238989</v>
      </c>
      <c r="J2" s="218"/>
      <c r="L2" s="219">
        <f>SUM(G426:G430)</f>
        <v>678913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1857188</v>
      </c>
      <c r="M3" s="219">
        <f>M1-M2</f>
        <v>0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98">
        <v>43213</v>
      </c>
      <c r="B431" s="99">
        <v>180161207</v>
      </c>
      <c r="C431" s="100">
        <v>50</v>
      </c>
      <c r="D431" s="34">
        <v>5294713</v>
      </c>
      <c r="E431" s="101">
        <v>180042241</v>
      </c>
      <c r="F431" s="100">
        <v>1</v>
      </c>
      <c r="G431" s="34">
        <v>78488</v>
      </c>
      <c r="H431" s="102"/>
      <c r="I431" s="102"/>
      <c r="J431" s="34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98">
        <v>43213</v>
      </c>
      <c r="B432" s="99">
        <v>180161211</v>
      </c>
      <c r="C432" s="100">
        <v>11</v>
      </c>
      <c r="D432" s="34">
        <v>1311625</v>
      </c>
      <c r="E432" s="101"/>
      <c r="F432" s="100"/>
      <c r="G432" s="34"/>
      <c r="H432" s="102"/>
      <c r="I432" s="102"/>
      <c r="J432" s="34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98">
        <v>43213</v>
      </c>
      <c r="B433" s="99">
        <v>180161223</v>
      </c>
      <c r="C433" s="100">
        <v>12</v>
      </c>
      <c r="D433" s="34">
        <v>1375238</v>
      </c>
      <c r="E433" s="101"/>
      <c r="F433" s="100"/>
      <c r="G433" s="34"/>
      <c r="H433" s="102"/>
      <c r="I433" s="102"/>
      <c r="J433" s="34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98">
        <v>43213</v>
      </c>
      <c r="B434" s="99">
        <v>180161245</v>
      </c>
      <c r="C434" s="100">
        <v>11</v>
      </c>
      <c r="D434" s="34">
        <v>914288</v>
      </c>
      <c r="E434" s="101"/>
      <c r="F434" s="100"/>
      <c r="G434" s="34"/>
      <c r="H434" s="102"/>
      <c r="I434" s="102"/>
      <c r="J434" s="34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98">
        <v>43213</v>
      </c>
      <c r="B435" s="99">
        <v>180161267</v>
      </c>
      <c r="C435" s="100">
        <v>13</v>
      </c>
      <c r="D435" s="34">
        <v>1421613</v>
      </c>
      <c r="E435" s="101"/>
      <c r="F435" s="100"/>
      <c r="G435" s="34"/>
      <c r="H435" s="102"/>
      <c r="I435" s="102"/>
      <c r="J435" s="34"/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98"/>
      <c r="B436" s="99"/>
      <c r="C436" s="100"/>
      <c r="D436" s="34"/>
      <c r="E436" s="101"/>
      <c r="F436" s="100"/>
      <c r="G436" s="34"/>
      <c r="H436" s="102"/>
      <c r="I436" s="102"/>
      <c r="J436" s="34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98"/>
      <c r="B437" s="99"/>
      <c r="C437" s="100"/>
      <c r="D437" s="34"/>
      <c r="E437" s="101"/>
      <c r="F437" s="100"/>
      <c r="G437" s="34"/>
      <c r="H437" s="102"/>
      <c r="I437" s="102"/>
      <c r="J437" s="34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98"/>
      <c r="B438" s="99"/>
      <c r="C438" s="100"/>
      <c r="D438" s="34"/>
      <c r="E438" s="101"/>
      <c r="F438" s="100"/>
      <c r="G438" s="34"/>
      <c r="H438" s="102"/>
      <c r="I438" s="102"/>
      <c r="J438" s="34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98"/>
      <c r="B439" s="99"/>
      <c r="C439" s="100"/>
      <c r="D439" s="34"/>
      <c r="E439" s="101"/>
      <c r="F439" s="100"/>
      <c r="G439" s="34"/>
      <c r="H439" s="102"/>
      <c r="I439" s="102"/>
      <c r="J439" s="34"/>
      <c r="K439" s="138"/>
      <c r="L439" s="138"/>
      <c r="M439" s="138"/>
      <c r="N439" s="138"/>
      <c r="O439" s="138"/>
      <c r="P439" s="138"/>
      <c r="Q439" s="138"/>
      <c r="R439" s="138"/>
    </row>
    <row r="440" spans="1:18" x14ac:dyDescent="0.25">
      <c r="A440" s="236"/>
      <c r="B440" s="235"/>
      <c r="C440" s="241"/>
      <c r="D440" s="237"/>
      <c r="E440" s="238"/>
      <c r="F440" s="241"/>
      <c r="G440" s="237"/>
      <c r="H440" s="240"/>
      <c r="I440" s="240"/>
      <c r="J440" s="237"/>
    </row>
    <row r="441" spans="1:18" s="218" customFormat="1" x14ac:dyDescent="0.25">
      <c r="A441" s="227"/>
      <c r="B441" s="224" t="s">
        <v>11</v>
      </c>
      <c r="C441" s="233">
        <f>SUM(C8:C440)</f>
        <v>4634</v>
      </c>
      <c r="D441" s="225">
        <f>SUM(D8:D440)</f>
        <v>509271109</v>
      </c>
      <c r="E441" s="224" t="s">
        <v>11</v>
      </c>
      <c r="F441" s="233">
        <f>SUM(F8:F440)</f>
        <v>411</v>
      </c>
      <c r="G441" s="225">
        <f>SUM(G8:G440)</f>
        <v>45666791</v>
      </c>
      <c r="H441" s="233">
        <f>SUM(H8:H440)</f>
        <v>0</v>
      </c>
      <c r="I441" s="233">
        <f>SUM(I8:I440)</f>
        <v>453365329</v>
      </c>
      <c r="J441" s="225"/>
      <c r="K441" s="220"/>
      <c r="L441" s="220"/>
      <c r="M441" s="220"/>
      <c r="N441" s="220"/>
      <c r="O441" s="220"/>
      <c r="P441" s="220"/>
      <c r="Q441" s="220"/>
      <c r="R441" s="220"/>
    </row>
    <row r="442" spans="1:18" s="218" customFormat="1" x14ac:dyDescent="0.25">
      <c r="A442" s="227"/>
      <c r="B442" s="224"/>
      <c r="C442" s="233"/>
      <c r="D442" s="225"/>
      <c r="E442" s="224"/>
      <c r="F442" s="233"/>
      <c r="G442" s="225"/>
      <c r="H442" s="233"/>
      <c r="I442" s="233"/>
      <c r="J442" s="225"/>
      <c r="K442" s="220"/>
      <c r="M442" s="220"/>
      <c r="N442" s="220"/>
      <c r="O442" s="220"/>
      <c r="P442" s="220"/>
      <c r="Q442" s="220"/>
      <c r="R442" s="220"/>
    </row>
    <row r="443" spans="1:18" x14ac:dyDescent="0.25">
      <c r="A443" s="226"/>
      <c r="B443" s="227"/>
      <c r="C443" s="241"/>
      <c r="D443" s="237"/>
      <c r="E443" s="224"/>
      <c r="F443" s="241"/>
      <c r="G443" s="335" t="s">
        <v>12</v>
      </c>
      <c r="H443" s="336"/>
      <c r="I443" s="237"/>
      <c r="J443" s="228">
        <f>SUM(D8:D440)</f>
        <v>509271109</v>
      </c>
      <c r="P443" s="220"/>
      <c r="Q443" s="220"/>
      <c r="R443" s="234"/>
    </row>
    <row r="444" spans="1:18" x14ac:dyDescent="0.25">
      <c r="A444" s="236"/>
      <c r="B444" s="235"/>
      <c r="C444" s="241"/>
      <c r="D444" s="237"/>
      <c r="E444" s="238"/>
      <c r="F444" s="241"/>
      <c r="G444" s="335" t="s">
        <v>13</v>
      </c>
      <c r="H444" s="336"/>
      <c r="I444" s="238"/>
      <c r="J444" s="228">
        <f>SUM(G8:G440)</f>
        <v>45666791</v>
      </c>
      <c r="R444" s="234"/>
    </row>
    <row r="445" spans="1:18" x14ac:dyDescent="0.25">
      <c r="A445" s="229"/>
      <c r="B445" s="238"/>
      <c r="C445" s="241"/>
      <c r="D445" s="237"/>
      <c r="E445" s="238"/>
      <c r="F445" s="241"/>
      <c r="G445" s="335" t="s">
        <v>14</v>
      </c>
      <c r="H445" s="336"/>
      <c r="I445" s="230"/>
      <c r="J445" s="230">
        <f>J443-J444</f>
        <v>463604318</v>
      </c>
      <c r="L445" s="220"/>
      <c r="R445" s="234"/>
    </row>
    <row r="446" spans="1:18" x14ac:dyDescent="0.25">
      <c r="A446" s="236"/>
      <c r="B446" s="231"/>
      <c r="C446" s="241"/>
      <c r="D446" s="232"/>
      <c r="E446" s="238"/>
      <c r="F446" s="241"/>
      <c r="G446" s="335" t="s">
        <v>15</v>
      </c>
      <c r="H446" s="336"/>
      <c r="I446" s="238"/>
      <c r="J446" s="228">
        <f>SUM(H8:H440)</f>
        <v>0</v>
      </c>
      <c r="R446" s="234"/>
    </row>
    <row r="447" spans="1:18" x14ac:dyDescent="0.25">
      <c r="A447" s="236"/>
      <c r="B447" s="231"/>
      <c r="C447" s="241"/>
      <c r="D447" s="232"/>
      <c r="E447" s="238"/>
      <c r="F447" s="241"/>
      <c r="G447" s="335" t="s">
        <v>16</v>
      </c>
      <c r="H447" s="336"/>
      <c r="I447" s="238"/>
      <c r="J447" s="228">
        <f>J445+J446</f>
        <v>463604318</v>
      </c>
      <c r="R447" s="234"/>
    </row>
    <row r="448" spans="1:18" x14ac:dyDescent="0.25">
      <c r="A448" s="236"/>
      <c r="B448" s="231"/>
      <c r="C448" s="241"/>
      <c r="D448" s="232"/>
      <c r="E448" s="238"/>
      <c r="F448" s="241"/>
      <c r="G448" s="335" t="s">
        <v>5</v>
      </c>
      <c r="H448" s="336"/>
      <c r="I448" s="238"/>
      <c r="J448" s="228">
        <f>SUM(I8:I440)</f>
        <v>453365329</v>
      </c>
      <c r="R448" s="234"/>
    </row>
    <row r="449" spans="1:18" x14ac:dyDescent="0.25">
      <c r="A449" s="236"/>
      <c r="B449" s="231"/>
      <c r="C449" s="241"/>
      <c r="D449" s="232"/>
      <c r="E449" s="238"/>
      <c r="F449" s="241"/>
      <c r="G449" s="335" t="s">
        <v>32</v>
      </c>
      <c r="H449" s="336"/>
      <c r="I449" s="235" t="str">
        <f>IF(J449&gt;0,"SALDO",IF(J449&lt;0,"PIUTANG",IF(J449=0,"LUNAS")))</f>
        <v>PIUTANG</v>
      </c>
      <c r="J449" s="228">
        <f>J448-J447</f>
        <v>-10238989</v>
      </c>
      <c r="R449" s="234"/>
    </row>
  </sheetData>
  <mergeCells count="13">
    <mergeCell ref="A5:J5"/>
    <mergeCell ref="A6:A7"/>
    <mergeCell ref="B6:G6"/>
    <mergeCell ref="H6:H7"/>
    <mergeCell ref="I6:I7"/>
    <mergeCell ref="J6:J7"/>
    <mergeCell ref="G449:H449"/>
    <mergeCell ref="G443:H443"/>
    <mergeCell ref="G444:H444"/>
    <mergeCell ref="G445:H445"/>
    <mergeCell ref="G446:H446"/>
    <mergeCell ref="G447:H447"/>
    <mergeCell ref="G448:H448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57"/>
  <sheetViews>
    <sheetView workbookViewId="0">
      <pane ySplit="6" topLeftCell="A334" activePane="bottomLeft" state="frozen"/>
      <selection pane="bottomLeft" activeCell="G342" sqref="G342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J356*-1</f>
        <v>1690412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36">
        <v>43213</v>
      </c>
      <c r="B341" s="235">
        <v>180161203</v>
      </c>
      <c r="C341" s="241">
        <v>2</v>
      </c>
      <c r="D341" s="34">
        <v>159338</v>
      </c>
      <c r="E341" s="238">
        <v>180042238</v>
      </c>
      <c r="F341" s="241">
        <v>6</v>
      </c>
      <c r="G341" s="237">
        <v>667013</v>
      </c>
      <c r="H341" s="238"/>
      <c r="I341" s="240"/>
      <c r="J341" s="237"/>
      <c r="K341" s="234"/>
      <c r="L341" s="234"/>
      <c r="M341" s="234"/>
      <c r="N341" s="234"/>
      <c r="O341" s="234"/>
      <c r="P341" s="234"/>
    </row>
    <row r="342" spans="1:16" x14ac:dyDescent="0.25">
      <c r="A342" s="236">
        <v>43213</v>
      </c>
      <c r="B342" s="235">
        <v>180161220</v>
      </c>
      <c r="C342" s="241">
        <v>13</v>
      </c>
      <c r="D342" s="34">
        <v>1239788</v>
      </c>
      <c r="E342" s="238"/>
      <c r="F342" s="241"/>
      <c r="G342" s="237"/>
      <c r="H342" s="238"/>
      <c r="I342" s="240"/>
      <c r="J342" s="237"/>
      <c r="K342" s="234"/>
      <c r="L342" s="234"/>
      <c r="M342" s="234"/>
      <c r="N342" s="234"/>
      <c r="O342" s="234"/>
      <c r="P342" s="234"/>
    </row>
    <row r="343" spans="1:16" x14ac:dyDescent="0.25">
      <c r="A343" s="236">
        <v>43213</v>
      </c>
      <c r="B343" s="235">
        <v>180161262</v>
      </c>
      <c r="C343" s="241">
        <v>9</v>
      </c>
      <c r="D343" s="34">
        <v>958300</v>
      </c>
      <c r="E343" s="238"/>
      <c r="F343" s="241"/>
      <c r="G343" s="237"/>
      <c r="H343" s="238"/>
      <c r="I343" s="240"/>
      <c r="J343" s="237"/>
      <c r="K343" s="234"/>
      <c r="L343" s="234"/>
      <c r="M343" s="234"/>
      <c r="N343" s="234"/>
      <c r="O343" s="234"/>
      <c r="P343" s="234"/>
    </row>
    <row r="344" spans="1:16" x14ac:dyDescent="0.25">
      <c r="A344" s="236"/>
      <c r="B344" s="235"/>
      <c r="C344" s="241"/>
      <c r="D344" s="34"/>
      <c r="E344" s="238"/>
      <c r="F344" s="241"/>
      <c r="G344" s="237"/>
      <c r="H344" s="238"/>
      <c r="I344" s="240"/>
      <c r="J344" s="237"/>
      <c r="K344" s="234"/>
      <c r="L344" s="234"/>
      <c r="M344" s="234"/>
      <c r="N344" s="234"/>
      <c r="O344" s="234"/>
      <c r="P344" s="234"/>
    </row>
    <row r="345" spans="1:16" x14ac:dyDescent="0.25">
      <c r="A345" s="236"/>
      <c r="B345" s="235"/>
      <c r="C345" s="241"/>
      <c r="D345" s="34"/>
      <c r="E345" s="238"/>
      <c r="F345" s="241"/>
      <c r="G345" s="237"/>
      <c r="H345" s="238"/>
      <c r="I345" s="240"/>
      <c r="J345" s="237"/>
      <c r="K345" s="234"/>
      <c r="L345" s="234"/>
      <c r="M345" s="234"/>
      <c r="N345" s="234"/>
      <c r="O345" s="234"/>
      <c r="P345" s="234"/>
    </row>
    <row r="346" spans="1:16" x14ac:dyDescent="0.25">
      <c r="A346" s="236"/>
      <c r="B346" s="235"/>
      <c r="C346" s="241"/>
      <c r="D346" s="34"/>
      <c r="E346" s="238"/>
      <c r="F346" s="241"/>
      <c r="G346" s="237"/>
      <c r="H346" s="238"/>
      <c r="I346" s="240"/>
      <c r="J346" s="237"/>
      <c r="K346" s="234"/>
      <c r="L346" s="234"/>
      <c r="M346" s="234"/>
      <c r="N346" s="234"/>
      <c r="O346" s="234"/>
      <c r="P346" s="234"/>
    </row>
    <row r="347" spans="1:16" x14ac:dyDescent="0.25">
      <c r="A347" s="236"/>
      <c r="B347" s="235"/>
      <c r="C347" s="241"/>
      <c r="D347" s="34"/>
      <c r="E347" s="238"/>
      <c r="F347" s="241"/>
      <c r="G347" s="237"/>
      <c r="H347" s="238"/>
      <c r="I347" s="240"/>
      <c r="J347" s="237"/>
      <c r="K347" s="234"/>
      <c r="L347" s="234"/>
      <c r="M347" s="234"/>
      <c r="N347" s="234"/>
      <c r="O347" s="234"/>
      <c r="P347" s="234"/>
    </row>
    <row r="348" spans="1:16" x14ac:dyDescent="0.25">
      <c r="A348" s="236"/>
      <c r="B348" s="224" t="s">
        <v>11</v>
      </c>
      <c r="C348" s="233">
        <f>SUM(C7:C347)</f>
        <v>2464</v>
      </c>
      <c r="D348" s="225">
        <f>SUM(D7:D347)</f>
        <v>235092636</v>
      </c>
      <c r="E348" s="224" t="s">
        <v>11</v>
      </c>
      <c r="F348" s="233">
        <f>SUM(F7:F347)</f>
        <v>513</v>
      </c>
      <c r="G348" s="225">
        <f>SUM(G7:G347)</f>
        <v>52984070</v>
      </c>
      <c r="H348" s="225">
        <f>SUM(H7:H347)</f>
        <v>0</v>
      </c>
      <c r="I348" s="233">
        <f>SUM(I7:I347)</f>
        <v>180418154</v>
      </c>
      <c r="J348" s="5"/>
      <c r="K348" s="234"/>
      <c r="L348" s="234"/>
      <c r="M348" s="234"/>
      <c r="N348" s="234"/>
      <c r="O348" s="234"/>
      <c r="P348" s="234"/>
    </row>
    <row r="349" spans="1:16" x14ac:dyDescent="0.25">
      <c r="A349" s="236"/>
      <c r="B349" s="224"/>
      <c r="C349" s="233"/>
      <c r="D349" s="225"/>
      <c r="E349" s="224"/>
      <c r="F349" s="233"/>
      <c r="G349" s="5"/>
      <c r="H349" s="235"/>
      <c r="I349" s="241"/>
      <c r="J349" s="5"/>
      <c r="K349" s="234"/>
      <c r="L349" s="234"/>
      <c r="M349" s="234"/>
      <c r="N349" s="234"/>
      <c r="O349" s="234"/>
      <c r="P349" s="234"/>
    </row>
    <row r="350" spans="1:16" x14ac:dyDescent="0.25">
      <c r="A350" s="236"/>
      <c r="B350" s="227"/>
      <c r="C350" s="241"/>
      <c r="D350" s="237"/>
      <c r="E350" s="224"/>
      <c r="F350" s="241"/>
      <c r="G350" s="332" t="s">
        <v>12</v>
      </c>
      <c r="H350" s="332"/>
      <c r="I350" s="240"/>
      <c r="J350" s="228">
        <f>SUM(D7:D347)</f>
        <v>235092636</v>
      </c>
      <c r="K350" s="234"/>
      <c r="L350" s="234"/>
      <c r="M350" s="234"/>
      <c r="N350" s="234"/>
      <c r="O350" s="234"/>
      <c r="P350" s="234"/>
    </row>
    <row r="351" spans="1:16" x14ac:dyDescent="0.25">
      <c r="A351" s="226"/>
      <c r="B351" s="235"/>
      <c r="C351" s="241"/>
      <c r="D351" s="237"/>
      <c r="E351" s="238"/>
      <c r="F351" s="241"/>
      <c r="G351" s="332" t="s">
        <v>13</v>
      </c>
      <c r="H351" s="332"/>
      <c r="I351" s="240"/>
      <c r="J351" s="228">
        <f>SUM(G7:G347)</f>
        <v>52984070</v>
      </c>
      <c r="K351" s="234"/>
      <c r="L351" s="234"/>
      <c r="M351" s="234"/>
      <c r="N351" s="234"/>
      <c r="O351" s="234"/>
      <c r="P351" s="234"/>
    </row>
    <row r="352" spans="1:16" x14ac:dyDescent="0.25">
      <c r="A352" s="236"/>
      <c r="B352" s="238"/>
      <c r="C352" s="241"/>
      <c r="D352" s="237"/>
      <c r="E352" s="238"/>
      <c r="F352" s="241"/>
      <c r="G352" s="332" t="s">
        <v>14</v>
      </c>
      <c r="H352" s="332"/>
      <c r="I352" s="41"/>
      <c r="J352" s="230">
        <f>J350-J351</f>
        <v>182108566</v>
      </c>
      <c r="K352" s="234"/>
      <c r="L352" s="234"/>
      <c r="M352" s="234"/>
      <c r="N352" s="234"/>
      <c r="O352" s="234"/>
      <c r="P352" s="234"/>
    </row>
    <row r="353" spans="1:16" x14ac:dyDescent="0.25">
      <c r="A353" s="229"/>
      <c r="B353" s="231"/>
      <c r="C353" s="241"/>
      <c r="D353" s="232"/>
      <c r="E353" s="238"/>
      <c r="F353" s="241"/>
      <c r="G353" s="332" t="s">
        <v>15</v>
      </c>
      <c r="H353" s="332"/>
      <c r="I353" s="240"/>
      <c r="J353" s="228">
        <f>SUM(H7:H347)</f>
        <v>0</v>
      </c>
      <c r="K353" s="234"/>
      <c r="L353" s="234"/>
      <c r="M353" s="234"/>
      <c r="N353" s="234"/>
      <c r="O353" s="234"/>
      <c r="P353" s="234"/>
    </row>
    <row r="354" spans="1:16" x14ac:dyDescent="0.25">
      <c r="A354" s="236"/>
      <c r="B354" s="231"/>
      <c r="C354" s="241"/>
      <c r="D354" s="232"/>
      <c r="E354" s="238"/>
      <c r="F354" s="241"/>
      <c r="G354" s="332" t="s">
        <v>16</v>
      </c>
      <c r="H354" s="332"/>
      <c r="I354" s="240"/>
      <c r="J354" s="228">
        <f>J352+J353</f>
        <v>182108566</v>
      </c>
      <c r="K354" s="234"/>
      <c r="L354" s="234"/>
      <c r="M354" s="234"/>
      <c r="N354" s="234"/>
      <c r="O354" s="234"/>
      <c r="P354" s="234"/>
    </row>
    <row r="355" spans="1:16" x14ac:dyDescent="0.25">
      <c r="A355" s="236"/>
      <c r="B355" s="231"/>
      <c r="C355" s="241"/>
      <c r="D355" s="232"/>
      <c r="E355" s="238"/>
      <c r="F355" s="241"/>
      <c r="G355" s="332" t="s">
        <v>5</v>
      </c>
      <c r="H355" s="332"/>
      <c r="I355" s="240"/>
      <c r="J355" s="228">
        <f>SUM(I7:I347)</f>
        <v>180418154</v>
      </c>
      <c r="K355" s="234"/>
      <c r="L355" s="234"/>
      <c r="M355" s="234"/>
      <c r="N355" s="234"/>
      <c r="O355" s="234"/>
      <c r="P355" s="234"/>
    </row>
    <row r="356" spans="1:16" x14ac:dyDescent="0.25">
      <c r="A356" s="236"/>
      <c r="B356" s="231"/>
      <c r="C356" s="241"/>
      <c r="D356" s="232"/>
      <c r="E356" s="238"/>
      <c r="F356" s="241"/>
      <c r="G356" s="332" t="s">
        <v>32</v>
      </c>
      <c r="H356" s="332"/>
      <c r="I356" s="241" t="str">
        <f>IF(J356&gt;0,"SALDO",IF(J356&lt;0,"PIUTANG",IF(J356=0,"LUNAS")))</f>
        <v>PIUTANG</v>
      </c>
      <c r="J356" s="228">
        <f>J355-J354</f>
        <v>-1690412</v>
      </c>
      <c r="K356" s="234"/>
      <c r="L356" s="234"/>
      <c r="M356" s="234"/>
      <c r="N356" s="234"/>
      <c r="O356" s="234"/>
      <c r="P356" s="234"/>
    </row>
    <row r="357" spans="1:16" x14ac:dyDescent="0.25">
      <c r="A357" s="236"/>
      <c r="K357" s="234"/>
      <c r="L357" s="234"/>
      <c r="M357" s="234"/>
      <c r="N357" s="234"/>
      <c r="O357" s="234"/>
      <c r="P357" s="234"/>
    </row>
  </sheetData>
  <mergeCells count="15">
    <mergeCell ref="G356:H356"/>
    <mergeCell ref="G350:H350"/>
    <mergeCell ref="G351:H351"/>
    <mergeCell ref="G352:H352"/>
    <mergeCell ref="G353:H353"/>
    <mergeCell ref="G354:H354"/>
    <mergeCell ref="G355:H3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J23" sqref="J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2" t="s">
        <v>12</v>
      </c>
      <c r="H31" s="33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2" t="s">
        <v>13</v>
      </c>
      <c r="H32" s="33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2" t="s">
        <v>14</v>
      </c>
      <c r="H33" s="33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2" t="s">
        <v>15</v>
      </c>
      <c r="H34" s="33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2" t="s">
        <v>16</v>
      </c>
      <c r="H35" s="33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2" t="s">
        <v>5</v>
      </c>
      <c r="H36" s="332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2" t="s">
        <v>32</v>
      </c>
      <c r="H37" s="332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6"/>
  <sheetViews>
    <sheetView workbookViewId="0">
      <pane ySplit="7" topLeftCell="A23" activePane="bottomLeft" state="frozen"/>
      <selection pane="bottomLeft" activeCell="D33" sqref="D3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J46*-1</f>
        <v>1822013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98">
        <v>43212</v>
      </c>
      <c r="B33" s="99">
        <v>180161136</v>
      </c>
      <c r="C33" s="100">
        <v>16</v>
      </c>
      <c r="D33" s="34">
        <v>1822013</v>
      </c>
      <c r="E33" s="101"/>
      <c r="F33" s="99"/>
      <c r="G33" s="34"/>
      <c r="H33" s="102"/>
      <c r="I33" s="102"/>
      <c r="J33" s="34"/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x14ac:dyDescent="0.25">
      <c r="A37" s="4"/>
      <c r="B37" s="3"/>
      <c r="C37" s="40"/>
      <c r="D37" s="6"/>
      <c r="E37" s="7"/>
      <c r="F37" s="3"/>
      <c r="G37" s="6"/>
      <c r="H37" s="39"/>
      <c r="I37" s="39"/>
      <c r="J37" s="6"/>
      <c r="M37" s="37"/>
    </row>
    <row r="38" spans="1:17" x14ac:dyDescent="0.25">
      <c r="A38" s="4"/>
      <c r="B38" s="8" t="s">
        <v>11</v>
      </c>
      <c r="C38" s="77">
        <f>SUM(C8:C37)</f>
        <v>155</v>
      </c>
      <c r="D38" s="9"/>
      <c r="E38" s="8" t="s">
        <v>11</v>
      </c>
      <c r="F38" s="8">
        <f>SUM(F8:F37)</f>
        <v>27</v>
      </c>
      <c r="G38" s="5"/>
      <c r="H38" s="40"/>
      <c r="I38" s="40"/>
      <c r="J38" s="5"/>
      <c r="M38" s="37"/>
    </row>
    <row r="39" spans="1:17" x14ac:dyDescent="0.25">
      <c r="A39" s="4"/>
      <c r="B39" s="8"/>
      <c r="C39" s="77"/>
      <c r="D39" s="9"/>
      <c r="E39" s="8"/>
      <c r="F39" s="8"/>
      <c r="G39" s="32"/>
      <c r="H39" s="52"/>
      <c r="I39" s="40"/>
      <c r="J39" s="5"/>
      <c r="M39" s="37"/>
    </row>
    <row r="40" spans="1:17" x14ac:dyDescent="0.25">
      <c r="A40" s="10"/>
      <c r="B40" s="11"/>
      <c r="C40" s="40"/>
      <c r="D40" s="6"/>
      <c r="E40" s="8"/>
      <c r="F40" s="3"/>
      <c r="G40" s="332" t="s">
        <v>12</v>
      </c>
      <c r="H40" s="332"/>
      <c r="I40" s="39"/>
      <c r="J40" s="13">
        <f>SUM(D8:D37)</f>
        <v>18366081</v>
      </c>
      <c r="M40" s="37"/>
    </row>
    <row r="41" spans="1:17" x14ac:dyDescent="0.25">
      <c r="A41" s="4"/>
      <c r="B41" s="3"/>
      <c r="C41" s="40"/>
      <c r="D41" s="6"/>
      <c r="E41" s="7"/>
      <c r="F41" s="3"/>
      <c r="G41" s="332" t="s">
        <v>13</v>
      </c>
      <c r="H41" s="332"/>
      <c r="I41" s="39"/>
      <c r="J41" s="13">
        <f>SUM(G8:G37)</f>
        <v>3104063</v>
      </c>
      <c r="M41" s="37"/>
    </row>
    <row r="42" spans="1:17" x14ac:dyDescent="0.25">
      <c r="A42" s="14"/>
      <c r="B42" s="7"/>
      <c r="C42" s="40"/>
      <c r="D42" s="6"/>
      <c r="E42" s="7"/>
      <c r="F42" s="3"/>
      <c r="G42" s="332" t="s">
        <v>14</v>
      </c>
      <c r="H42" s="332"/>
      <c r="I42" s="41"/>
      <c r="J42" s="15">
        <f>J40-J41</f>
        <v>15262018</v>
      </c>
      <c r="M42" s="37"/>
    </row>
    <row r="43" spans="1:17" x14ac:dyDescent="0.25">
      <c r="A43" s="4"/>
      <c r="B43" s="16"/>
      <c r="C43" s="40"/>
      <c r="D43" s="17"/>
      <c r="E43" s="7"/>
      <c r="F43" s="3"/>
      <c r="G43" s="332" t="s">
        <v>15</v>
      </c>
      <c r="H43" s="332"/>
      <c r="I43" s="39"/>
      <c r="J43" s="13">
        <f>SUM(H8:H38)</f>
        <v>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2" t="s">
        <v>16</v>
      </c>
      <c r="H44" s="332"/>
      <c r="I44" s="39"/>
      <c r="J44" s="13">
        <f>J42+J43</f>
        <v>15262018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2" t="s">
        <v>5</v>
      </c>
      <c r="H45" s="332"/>
      <c r="I45" s="39"/>
      <c r="J45" s="13">
        <f>SUM(I8:I38)</f>
        <v>13440005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2" t="s">
        <v>32</v>
      </c>
      <c r="H46" s="332"/>
      <c r="I46" s="40" t="str">
        <f>IF(J46&gt;0,"SALDO",IF(J46&lt;0,"PIUTANG",IF(J46=0,"LUNAS")))</f>
        <v>PIUTANG</v>
      </c>
      <c r="J46" s="13">
        <f>J45-J44</f>
        <v>-1822013</v>
      </c>
      <c r="M46" s="37"/>
    </row>
  </sheetData>
  <mergeCells count="15">
    <mergeCell ref="G46:H46"/>
    <mergeCell ref="G40:H40"/>
    <mergeCell ref="G41:H41"/>
    <mergeCell ref="G42:H42"/>
    <mergeCell ref="G43:H43"/>
    <mergeCell ref="G44:H44"/>
    <mergeCell ref="G45:H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8" activePane="bottomLeft" state="frozen"/>
      <selection pane="bottomLeft" activeCell="M19" sqref="M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J27*-1</f>
        <v>1501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32" t="s">
        <v>12</v>
      </c>
      <c r="H21" s="332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32" t="s">
        <v>13</v>
      </c>
      <c r="H22" s="332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32" t="s">
        <v>14</v>
      </c>
      <c r="H23" s="332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32" t="s">
        <v>15</v>
      </c>
      <c r="H24" s="332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32" t="s">
        <v>16</v>
      </c>
      <c r="H25" s="332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32" t="s">
        <v>5</v>
      </c>
      <c r="H26" s="332"/>
      <c r="I26" s="39"/>
      <c r="J26" s="13">
        <f>SUM(I8:I19)</f>
        <v>27412000</v>
      </c>
    </row>
    <row r="27" spans="1:12" x14ac:dyDescent="0.25">
      <c r="A27" s="4"/>
      <c r="B27" s="16"/>
      <c r="C27" s="26"/>
      <c r="D27" s="17"/>
      <c r="E27" s="7"/>
      <c r="F27" s="3"/>
      <c r="G27" s="332" t="s">
        <v>32</v>
      </c>
      <c r="H27" s="332"/>
      <c r="I27" s="40" t="str">
        <f>IF(J27&gt;0,"SALDO",IF(J27&lt;0,"PIUTANG",IF(J27=0,"LUNAS")))</f>
        <v>PIUTANG</v>
      </c>
      <c r="J27" s="13">
        <f>J26-J25</f>
        <v>-1501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B11" sqref="B1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785388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>
        <v>43210</v>
      </c>
      <c r="B13" s="99"/>
      <c r="C13" s="100"/>
      <c r="D13" s="34"/>
      <c r="E13" s="101"/>
      <c r="F13" s="99"/>
      <c r="G13" s="34"/>
      <c r="H13" s="102"/>
      <c r="I13" s="102">
        <v>6300000</v>
      </c>
      <c r="J13" s="34" t="s">
        <v>17</v>
      </c>
    </row>
    <row r="14" spans="1:15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180</v>
      </c>
      <c r="D25" s="225"/>
      <c r="E25" s="224" t="s">
        <v>11</v>
      </c>
      <c r="F25" s="224">
        <f>SUM(F8:F24)</f>
        <v>24</v>
      </c>
      <c r="G25" s="225">
        <f>SUM(G8:G24)</f>
        <v>2296350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18381738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2296350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16085388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16085388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15300000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-785388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C15" sqref="C1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2018-04-23T11:47:07Z</dcterms:modified>
</cp:coreProperties>
</file>