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9225" windowWidth="4095" windowHeight="117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Bandros!$L$265:$M$458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ST'!$A$5:$J$176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N3" i="49" l="1"/>
  <c r="M2" i="49"/>
  <c r="M1" i="49"/>
  <c r="L2" i="49" l="1"/>
  <c r="L1" i="49"/>
  <c r="L2" i="54" l="1"/>
  <c r="L2" i="2" l="1"/>
  <c r="L1" i="2"/>
  <c r="L1" i="54" l="1"/>
  <c r="J48" i="57" l="1"/>
  <c r="J46" i="57"/>
  <c r="J44" i="57"/>
  <c r="J43" i="57"/>
  <c r="J45" i="57" s="1"/>
  <c r="J47" i="57" s="1"/>
  <c r="G41" i="57"/>
  <c r="F41" i="57"/>
  <c r="C41" i="57"/>
  <c r="J49" i="57" l="1"/>
  <c r="I49" i="57" s="1"/>
  <c r="L2" i="12"/>
  <c r="L1" i="12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M3" i="49"/>
  <c r="I2" i="55" l="1"/>
  <c r="C9" i="15" s="1"/>
  <c r="I368" i="53"/>
  <c r="G368" i="53"/>
  <c r="H368" i="53"/>
  <c r="F368" i="53"/>
  <c r="L16" i="2" l="1"/>
  <c r="L15" i="2"/>
  <c r="L17" i="2" s="1"/>
  <c r="I42" i="30" l="1"/>
  <c r="I44" i="30"/>
  <c r="I37" i="18" l="1"/>
  <c r="I39" i="18"/>
  <c r="L2" i="35" l="1"/>
  <c r="L1" i="35"/>
  <c r="L2" i="53" l="1"/>
  <c r="L1" i="53"/>
  <c r="L3" i="12" l="1"/>
  <c r="B18" i="15" l="1"/>
  <c r="B14" i="15"/>
  <c r="J175" i="54" l="1"/>
  <c r="J173" i="54"/>
  <c r="J171" i="54"/>
  <c r="J170" i="54"/>
  <c r="I168" i="54"/>
  <c r="H168" i="54"/>
  <c r="G168" i="54"/>
  <c r="F168" i="54"/>
  <c r="D168" i="54"/>
  <c r="C168" i="54"/>
  <c r="J172" i="54" l="1"/>
  <c r="J174" i="54" s="1"/>
  <c r="J176" i="54" s="1"/>
  <c r="I2" i="54" s="1"/>
  <c r="C5" i="15" s="1"/>
  <c r="L3" i="54"/>
  <c r="I176" i="54" l="1"/>
  <c r="J32" i="35" l="1"/>
  <c r="J36" i="35"/>
  <c r="J34" i="35"/>
  <c r="J31" i="35"/>
  <c r="G29" i="35"/>
  <c r="F29" i="35"/>
  <c r="J33" i="35" l="1"/>
  <c r="J35" i="35" s="1"/>
  <c r="J37" i="35" s="1"/>
  <c r="J375" i="53" l="1"/>
  <c r="J371" i="53"/>
  <c r="J370" i="53"/>
  <c r="J372" i="53" l="1"/>
  <c r="L3" i="49"/>
  <c r="L3" i="53" l="1"/>
  <c r="C368" i="53"/>
  <c r="D368" i="53"/>
  <c r="J373" i="53"/>
  <c r="J374" i="53" s="1"/>
  <c r="J376" i="53" l="1"/>
  <c r="I2" i="53" l="1"/>
  <c r="C7" i="15" s="1"/>
  <c r="I376" i="53"/>
  <c r="L3" i="2" l="1"/>
  <c r="C459" i="49" l="1"/>
  <c r="D459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29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466" i="49"/>
  <c r="J464" i="49"/>
  <c r="J462" i="49"/>
  <c r="J461" i="49"/>
  <c r="I459" i="49"/>
  <c r="H459" i="49"/>
  <c r="G459" i="49"/>
  <c r="F459" i="49"/>
  <c r="J463" i="49" l="1"/>
  <c r="J465" i="49" s="1"/>
  <c r="J467" i="49" s="1"/>
  <c r="I2" i="49" s="1"/>
  <c r="I467" i="49" l="1"/>
  <c r="C8" i="15"/>
  <c r="J102" i="2" l="1"/>
  <c r="I97" i="2"/>
  <c r="H97" i="2"/>
  <c r="G97" i="2"/>
  <c r="F97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3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8" i="32"/>
  <c r="J26" i="32"/>
  <c r="J24" i="32"/>
  <c r="F21" i="32"/>
  <c r="C21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45" i="12"/>
  <c r="J43" i="12"/>
  <c r="J41" i="12"/>
  <c r="J40" i="12"/>
  <c r="F38" i="12"/>
  <c r="C38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04" i="2"/>
  <c r="J100" i="2"/>
  <c r="J99" i="2"/>
  <c r="D97" i="2"/>
  <c r="C97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01" i="2"/>
  <c r="J103" i="2" s="1"/>
  <c r="J105" i="2" s="1"/>
  <c r="I105" i="2" s="1"/>
  <c r="J55" i="11"/>
  <c r="J57" i="11" s="1"/>
  <c r="J59" i="11" s="1"/>
  <c r="J59" i="34"/>
  <c r="I2" i="21"/>
  <c r="I59" i="21"/>
  <c r="J122" i="20"/>
  <c r="J124" i="20" s="1"/>
  <c r="J126" i="20" s="1"/>
  <c r="I2" i="20" s="1"/>
  <c r="J42" i="12"/>
  <c r="J44" i="12" s="1"/>
  <c r="J46" i="12" s="1"/>
  <c r="J25" i="25"/>
  <c r="I2" i="25" s="1"/>
  <c r="J77" i="33"/>
  <c r="J79" i="33" s="1"/>
  <c r="I2" i="33" s="1"/>
  <c r="J91" i="4"/>
  <c r="J93" i="4" s="1"/>
  <c r="J95" i="4" s="1"/>
  <c r="I2" i="4" s="1"/>
  <c r="J25" i="32"/>
  <c r="J27" i="32" s="1"/>
  <c r="J29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46" i="12"/>
  <c r="I126" i="20"/>
  <c r="I52" i="18"/>
  <c r="I95" i="4"/>
  <c r="I29" i="32"/>
  <c r="I2" i="32"/>
  <c r="C19" i="15" s="1"/>
  <c r="I2" i="6"/>
  <c r="I2" i="17"/>
  <c r="I2" i="16"/>
  <c r="C15" i="15" s="1"/>
  <c r="I25" i="25"/>
  <c r="I37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charset val="1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charset val="1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charset val="1"/>
          </rPr>
          <t>24/04/18  TRANSFER IBNK TAUFIK HIDAYAT TO ABDUL RAHMAN
  15.447.163,00  533.996.556,00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 xml:space="preserve"> PEND
TRSF E-BANKING CR
2704/FTSCY/WS95011
5340215.00
Everous
Faktur PO1800003
WAHYUNI
0000
5,340,215.00
CR
233,747,783.23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charset val="1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charset val="1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charset val="1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charset val="1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charset val="1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charset val="1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charset val="1"/>
          </rPr>
          <t xml:space="preserve"> PEND
TRSF E-BANKING CR
2704/FTSCY/WS95011
1382152.00
Atlantis to INF
Rp.1.382.152
ABDUL RAHIM
0000
1,382,152.00
CR
239,152,188.23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charset val="1"/>
          </rPr>
          <t xml:space="preserve"> PEND
TRSF E-BANKING CR
04/23 95031
ANIP
ANIP SANATA
0000
115,088.00
CR
218,104,517.23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charset val="1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 xml:space="preserve"> PEND
TRSF E-BANKING CR
23/04 WSID:145F1
AGUS ANDRIANTO
0000
4,064,000.00
CR
222,168,517.23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charset val="1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20/04/18  SETORAN TANPA BUKU
  6.300.000,00  433.521.714,00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</commentList>
</comments>
</file>

<file path=xl/sharedStrings.xml><?xml version="1.0" encoding="utf-8"?>
<sst xmlns="http://schemas.openxmlformats.org/spreadsheetml/2006/main" count="1818" uniqueCount="202">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</sst>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76"/>
  <sheetViews>
    <sheetView zoomScale="85" zoomScaleNormal="85" workbookViewId="0">
      <pane ySplit="7" topLeftCell="A149" activePane="bottomLeft" state="frozen"/>
      <selection pane="bottomLeft" activeCell="G165" sqref="G165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6" t="s">
        <v>22</v>
      </c>
      <c r="G1" s="326"/>
      <c r="H1" s="326"/>
      <c r="I1" s="220" t="s">
        <v>20</v>
      </c>
      <c r="J1" s="218"/>
      <c r="L1" s="277">
        <f>SUM(D142:D155)</f>
        <v>21825390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6" t="s">
        <v>21</v>
      </c>
      <c r="G2" s="326"/>
      <c r="H2" s="326"/>
      <c r="I2" s="220">
        <f>J176*-1</f>
        <v>10992189</v>
      </c>
      <c r="J2" s="218"/>
      <c r="L2" s="278">
        <f>SUM(G142:G154)</f>
        <v>2967302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18858088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7" t="s">
        <v>61</v>
      </c>
      <c r="B5" s="327"/>
      <c r="C5" s="327"/>
      <c r="D5" s="327"/>
      <c r="E5" s="327"/>
      <c r="F5" s="327"/>
      <c r="G5" s="327"/>
      <c r="H5" s="327"/>
      <c r="I5" s="327"/>
      <c r="J5" s="327"/>
      <c r="L5" s="276"/>
      <c r="M5" s="239"/>
      <c r="N5" s="239"/>
      <c r="O5" s="239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5" x14ac:dyDescent="0.25">
      <c r="A7" s="328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9"/>
      <c r="I7" s="330"/>
      <c r="J7" s="331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10">
        <v>43213</v>
      </c>
      <c r="B155" s="115">
        <v>180161227</v>
      </c>
      <c r="C155" s="309">
        <v>34</v>
      </c>
      <c r="D155" s="117">
        <v>3410925</v>
      </c>
      <c r="E155" s="118">
        <v>180042247</v>
      </c>
      <c r="F155" s="120">
        <v>4</v>
      </c>
      <c r="G155" s="117">
        <v>469000</v>
      </c>
      <c r="H155" s="118"/>
      <c r="I155" s="213"/>
      <c r="J155" s="117"/>
    </row>
    <row r="156" spans="1:10" ht="15.75" customHeight="1" x14ac:dyDescent="0.25">
      <c r="A156" s="210">
        <v>43213</v>
      </c>
      <c r="B156" s="115">
        <v>180161270</v>
      </c>
      <c r="C156" s="309">
        <v>3</v>
      </c>
      <c r="D156" s="117">
        <v>386750</v>
      </c>
      <c r="E156" s="118"/>
      <c r="F156" s="120"/>
      <c r="G156" s="117"/>
      <c r="H156" s="118"/>
      <c r="I156" s="213"/>
      <c r="J156" s="117"/>
    </row>
    <row r="157" spans="1:10" ht="15.75" customHeight="1" x14ac:dyDescent="0.25">
      <c r="A157" s="210">
        <v>43214</v>
      </c>
      <c r="B157" s="115">
        <v>180161333</v>
      </c>
      <c r="C157" s="309">
        <v>17</v>
      </c>
      <c r="D157" s="117">
        <v>2130800</v>
      </c>
      <c r="E157" s="118">
        <v>180042276</v>
      </c>
      <c r="F157" s="120">
        <v>3</v>
      </c>
      <c r="G157" s="117">
        <v>304325</v>
      </c>
      <c r="H157" s="118"/>
      <c r="I157" s="213"/>
      <c r="J157" s="117"/>
    </row>
    <row r="158" spans="1:10" ht="15.75" customHeight="1" x14ac:dyDescent="0.25">
      <c r="A158" s="210">
        <v>43214</v>
      </c>
      <c r="B158" s="115">
        <v>180161379</v>
      </c>
      <c r="C158" s="309">
        <v>1</v>
      </c>
      <c r="D158" s="117">
        <v>104300</v>
      </c>
      <c r="E158" s="118"/>
      <c r="F158" s="120"/>
      <c r="G158" s="117"/>
      <c r="H158" s="118"/>
      <c r="I158" s="213"/>
      <c r="J158" s="117"/>
    </row>
    <row r="159" spans="1:10" ht="15.75" customHeight="1" x14ac:dyDescent="0.25">
      <c r="A159" s="210">
        <v>43214</v>
      </c>
      <c r="B159" s="115">
        <v>180161384</v>
      </c>
      <c r="C159" s="309">
        <v>1</v>
      </c>
      <c r="D159" s="117">
        <v>123813</v>
      </c>
      <c r="E159" s="118"/>
      <c r="F159" s="120"/>
      <c r="G159" s="117"/>
      <c r="H159" s="118"/>
      <c r="I159" s="213"/>
      <c r="J159" s="117"/>
    </row>
    <row r="160" spans="1:10" ht="15.75" customHeight="1" x14ac:dyDescent="0.25">
      <c r="A160" s="210">
        <v>43215</v>
      </c>
      <c r="B160" s="115">
        <v>180161433</v>
      </c>
      <c r="C160" s="309">
        <v>22</v>
      </c>
      <c r="D160" s="117">
        <v>2137713</v>
      </c>
      <c r="E160" s="118">
        <v>180042307</v>
      </c>
      <c r="F160" s="120">
        <v>3</v>
      </c>
      <c r="G160" s="117">
        <v>286913</v>
      </c>
      <c r="H160" s="118"/>
      <c r="I160" s="213"/>
      <c r="J160" s="117"/>
    </row>
    <row r="161" spans="1:10" ht="15.75" customHeight="1" x14ac:dyDescent="0.25">
      <c r="A161" s="210">
        <v>43215</v>
      </c>
      <c r="B161" s="115">
        <v>180161489</v>
      </c>
      <c r="C161" s="309">
        <v>2</v>
      </c>
      <c r="D161" s="117">
        <v>252088</v>
      </c>
      <c r="E161" s="118"/>
      <c r="F161" s="120"/>
      <c r="G161" s="117"/>
      <c r="H161" s="118"/>
      <c r="I161" s="213"/>
      <c r="J161" s="117"/>
    </row>
    <row r="162" spans="1:10" ht="15.75" customHeight="1" x14ac:dyDescent="0.25">
      <c r="A162" s="210">
        <v>43216</v>
      </c>
      <c r="B162" s="115">
        <v>180161555</v>
      </c>
      <c r="C162" s="309">
        <v>22</v>
      </c>
      <c r="D162" s="117">
        <v>2113213</v>
      </c>
      <c r="E162" s="118">
        <v>180042337</v>
      </c>
      <c r="F162" s="120">
        <v>2</v>
      </c>
      <c r="G162" s="117">
        <v>269588</v>
      </c>
      <c r="H162" s="118"/>
      <c r="I162" s="213"/>
      <c r="J162" s="117"/>
    </row>
    <row r="163" spans="1:10" ht="15.75" customHeight="1" x14ac:dyDescent="0.25">
      <c r="A163" s="210">
        <v>43216</v>
      </c>
      <c r="B163" s="115">
        <v>180161607</v>
      </c>
      <c r="C163" s="309">
        <v>8</v>
      </c>
      <c r="D163" s="117">
        <v>912800</v>
      </c>
      <c r="E163" s="118"/>
      <c r="F163" s="120"/>
      <c r="G163" s="117"/>
      <c r="H163" s="118"/>
      <c r="I163" s="213"/>
      <c r="J163" s="117"/>
    </row>
    <row r="164" spans="1:10" ht="15.75" customHeight="1" x14ac:dyDescent="0.25">
      <c r="A164" s="210">
        <v>43217</v>
      </c>
      <c r="B164" s="115">
        <v>180161668</v>
      </c>
      <c r="C164" s="309">
        <v>8</v>
      </c>
      <c r="D164" s="117">
        <v>831688</v>
      </c>
      <c r="E164" s="118">
        <v>180042356</v>
      </c>
      <c r="F164" s="120">
        <v>5</v>
      </c>
      <c r="G164" s="117">
        <v>553088</v>
      </c>
      <c r="H164" s="118"/>
      <c r="I164" s="213"/>
      <c r="J164" s="117"/>
    </row>
    <row r="165" spans="1:10" ht="15.75" customHeight="1" x14ac:dyDescent="0.25">
      <c r="A165" s="210">
        <v>43217</v>
      </c>
      <c r="B165" s="115">
        <v>180161712</v>
      </c>
      <c r="C165" s="309">
        <v>4</v>
      </c>
      <c r="D165" s="117">
        <v>471013</v>
      </c>
      <c r="E165" s="118"/>
      <c r="F165" s="120"/>
      <c r="G165" s="117"/>
      <c r="H165" s="118"/>
      <c r="I165" s="213"/>
      <c r="J165" s="117"/>
    </row>
    <row r="166" spans="1:10" ht="15.75" customHeight="1" x14ac:dyDescent="0.25">
      <c r="A166" s="210"/>
      <c r="B166" s="115"/>
      <c r="C166" s="309"/>
      <c r="D166" s="117"/>
      <c r="E166" s="118"/>
      <c r="F166" s="120"/>
      <c r="G166" s="117"/>
      <c r="H166" s="118"/>
      <c r="I166" s="213"/>
      <c r="J166" s="117"/>
    </row>
    <row r="167" spans="1:10" x14ac:dyDescent="0.25">
      <c r="A167" s="236"/>
      <c r="B167" s="235"/>
      <c r="C167" s="12"/>
      <c r="D167" s="237"/>
      <c r="E167" s="238"/>
      <c r="F167" s="241"/>
      <c r="G167" s="237"/>
      <c r="H167" s="238"/>
      <c r="I167" s="240"/>
      <c r="J167" s="237"/>
    </row>
    <row r="168" spans="1:10" x14ac:dyDescent="0.25">
      <c r="A168" s="236"/>
      <c r="B168" s="224" t="s">
        <v>11</v>
      </c>
      <c r="C168" s="230">
        <f>SUM(C8:C167)</f>
        <v>1753</v>
      </c>
      <c r="D168" s="225">
        <f>SUM(D8:D167)</f>
        <v>184236450</v>
      </c>
      <c r="E168" s="224" t="s">
        <v>11</v>
      </c>
      <c r="F168" s="233">
        <f>SUM(F8:F167)</f>
        <v>195</v>
      </c>
      <c r="G168" s="225">
        <f>SUM(G8:G167)</f>
        <v>20737516</v>
      </c>
      <c r="H168" s="233">
        <f>SUM(H8:H167)</f>
        <v>0</v>
      </c>
      <c r="I168" s="233">
        <f>SUM(I8:I167)</f>
        <v>152506745</v>
      </c>
      <c r="J168" s="5"/>
    </row>
    <row r="169" spans="1:10" x14ac:dyDescent="0.25">
      <c r="A169" s="236"/>
      <c r="B169" s="224"/>
      <c r="C169" s="230"/>
      <c r="D169" s="225"/>
      <c r="E169" s="224"/>
      <c r="F169" s="233"/>
      <c r="G169" s="225"/>
      <c r="H169" s="233"/>
      <c r="I169" s="233"/>
      <c r="J169" s="5"/>
    </row>
    <row r="170" spans="1:10" x14ac:dyDescent="0.25">
      <c r="A170" s="226"/>
      <c r="B170" s="227"/>
      <c r="C170" s="12"/>
      <c r="D170" s="237"/>
      <c r="E170" s="224"/>
      <c r="F170" s="241"/>
      <c r="G170" s="332" t="s">
        <v>12</v>
      </c>
      <c r="H170" s="332"/>
      <c r="I170" s="240"/>
      <c r="J170" s="228">
        <f>SUM(D8:D167)</f>
        <v>184236450</v>
      </c>
    </row>
    <row r="171" spans="1:10" x14ac:dyDescent="0.25">
      <c r="A171" s="236"/>
      <c r="B171" s="235"/>
      <c r="C171" s="12"/>
      <c r="D171" s="237"/>
      <c r="E171" s="238"/>
      <c r="F171" s="241"/>
      <c r="G171" s="332" t="s">
        <v>13</v>
      </c>
      <c r="H171" s="332"/>
      <c r="I171" s="240"/>
      <c r="J171" s="228">
        <f>SUM(G8:G167)</f>
        <v>20737516</v>
      </c>
    </row>
    <row r="172" spans="1:10" x14ac:dyDescent="0.25">
      <c r="A172" s="229"/>
      <c r="B172" s="238"/>
      <c r="C172" s="12"/>
      <c r="D172" s="237"/>
      <c r="E172" s="238"/>
      <c r="F172" s="241"/>
      <c r="G172" s="332" t="s">
        <v>14</v>
      </c>
      <c r="H172" s="332"/>
      <c r="I172" s="41"/>
      <c r="J172" s="230">
        <f>J170-J171</f>
        <v>163498934</v>
      </c>
    </row>
    <row r="173" spans="1:10" x14ac:dyDescent="0.25">
      <c r="A173" s="236"/>
      <c r="B173" s="231"/>
      <c r="C173" s="12"/>
      <c r="D173" s="232"/>
      <c r="E173" s="238"/>
      <c r="F173" s="241"/>
      <c r="G173" s="332" t="s">
        <v>15</v>
      </c>
      <c r="H173" s="332"/>
      <c r="I173" s="240"/>
      <c r="J173" s="228">
        <f>SUM(H8:H167)</f>
        <v>0</v>
      </c>
    </row>
    <row r="174" spans="1:10" x14ac:dyDescent="0.25">
      <c r="A174" s="236"/>
      <c r="B174" s="231"/>
      <c r="C174" s="12"/>
      <c r="D174" s="232"/>
      <c r="E174" s="238"/>
      <c r="F174" s="241"/>
      <c r="G174" s="332" t="s">
        <v>16</v>
      </c>
      <c r="H174" s="332"/>
      <c r="I174" s="240"/>
      <c r="J174" s="228">
        <f>J172+J173</f>
        <v>163498934</v>
      </c>
    </row>
    <row r="175" spans="1:10" x14ac:dyDescent="0.25">
      <c r="A175" s="236"/>
      <c r="B175" s="231"/>
      <c r="C175" s="12"/>
      <c r="D175" s="232"/>
      <c r="E175" s="238"/>
      <c r="F175" s="241"/>
      <c r="G175" s="332" t="s">
        <v>5</v>
      </c>
      <c r="H175" s="332"/>
      <c r="I175" s="240"/>
      <c r="J175" s="228">
        <f>SUM(I8:I167)</f>
        <v>152506745</v>
      </c>
    </row>
    <row r="176" spans="1:10" x14ac:dyDescent="0.25">
      <c r="A176" s="236"/>
      <c r="B176" s="231"/>
      <c r="C176" s="12"/>
      <c r="D176" s="232"/>
      <c r="E176" s="238"/>
      <c r="F176" s="241"/>
      <c r="G176" s="332" t="s">
        <v>32</v>
      </c>
      <c r="H176" s="332"/>
      <c r="I176" s="241" t="str">
        <f>IF(J176&gt;0,"SALDO",IF(J176&lt;0,"PIUTANG",IF(J176=0,"LUNAS")))</f>
        <v>PIUTANG</v>
      </c>
      <c r="J176" s="228">
        <f>J175-J174</f>
        <v>-10992189</v>
      </c>
    </row>
  </sheetData>
  <mergeCells count="15">
    <mergeCell ref="G176:H176"/>
    <mergeCell ref="G170:H170"/>
    <mergeCell ref="G171:H171"/>
    <mergeCell ref="G172:H172"/>
    <mergeCell ref="G173:H173"/>
    <mergeCell ref="G174:H174"/>
    <mergeCell ref="G175:H175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5"/>
  <sheetViews>
    <sheetView workbookViewId="0">
      <pane ySplit="7" topLeftCell="A29" activePane="bottomLeft" state="frozen"/>
      <selection pane="bottomLeft" activeCell="D38" sqref="D38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6" t="s">
        <v>21</v>
      </c>
      <c r="G2" s="326"/>
      <c r="H2" s="326"/>
      <c r="I2" s="220">
        <f>J49*-1</f>
        <v>6589977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2" t="s">
        <v>121</v>
      </c>
      <c r="G3" s="322"/>
      <c r="H3" s="322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23" t="s">
        <v>7</v>
      </c>
      <c r="C7" s="325" t="s">
        <v>8</v>
      </c>
      <c r="D7" s="324" t="s">
        <v>9</v>
      </c>
      <c r="E7" s="323" t="s">
        <v>10</v>
      </c>
      <c r="F7" s="323" t="s">
        <v>8</v>
      </c>
      <c r="G7" s="324" t="s">
        <v>9</v>
      </c>
      <c r="H7" s="354"/>
      <c r="I7" s="352"/>
      <c r="J7" s="342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98">
        <v>43216</v>
      </c>
      <c r="B32" s="99">
        <v>180161547</v>
      </c>
      <c r="C32" s="100">
        <v>6</v>
      </c>
      <c r="D32" s="34">
        <v>638313</v>
      </c>
      <c r="E32" s="101"/>
      <c r="F32" s="99"/>
      <c r="G32" s="34"/>
      <c r="H32" s="102"/>
      <c r="I32" s="102"/>
      <c r="J32" s="34"/>
    </row>
    <row r="33" spans="1:10" x14ac:dyDescent="0.25">
      <c r="A33" s="98">
        <v>43216</v>
      </c>
      <c r="B33" s="99">
        <v>180161614</v>
      </c>
      <c r="C33" s="100">
        <v>9</v>
      </c>
      <c r="D33" s="34">
        <v>803513</v>
      </c>
      <c r="E33" s="101"/>
      <c r="F33" s="99"/>
      <c r="G33" s="34"/>
      <c r="H33" s="102"/>
      <c r="I33" s="102"/>
      <c r="J33" s="34"/>
    </row>
    <row r="34" spans="1:10" x14ac:dyDescent="0.25">
      <c r="A34" s="98">
        <v>43217</v>
      </c>
      <c r="B34" s="99">
        <v>180161635</v>
      </c>
      <c r="C34" s="100">
        <v>38</v>
      </c>
      <c r="D34" s="34">
        <v>4224850</v>
      </c>
      <c r="E34" s="101"/>
      <c r="F34" s="99"/>
      <c r="G34" s="34"/>
      <c r="H34" s="102"/>
      <c r="I34" s="102"/>
      <c r="J34" s="34"/>
    </row>
    <row r="35" spans="1:10" x14ac:dyDescent="0.25">
      <c r="A35" s="98">
        <v>43217</v>
      </c>
      <c r="B35" s="99">
        <v>180161652</v>
      </c>
      <c r="C35" s="100">
        <v>5</v>
      </c>
      <c r="D35" s="34">
        <v>319113</v>
      </c>
      <c r="E35" s="101"/>
      <c r="F35" s="99"/>
      <c r="G35" s="34"/>
      <c r="H35" s="102"/>
      <c r="I35" s="102"/>
      <c r="J35" s="34"/>
    </row>
    <row r="36" spans="1:10" x14ac:dyDescent="0.25">
      <c r="A36" s="98">
        <v>43217</v>
      </c>
      <c r="B36" s="99">
        <v>180161719</v>
      </c>
      <c r="C36" s="100">
        <v>7</v>
      </c>
      <c r="D36" s="34">
        <v>557025</v>
      </c>
      <c r="E36" s="101"/>
      <c r="F36" s="99"/>
      <c r="G36" s="34"/>
      <c r="H36" s="102"/>
      <c r="I36" s="102"/>
      <c r="J36" s="34"/>
    </row>
    <row r="37" spans="1:10" x14ac:dyDescent="0.25">
      <c r="A37" s="98">
        <v>43217</v>
      </c>
      <c r="B37" s="99">
        <v>180161721</v>
      </c>
      <c r="C37" s="100">
        <v>1</v>
      </c>
      <c r="D37" s="34">
        <v>47163</v>
      </c>
      <c r="E37" s="101"/>
      <c r="F37" s="99"/>
      <c r="G37" s="34"/>
      <c r="H37" s="102"/>
      <c r="I37" s="102"/>
      <c r="J37" s="34"/>
    </row>
    <row r="38" spans="1:10" x14ac:dyDescent="0.25">
      <c r="A38" s="98"/>
      <c r="B38" s="99"/>
      <c r="C38" s="100"/>
      <c r="D38" s="34"/>
      <c r="E38" s="101"/>
      <c r="F38" s="99"/>
      <c r="G38" s="34"/>
      <c r="H38" s="102"/>
      <c r="I38" s="102"/>
      <c r="J38" s="34"/>
    </row>
    <row r="39" spans="1:10" x14ac:dyDescent="0.25">
      <c r="A39" s="98"/>
      <c r="B39" s="99"/>
      <c r="C39" s="100"/>
      <c r="D39" s="34"/>
      <c r="E39" s="101"/>
      <c r="F39" s="99"/>
      <c r="G39" s="34"/>
      <c r="H39" s="102"/>
      <c r="I39" s="102"/>
      <c r="J39" s="34"/>
    </row>
    <row r="40" spans="1:10" x14ac:dyDescent="0.25">
      <c r="A40" s="236"/>
      <c r="B40" s="235"/>
      <c r="C40" s="241"/>
      <c r="D40" s="237"/>
      <c r="E40" s="238"/>
      <c r="F40" s="235"/>
      <c r="G40" s="237"/>
      <c r="H40" s="240"/>
      <c r="I40" s="240"/>
      <c r="J40" s="237"/>
    </row>
    <row r="41" spans="1:10" x14ac:dyDescent="0.25">
      <c r="A41" s="236"/>
      <c r="B41" s="224" t="s">
        <v>11</v>
      </c>
      <c r="C41" s="233">
        <f>SUM(C8:C40)</f>
        <v>142</v>
      </c>
      <c r="D41" s="225"/>
      <c r="E41" s="224" t="s">
        <v>11</v>
      </c>
      <c r="F41" s="224">
        <f>SUM(F8:F40)</f>
        <v>0</v>
      </c>
      <c r="G41" s="225">
        <f>SUM(G8:G40)</f>
        <v>0</v>
      </c>
      <c r="H41" s="240"/>
      <c r="I41" s="240"/>
      <c r="J41" s="237"/>
    </row>
    <row r="42" spans="1:10" x14ac:dyDescent="0.25">
      <c r="A42" s="236"/>
      <c r="B42" s="224"/>
      <c r="C42" s="233"/>
      <c r="D42" s="225"/>
      <c r="E42" s="238"/>
      <c r="F42" s="235"/>
      <c r="G42" s="237"/>
      <c r="H42" s="240"/>
      <c r="I42" s="240"/>
      <c r="J42" s="237"/>
    </row>
    <row r="43" spans="1:10" x14ac:dyDescent="0.25">
      <c r="A43" s="226"/>
      <c r="B43" s="227"/>
      <c r="C43" s="241"/>
      <c r="D43" s="237"/>
      <c r="E43" s="224"/>
      <c r="F43" s="235"/>
      <c r="G43" s="332" t="s">
        <v>12</v>
      </c>
      <c r="H43" s="332"/>
      <c r="I43" s="240"/>
      <c r="J43" s="228">
        <f>SUM(D8:D40)</f>
        <v>14262336</v>
      </c>
    </row>
    <row r="44" spans="1:10" x14ac:dyDescent="0.25">
      <c r="A44" s="236"/>
      <c r="B44" s="235"/>
      <c r="C44" s="241"/>
      <c r="D44" s="237"/>
      <c r="E44" s="224"/>
      <c r="F44" s="235"/>
      <c r="G44" s="332" t="s">
        <v>13</v>
      </c>
      <c r="H44" s="332"/>
      <c r="I44" s="240"/>
      <c r="J44" s="228">
        <f>SUM(G8:G40)</f>
        <v>0</v>
      </c>
    </row>
    <row r="45" spans="1:10" x14ac:dyDescent="0.25">
      <c r="A45" s="229"/>
      <c r="B45" s="238"/>
      <c r="C45" s="241"/>
      <c r="D45" s="237"/>
      <c r="E45" s="238"/>
      <c r="F45" s="235"/>
      <c r="G45" s="332" t="s">
        <v>14</v>
      </c>
      <c r="H45" s="332"/>
      <c r="I45" s="41"/>
      <c r="J45" s="230">
        <f>J43-J44</f>
        <v>14262336</v>
      </c>
    </row>
    <row r="46" spans="1:10" x14ac:dyDescent="0.25">
      <c r="A46" s="236"/>
      <c r="B46" s="231"/>
      <c r="C46" s="241"/>
      <c r="D46" s="232"/>
      <c r="E46" s="238"/>
      <c r="F46" s="224"/>
      <c r="G46" s="332" t="s">
        <v>15</v>
      </c>
      <c r="H46" s="332"/>
      <c r="I46" s="240"/>
      <c r="J46" s="228">
        <f>SUM(H8:H42)</f>
        <v>0</v>
      </c>
    </row>
    <row r="47" spans="1:10" x14ac:dyDescent="0.25">
      <c r="A47" s="236"/>
      <c r="B47" s="231"/>
      <c r="C47" s="241"/>
      <c r="D47" s="232"/>
      <c r="E47" s="238"/>
      <c r="F47" s="224"/>
      <c r="G47" s="332" t="s">
        <v>16</v>
      </c>
      <c r="H47" s="332"/>
      <c r="I47" s="240"/>
      <c r="J47" s="228">
        <f>J45+J46</f>
        <v>14262336</v>
      </c>
    </row>
    <row r="48" spans="1:10" x14ac:dyDescent="0.25">
      <c r="A48" s="236"/>
      <c r="B48" s="231"/>
      <c r="C48" s="241"/>
      <c r="D48" s="232"/>
      <c r="E48" s="238"/>
      <c r="F48" s="235"/>
      <c r="G48" s="332" t="s">
        <v>5</v>
      </c>
      <c r="H48" s="332"/>
      <c r="I48" s="240"/>
      <c r="J48" s="228">
        <f>SUM(I8:I42)</f>
        <v>7672359</v>
      </c>
    </row>
    <row r="49" spans="1:16" x14ac:dyDescent="0.25">
      <c r="A49" s="236"/>
      <c r="B49" s="231"/>
      <c r="C49" s="241"/>
      <c r="D49" s="232"/>
      <c r="E49" s="238"/>
      <c r="F49" s="235"/>
      <c r="G49" s="332" t="s">
        <v>32</v>
      </c>
      <c r="H49" s="332"/>
      <c r="I49" s="241" t="str">
        <f>IF(J49&gt;0,"SALDO",IF(J49&lt;0,"PIUTANG",IF(J49=0,"LUNAS")))</f>
        <v>PIUTANG</v>
      </c>
      <c r="J49" s="228">
        <f>J48-J47</f>
        <v>-6589977</v>
      </c>
    </row>
    <row r="50" spans="1:16" x14ac:dyDescent="0.25">
      <c r="F50" s="219"/>
      <c r="G50" s="219"/>
      <c r="J50" s="219"/>
    </row>
    <row r="51" spans="1:16" x14ac:dyDescent="0.25">
      <c r="C51" s="219"/>
      <c r="D51" s="219"/>
      <c r="F51" s="219"/>
      <c r="G51" s="219"/>
      <c r="J51" s="219"/>
      <c r="L51" s="234"/>
      <c r="M51" s="234"/>
      <c r="N51" s="234"/>
      <c r="O51" s="234"/>
      <c r="P51" s="234"/>
    </row>
    <row r="52" spans="1:16" x14ac:dyDescent="0.25">
      <c r="C52" s="219"/>
      <c r="D52" s="219"/>
      <c r="F52" s="219"/>
      <c r="G52" s="219"/>
      <c r="J52" s="219"/>
      <c r="L52" s="234"/>
      <c r="M52" s="234"/>
      <c r="N52" s="234"/>
      <c r="O52" s="234"/>
      <c r="P52" s="234"/>
    </row>
    <row r="53" spans="1:16" x14ac:dyDescent="0.25">
      <c r="C53" s="219"/>
      <c r="D53" s="219"/>
      <c r="F53" s="219"/>
      <c r="G53" s="219"/>
      <c r="J53" s="219"/>
      <c r="L53" s="234"/>
      <c r="M53" s="234"/>
      <c r="N53" s="234"/>
      <c r="O53" s="234"/>
      <c r="P53" s="234"/>
    </row>
    <row r="54" spans="1:16" x14ac:dyDescent="0.25">
      <c r="C54" s="219"/>
      <c r="D54" s="219"/>
      <c r="F54" s="219"/>
      <c r="G54" s="219"/>
      <c r="J54" s="219"/>
      <c r="L54" s="234"/>
      <c r="M54" s="234"/>
      <c r="N54" s="234"/>
      <c r="O54" s="234"/>
      <c r="P54" s="234"/>
    </row>
    <row r="55" spans="1:16" x14ac:dyDescent="0.25">
      <c r="C55" s="219"/>
      <c r="D55" s="219"/>
      <c r="L55" s="234"/>
      <c r="M55" s="234"/>
      <c r="N55" s="234"/>
      <c r="O55" s="234"/>
      <c r="P55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9:H49"/>
    <mergeCell ref="G43:H43"/>
    <mergeCell ref="G44:H44"/>
    <mergeCell ref="G45:H45"/>
    <mergeCell ref="G46:H46"/>
    <mergeCell ref="G47:H47"/>
    <mergeCell ref="G48:H4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29" activePane="bottomLeft" state="frozen"/>
      <selection pane="bottomLeft" activeCell="N33" sqref="N3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6" t="s">
        <v>21</v>
      </c>
      <c r="G2" s="326"/>
      <c r="H2" s="326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4"/>
      <c r="I7" s="352"/>
      <c r="J7" s="34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32" t="s">
        <v>12</v>
      </c>
      <c r="H46" s="332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32" t="s">
        <v>13</v>
      </c>
      <c r="H47" s="332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32" t="s">
        <v>14</v>
      </c>
      <c r="H48" s="332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32" t="s">
        <v>15</v>
      </c>
      <c r="H49" s="332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32" t="s">
        <v>16</v>
      </c>
      <c r="H50" s="332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32" t="s">
        <v>5</v>
      </c>
      <c r="H51" s="332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32" t="s">
        <v>32</v>
      </c>
      <c r="H52" s="332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32" t="s">
        <v>12</v>
      </c>
      <c r="H69" s="332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32" t="s">
        <v>13</v>
      </c>
      <c r="H70" s="332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32" t="s">
        <v>14</v>
      </c>
      <c r="H71" s="332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32" t="s">
        <v>15</v>
      </c>
      <c r="H72" s="332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32" t="s">
        <v>16</v>
      </c>
      <c r="H73" s="332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32" t="s">
        <v>5</v>
      </c>
      <c r="H74" s="332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32" t="s">
        <v>32</v>
      </c>
      <c r="H75" s="332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I34" sqref="I3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5" t="s">
        <v>21</v>
      </c>
      <c r="H1" s="355"/>
      <c r="I1" s="355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5" t="s">
        <v>111</v>
      </c>
      <c r="H2" s="355"/>
      <c r="I2" s="355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5" t="s">
        <v>112</v>
      </c>
      <c r="H3" s="355"/>
      <c r="I3" s="355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8"/>
      <c r="I7" s="352"/>
      <c r="J7" s="34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32" t="s">
        <v>12</v>
      </c>
      <c r="H44" s="332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32" t="s">
        <v>13</v>
      </c>
      <c r="H45" s="332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32" t="s">
        <v>14</v>
      </c>
      <c r="H46" s="332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32" t="s">
        <v>15</v>
      </c>
      <c r="H47" s="332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32" t="s">
        <v>16</v>
      </c>
      <c r="H48" s="332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32" t="s">
        <v>5</v>
      </c>
      <c r="H49" s="332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32" t="s">
        <v>32</v>
      </c>
      <c r="H50" s="332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L38" sqref="L3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8"/>
      <c r="I7" s="352"/>
      <c r="J7" s="34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32" t="s">
        <v>12</v>
      </c>
      <c r="H49" s="332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32" t="s">
        <v>13</v>
      </c>
      <c r="H50" s="332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32" t="s">
        <v>14</v>
      </c>
      <c r="H51" s="332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32" t="s">
        <v>15</v>
      </c>
      <c r="H52" s="332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32" t="s">
        <v>16</v>
      </c>
      <c r="H53" s="332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32" t="s">
        <v>5</v>
      </c>
      <c r="H54" s="332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32" t="s">
        <v>32</v>
      </c>
      <c r="H55" s="332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I111" sqref="I111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6" t="s">
        <v>22</v>
      </c>
      <c r="G1" s="326"/>
      <c r="H1" s="326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2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8"/>
      <c r="I7" s="352"/>
      <c r="J7" s="34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32" t="s">
        <v>12</v>
      </c>
      <c r="H120" s="332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32" t="s">
        <v>13</v>
      </c>
      <c r="H121" s="332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32" t="s">
        <v>14</v>
      </c>
      <c r="H122" s="332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32" t="s">
        <v>15</v>
      </c>
      <c r="H123" s="332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32" t="s">
        <v>16</v>
      </c>
      <c r="H124" s="332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32" t="s">
        <v>5</v>
      </c>
      <c r="H125" s="332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32" t="s">
        <v>32</v>
      </c>
      <c r="H126" s="332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8" activePane="bottomLeft" state="frozen"/>
      <selection pane="bottomLeft" activeCell="E11" sqref="E11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6" t="s">
        <v>49</v>
      </c>
      <c r="B1" s="356"/>
      <c r="C1" s="356"/>
    </row>
    <row r="2" spans="1:5" ht="15" customHeight="1" x14ac:dyDescent="0.25">
      <c r="A2" s="356"/>
      <c r="B2" s="356"/>
      <c r="C2" s="356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43213</v>
      </c>
      <c r="C5" s="284">
        <f>'Taufik ST'!I2</f>
        <v>10992189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43213</v>
      </c>
      <c r="C6" s="284">
        <f>'Indra Fashion'!I2</f>
        <v>4464050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43217</v>
      </c>
      <c r="C7" s="284">
        <f>Atlantis!I2</f>
        <v>896001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43217</v>
      </c>
      <c r="C8" s="284">
        <f>Bandros!I2</f>
        <v>14200550</v>
      </c>
      <c r="E8" s="292" t="s">
        <v>162</v>
      </c>
    </row>
    <row r="9" spans="1:5" s="269" customFormat="1" ht="18.75" customHeight="1" x14ac:dyDescent="0.25">
      <c r="A9" s="185" t="s">
        <v>195</v>
      </c>
      <c r="B9" s="283">
        <v>43214</v>
      </c>
      <c r="C9" s="284">
        <f>'Bentang Fashion'!I2</f>
        <v>7840163</v>
      </c>
      <c r="E9" s="292" t="s">
        <v>196</v>
      </c>
    </row>
    <row r="10" spans="1:5" s="269" customFormat="1" ht="18.75" customHeight="1" x14ac:dyDescent="0.25">
      <c r="A10" s="185" t="s">
        <v>198</v>
      </c>
      <c r="B10" s="283">
        <v>43215</v>
      </c>
      <c r="C10" s="284">
        <f>Azalea!I2</f>
        <v>5781013</v>
      </c>
      <c r="E10" s="292" t="s">
        <v>201</v>
      </c>
    </row>
    <row r="11" spans="1:5" s="269" customFormat="1" ht="18.75" customHeight="1" x14ac:dyDescent="0.25">
      <c r="A11" s="185" t="s">
        <v>200</v>
      </c>
      <c r="B11" s="283">
        <v>43214</v>
      </c>
      <c r="C11" s="284">
        <f>ESP!I2</f>
        <v>6589977</v>
      </c>
      <c r="E11" s="292"/>
    </row>
    <row r="12" spans="1:5" s="269" customFormat="1" ht="18.75" customHeight="1" x14ac:dyDescent="0.25">
      <c r="A12" s="185" t="s">
        <v>52</v>
      </c>
      <c r="B12" s="283" t="s">
        <v>40</v>
      </c>
      <c r="C12" s="284">
        <v>0</v>
      </c>
      <c r="E12" s="292" t="s">
        <v>163</v>
      </c>
    </row>
    <row r="13" spans="1:5" s="269" customFormat="1" ht="18.75" customHeight="1" x14ac:dyDescent="0.25">
      <c r="A13" s="185" t="s">
        <v>53</v>
      </c>
      <c r="B13" s="283" t="s">
        <v>40</v>
      </c>
      <c r="C13" s="284">
        <v>0</v>
      </c>
      <c r="E13" s="292" t="s">
        <v>165</v>
      </c>
    </row>
    <row r="14" spans="1:5" s="269" customFormat="1" ht="18.75" customHeight="1" x14ac:dyDescent="0.25">
      <c r="A14" s="185" t="s">
        <v>152</v>
      </c>
      <c r="B14" s="283">
        <f>Imas!A29</f>
        <v>42667</v>
      </c>
      <c r="C14" s="284">
        <f>Imas!I2</f>
        <v>3266276</v>
      </c>
      <c r="E14" s="292" t="s">
        <v>166</v>
      </c>
    </row>
    <row r="15" spans="1:5" s="269" customFormat="1" ht="18.75" customHeight="1" x14ac:dyDescent="0.25">
      <c r="A15" s="185" t="s">
        <v>153</v>
      </c>
      <c r="B15" s="283">
        <f>Sofya!A60</f>
        <v>42891</v>
      </c>
      <c r="C15" s="284">
        <f>Sofya!I2</f>
        <v>419663</v>
      </c>
      <c r="E15" s="292" t="s">
        <v>166</v>
      </c>
    </row>
    <row r="16" spans="1:5" s="269" customFormat="1" ht="18.75" customHeight="1" x14ac:dyDescent="0.25">
      <c r="A16" s="185" t="s">
        <v>70</v>
      </c>
      <c r="B16" s="283">
        <v>42767</v>
      </c>
      <c r="C16" s="284">
        <f>Jarkasih!J3</f>
        <v>5929850</v>
      </c>
      <c r="E16" s="292" t="s">
        <v>164</v>
      </c>
    </row>
    <row r="17" spans="1:5" s="269" customFormat="1" ht="18.75" customHeight="1" x14ac:dyDescent="0.25">
      <c r="A17" s="185" t="s">
        <v>154</v>
      </c>
      <c r="B17" s="283" t="s">
        <v>40</v>
      </c>
      <c r="C17" s="284">
        <v>0</v>
      </c>
      <c r="E17" s="292" t="s">
        <v>167</v>
      </c>
    </row>
    <row r="18" spans="1:5" s="269" customFormat="1" ht="18.75" customHeight="1" x14ac:dyDescent="0.25">
      <c r="A18" s="185" t="s">
        <v>76</v>
      </c>
      <c r="B18" s="283">
        <f>Bambang!A43</f>
        <v>42876</v>
      </c>
      <c r="C18" s="284">
        <f>Bambang!I2</f>
        <v>258363.5</v>
      </c>
      <c r="E18" s="292" t="s">
        <v>168</v>
      </c>
    </row>
    <row r="19" spans="1:5" s="269" customFormat="1" ht="18.75" customHeight="1" x14ac:dyDescent="0.25">
      <c r="A19" s="185" t="s">
        <v>77</v>
      </c>
      <c r="B19" s="283">
        <v>43195</v>
      </c>
      <c r="C19" s="284">
        <f>'Agus A'!I2</f>
        <v>2998288</v>
      </c>
      <c r="E19" s="292" t="s">
        <v>166</v>
      </c>
    </row>
    <row r="20" spans="1:5" s="269" customFormat="1" ht="18.75" customHeight="1" x14ac:dyDescent="0.25">
      <c r="A20" s="185" t="s">
        <v>89</v>
      </c>
      <c r="B20" s="283" t="s">
        <v>40</v>
      </c>
      <c r="C20" s="284">
        <f>AnipAssunah!I2</f>
        <v>0</v>
      </c>
      <c r="E20" s="292" t="s">
        <v>169</v>
      </c>
    </row>
    <row r="21" spans="1:5" s="269" customFormat="1" ht="18.75" customHeight="1" x14ac:dyDescent="0.25">
      <c r="A21" s="185" t="s">
        <v>175</v>
      </c>
      <c r="B21" s="283" t="s">
        <v>40</v>
      </c>
      <c r="C21" s="284">
        <v>0</v>
      </c>
      <c r="E21" s="291"/>
    </row>
    <row r="22" spans="1:5" s="269" customFormat="1" ht="18.75" customHeight="1" x14ac:dyDescent="0.25">
      <c r="A22" s="29"/>
      <c r="B22" s="29"/>
      <c r="C22" s="232"/>
      <c r="E22" s="291"/>
    </row>
    <row r="23" spans="1:5" s="269" customFormat="1" ht="15" customHeight="1" x14ac:dyDescent="0.25">
      <c r="A23" s="359" t="s">
        <v>11</v>
      </c>
      <c r="B23" s="360"/>
      <c r="C23" s="357">
        <f>SUM(C5:C22)</f>
        <v>63636383.5</v>
      </c>
    </row>
    <row r="24" spans="1:5" s="269" customFormat="1" ht="15" customHeight="1" x14ac:dyDescent="0.25">
      <c r="A24" s="361"/>
      <c r="B24" s="362"/>
      <c r="C24" s="358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4" t="s">
        <v>22</v>
      </c>
      <c r="G1" s="364"/>
      <c r="H1" s="364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4" t="s">
        <v>21</v>
      </c>
      <c r="G2" s="364"/>
      <c r="H2" s="364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3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8" t="s">
        <v>4</v>
      </c>
      <c r="I6" s="370" t="s">
        <v>5</v>
      </c>
      <c r="J6" s="371" t="s">
        <v>6</v>
      </c>
    </row>
    <row r="7" spans="1:13" x14ac:dyDescent="0.25">
      <c r="A7" s="36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9"/>
      <c r="I7" s="370"/>
      <c r="J7" s="371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3" t="s">
        <v>12</v>
      </c>
      <c r="H89" s="36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3" t="s">
        <v>13</v>
      </c>
      <c r="H90" s="36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3" t="s">
        <v>14</v>
      </c>
      <c r="H91" s="36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3" t="s">
        <v>15</v>
      </c>
      <c r="H92" s="36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3" t="s">
        <v>16</v>
      </c>
      <c r="H93" s="36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3" t="s">
        <v>5</v>
      </c>
      <c r="H94" s="36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3" t="s">
        <v>32</v>
      </c>
      <c r="H95" s="36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6" t="s">
        <v>22</v>
      </c>
      <c r="G1" s="326"/>
      <c r="H1" s="326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6" t="s">
        <v>21</v>
      </c>
      <c r="G2" s="326"/>
      <c r="H2" s="32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4"/>
      <c r="I6" s="352"/>
      <c r="J6" s="34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32" t="s">
        <v>12</v>
      </c>
      <c r="H121" s="332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32" t="s">
        <v>13</v>
      </c>
      <c r="H122" s="332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32" t="s">
        <v>14</v>
      </c>
      <c r="H123" s="332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32" t="s">
        <v>15</v>
      </c>
      <c r="H124" s="332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32" t="s">
        <v>16</v>
      </c>
      <c r="H125" s="332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32" t="s">
        <v>5</v>
      </c>
      <c r="H126" s="332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32" t="s">
        <v>32</v>
      </c>
      <c r="H127" s="332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6" t="s">
        <v>22</v>
      </c>
      <c r="G1" s="326"/>
      <c r="H1" s="326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6" t="s">
        <v>21</v>
      </c>
      <c r="G2" s="326"/>
      <c r="H2" s="326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29" t="s">
        <v>4</v>
      </c>
      <c r="I5" s="372" t="s">
        <v>5</v>
      </c>
      <c r="J5" s="331" t="s">
        <v>6</v>
      </c>
      <c r="L5" s="37"/>
      <c r="M5" s="37"/>
      <c r="N5" s="37"/>
      <c r="O5" s="37"/>
      <c r="P5" s="37"/>
      <c r="Q5" s="37"/>
    </row>
    <row r="6" spans="1:17" x14ac:dyDescent="0.25">
      <c r="A6" s="32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9"/>
      <c r="I6" s="372"/>
      <c r="J6" s="331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32" t="s">
        <v>12</v>
      </c>
      <c r="H31" s="332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32" t="s">
        <v>13</v>
      </c>
      <c r="H32" s="332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32" t="s">
        <v>14</v>
      </c>
      <c r="H33" s="332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32" t="s">
        <v>15</v>
      </c>
      <c r="H34" s="332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32" t="s">
        <v>16</v>
      </c>
      <c r="H35" s="332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32" t="s">
        <v>5</v>
      </c>
      <c r="H36" s="332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32" t="s">
        <v>32</v>
      </c>
      <c r="H37" s="332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105"/>
  <sheetViews>
    <sheetView workbookViewId="0">
      <pane ySplit="7" topLeftCell="A89" activePane="bottomLeft" state="frozen"/>
      <selection pane="bottomLeft" activeCell="D96" sqref="D96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6" t="s">
        <v>22</v>
      </c>
      <c r="G1" s="326"/>
      <c r="H1" s="326"/>
      <c r="I1" s="42" t="s">
        <v>20</v>
      </c>
      <c r="J1" s="20"/>
      <c r="L1" s="279">
        <f>SUM(D84:D90)</f>
        <v>4456114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J105*-1</f>
        <v>4464050</v>
      </c>
      <c r="J2" s="20"/>
      <c r="L2" s="279">
        <f>SUM(G84:G90)</f>
        <v>583714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3872400</v>
      </c>
      <c r="M3" s="219"/>
      <c r="N3" s="219">
        <f>I2-L3</f>
        <v>591650</v>
      </c>
      <c r="O3" s="219"/>
      <c r="P3" s="219"/>
      <c r="Q3" s="219"/>
      <c r="R3" s="219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34" t="s">
        <v>4</v>
      </c>
      <c r="I6" s="330" t="s">
        <v>5</v>
      </c>
      <c r="J6" s="331" t="s">
        <v>6</v>
      </c>
    </row>
    <row r="7" spans="1:18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30"/>
      <c r="J7" s="331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2">
        <v>43213</v>
      </c>
      <c r="B91" s="235">
        <v>180161271</v>
      </c>
      <c r="C91" s="241">
        <v>15</v>
      </c>
      <c r="D91" s="237">
        <v>1482950</v>
      </c>
      <c r="E91" s="238"/>
      <c r="F91" s="241"/>
      <c r="G91" s="237"/>
      <c r="H91" s="240"/>
      <c r="I91" s="240"/>
      <c r="J91" s="23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2">
        <v>43214</v>
      </c>
      <c r="B92" s="235">
        <v>180161374</v>
      </c>
      <c r="C92" s="241">
        <v>8</v>
      </c>
      <c r="D92" s="237">
        <v>846738</v>
      </c>
      <c r="E92" s="238"/>
      <c r="F92" s="241"/>
      <c r="G92" s="237"/>
      <c r="H92" s="240"/>
      <c r="I92" s="240"/>
      <c r="J92" s="23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2">
        <v>43215</v>
      </c>
      <c r="B93" s="235">
        <v>180161476</v>
      </c>
      <c r="C93" s="241">
        <v>9</v>
      </c>
      <c r="D93" s="237">
        <v>1053325</v>
      </c>
      <c r="E93" s="238"/>
      <c r="F93" s="241"/>
      <c r="G93" s="237"/>
      <c r="H93" s="240"/>
      <c r="I93" s="240"/>
      <c r="J93" s="23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2">
        <v>43216</v>
      </c>
      <c r="B94" s="235">
        <v>180161592</v>
      </c>
      <c r="C94" s="241">
        <v>6</v>
      </c>
      <c r="D94" s="237">
        <v>536025</v>
      </c>
      <c r="E94" s="238">
        <v>180042341</v>
      </c>
      <c r="F94" s="241">
        <v>1</v>
      </c>
      <c r="G94" s="237">
        <v>105788</v>
      </c>
      <c r="H94" s="240"/>
      <c r="I94" s="240"/>
      <c r="J94" s="23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2">
        <v>43217</v>
      </c>
      <c r="B95" s="235">
        <v>180161714</v>
      </c>
      <c r="C95" s="241">
        <v>7</v>
      </c>
      <c r="D95" s="237">
        <v>653800</v>
      </c>
      <c r="E95" s="238"/>
      <c r="F95" s="241"/>
      <c r="G95" s="237"/>
      <c r="H95" s="240"/>
      <c r="I95" s="240"/>
      <c r="J95" s="237"/>
      <c r="K95" s="219"/>
      <c r="L95" s="219"/>
      <c r="M95" s="219"/>
      <c r="N95" s="219"/>
      <c r="O95" s="219"/>
      <c r="P95" s="219"/>
      <c r="Q95" s="219"/>
      <c r="R95" s="219"/>
    </row>
    <row r="96" spans="1:18" x14ac:dyDescent="0.25">
      <c r="A96" s="162"/>
      <c r="B96" s="3"/>
      <c r="C96" s="40"/>
      <c r="D96" s="6"/>
      <c r="E96" s="7"/>
      <c r="F96" s="40"/>
      <c r="G96" s="6"/>
      <c r="H96" s="39"/>
      <c r="I96" s="39"/>
      <c r="J96" s="6"/>
    </row>
    <row r="97" spans="1:10" x14ac:dyDescent="0.25">
      <c r="A97" s="162"/>
      <c r="B97" s="8" t="s">
        <v>11</v>
      </c>
      <c r="C97" s="77">
        <f>SUM(C8:C96)</f>
        <v>599</v>
      </c>
      <c r="D97" s="9">
        <f>SUM(D8:D96)</f>
        <v>64496972</v>
      </c>
      <c r="E97" s="8" t="s">
        <v>11</v>
      </c>
      <c r="F97" s="77">
        <f>SUM(F8:F96)</f>
        <v>51</v>
      </c>
      <c r="G97" s="5">
        <f>SUM(G8:G96)</f>
        <v>15018370</v>
      </c>
      <c r="H97" s="40">
        <f>SUM(H8:H96)</f>
        <v>0</v>
      </c>
      <c r="I97" s="40">
        <f>SUM(I8:I96)</f>
        <v>45014552</v>
      </c>
      <c r="J97" s="5"/>
    </row>
    <row r="98" spans="1:10" x14ac:dyDescent="0.25">
      <c r="A98" s="162"/>
      <c r="B98" s="8"/>
      <c r="C98" s="77"/>
      <c r="D98" s="9"/>
      <c r="E98" s="8"/>
      <c r="F98" s="77"/>
      <c r="G98" s="5"/>
      <c r="H98" s="40"/>
      <c r="I98" s="40"/>
      <c r="J98" s="5"/>
    </row>
    <row r="99" spans="1:10" x14ac:dyDescent="0.25">
      <c r="A99" s="163"/>
      <c r="B99" s="11"/>
      <c r="C99" s="40"/>
      <c r="D99" s="6"/>
      <c r="E99" s="8"/>
      <c r="F99" s="40"/>
      <c r="G99" s="332" t="s">
        <v>12</v>
      </c>
      <c r="H99" s="332"/>
      <c r="I99" s="39"/>
      <c r="J99" s="13">
        <f>SUM(D8:D96)</f>
        <v>64496972</v>
      </c>
    </row>
    <row r="100" spans="1:10" x14ac:dyDescent="0.25">
      <c r="A100" s="162"/>
      <c r="B100" s="3"/>
      <c r="C100" s="40"/>
      <c r="D100" s="6"/>
      <c r="E100" s="7"/>
      <c r="F100" s="40"/>
      <c r="G100" s="332" t="s">
        <v>13</v>
      </c>
      <c r="H100" s="332"/>
      <c r="I100" s="39"/>
      <c r="J100" s="13">
        <f>SUM(G8:G96)</f>
        <v>15018370</v>
      </c>
    </row>
    <row r="101" spans="1:10" x14ac:dyDescent="0.25">
      <c r="A101" s="164"/>
      <c r="B101" s="7"/>
      <c r="C101" s="40"/>
      <c r="D101" s="6"/>
      <c r="E101" s="7"/>
      <c r="F101" s="40"/>
      <c r="G101" s="332" t="s">
        <v>14</v>
      </c>
      <c r="H101" s="332"/>
      <c r="I101" s="41"/>
      <c r="J101" s="15">
        <f>J99-J100</f>
        <v>49478602</v>
      </c>
    </row>
    <row r="102" spans="1:10" x14ac:dyDescent="0.25">
      <c r="A102" s="162"/>
      <c r="B102" s="16"/>
      <c r="C102" s="40"/>
      <c r="D102" s="17"/>
      <c r="E102" s="7"/>
      <c r="F102" s="40"/>
      <c r="G102" s="332" t="s">
        <v>15</v>
      </c>
      <c r="H102" s="332"/>
      <c r="I102" s="39"/>
      <c r="J102" s="13">
        <f>SUM(H8:H96)</f>
        <v>0</v>
      </c>
    </row>
    <row r="103" spans="1:10" x14ac:dyDescent="0.25">
      <c r="A103" s="162"/>
      <c r="B103" s="16"/>
      <c r="C103" s="40"/>
      <c r="D103" s="17"/>
      <c r="E103" s="7"/>
      <c r="F103" s="40"/>
      <c r="G103" s="332" t="s">
        <v>16</v>
      </c>
      <c r="H103" s="332"/>
      <c r="I103" s="39"/>
      <c r="J103" s="13">
        <f>J101+J102</f>
        <v>49478602</v>
      </c>
    </row>
    <row r="104" spans="1:10" x14ac:dyDescent="0.25">
      <c r="A104" s="162"/>
      <c r="B104" s="16"/>
      <c r="C104" s="40"/>
      <c r="D104" s="17"/>
      <c r="E104" s="7"/>
      <c r="F104" s="40"/>
      <c r="G104" s="332" t="s">
        <v>5</v>
      </c>
      <c r="H104" s="332"/>
      <c r="I104" s="39"/>
      <c r="J104" s="13">
        <f>SUM(I8:I96)</f>
        <v>45014552</v>
      </c>
    </row>
    <row r="105" spans="1:10" x14ac:dyDescent="0.25">
      <c r="A105" s="162"/>
      <c r="B105" s="16"/>
      <c r="C105" s="40"/>
      <c r="D105" s="17"/>
      <c r="E105" s="7"/>
      <c r="F105" s="40"/>
      <c r="G105" s="332" t="s">
        <v>32</v>
      </c>
      <c r="H105" s="332"/>
      <c r="I105" s="40" t="str">
        <f>IF(J105&gt;0,"SALDO",IF(J105&lt;0,"PIUTANG",IF(J105=0,"LUNAS")))</f>
        <v>PIUTANG</v>
      </c>
      <c r="J105" s="13">
        <f>J104-J103</f>
        <v>-4464050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4:H104"/>
    <mergeCell ref="G105:H105"/>
    <mergeCell ref="G99:H99"/>
    <mergeCell ref="G100:H100"/>
    <mergeCell ref="G101:H101"/>
    <mergeCell ref="G102:H102"/>
    <mergeCell ref="G103:H103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-34807202</v>
      </c>
      <c r="J2" s="20"/>
    </row>
    <row r="4" spans="1:10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0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0" x14ac:dyDescent="0.25">
      <c r="A6" s="34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4"/>
      <c r="I6" s="352"/>
      <c r="J6" s="34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3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3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3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3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3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3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3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3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3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3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6" t="s">
        <v>21</v>
      </c>
      <c r="G2" s="326"/>
      <c r="H2" s="326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239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L6" s="239"/>
    </row>
    <row r="7" spans="1:12" x14ac:dyDescent="0.25">
      <c r="A7" s="34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4"/>
      <c r="I7" s="352"/>
      <c r="J7" s="34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32" t="s">
        <v>12</v>
      </c>
      <c r="H53" s="332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32" t="s">
        <v>13</v>
      </c>
      <c r="H54" s="332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32" t="s">
        <v>14</v>
      </c>
      <c r="H55" s="332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32" t="s">
        <v>15</v>
      </c>
      <c r="H56" s="332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32" t="s">
        <v>16</v>
      </c>
      <c r="H57" s="332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32" t="s">
        <v>5</v>
      </c>
      <c r="H58" s="332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32" t="s">
        <v>32</v>
      </c>
      <c r="H59" s="332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9"/>
      <c r="I7" s="372"/>
      <c r="J7" s="331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6" t="s">
        <v>22</v>
      </c>
      <c r="G1" s="326"/>
      <c r="H1" s="326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7" t="s">
        <v>63</v>
      </c>
      <c r="B5" s="327"/>
      <c r="C5" s="327"/>
      <c r="D5" s="327"/>
      <c r="E5" s="327"/>
      <c r="F5" s="327"/>
      <c r="G5" s="327"/>
      <c r="H5" s="327"/>
      <c r="I5" s="327"/>
      <c r="J5" s="327"/>
    </row>
    <row r="6" spans="1:19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9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9"/>
      <c r="I7" s="330"/>
      <c r="J7" s="331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32" t="s">
        <v>12</v>
      </c>
      <c r="H32" s="332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32" t="s">
        <v>13</v>
      </c>
      <c r="H33" s="332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32" t="s">
        <v>14</v>
      </c>
      <c r="H34" s="332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32" t="s">
        <v>15</v>
      </c>
      <c r="H35" s="332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32" t="s">
        <v>16</v>
      </c>
      <c r="H36" s="332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32" t="s">
        <v>5</v>
      </c>
      <c r="H37" s="332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32" t="s">
        <v>32</v>
      </c>
      <c r="H38" s="332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6" t="s">
        <v>21</v>
      </c>
      <c r="G2" s="326"/>
      <c r="H2" s="326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8"/>
      <c r="I7" s="352"/>
      <c r="J7" s="34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32" t="s">
        <v>12</v>
      </c>
      <c r="H73" s="332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32" t="s">
        <v>13</v>
      </c>
      <c r="H74" s="332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32" t="s">
        <v>14</v>
      </c>
      <c r="H75" s="332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32" t="s">
        <v>15</v>
      </c>
      <c r="H76" s="332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32" t="s">
        <v>16</v>
      </c>
      <c r="H77" s="332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32" t="s">
        <v>5</v>
      </c>
      <c r="H78" s="332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32" t="s">
        <v>32</v>
      </c>
      <c r="H79" s="332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6" t="s">
        <v>127</v>
      </c>
      <c r="G2" s="326"/>
      <c r="H2" s="326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18"/>
      <c r="N5" s="18"/>
      <c r="O5" s="37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75" t="s">
        <v>4</v>
      </c>
      <c r="I6" s="377" t="s">
        <v>5</v>
      </c>
      <c r="J6" s="378" t="s">
        <v>6</v>
      </c>
      <c r="L6" s="18"/>
      <c r="N6" s="18"/>
      <c r="O6" s="37"/>
    </row>
    <row r="7" spans="1:15" x14ac:dyDescent="0.25">
      <c r="A7" s="32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6"/>
      <c r="I7" s="377"/>
      <c r="J7" s="378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9" t="s">
        <v>12</v>
      </c>
      <c r="H19" s="3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9" t="s">
        <v>13</v>
      </c>
      <c r="H20" s="3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9" t="s">
        <v>14</v>
      </c>
      <c r="H21" s="3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9" t="s">
        <v>15</v>
      </c>
      <c r="H22" s="3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9" t="s">
        <v>16</v>
      </c>
      <c r="H23" s="3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9" t="s">
        <v>5</v>
      </c>
      <c r="H24" s="3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9" t="s">
        <v>32</v>
      </c>
      <c r="H25" s="3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6" t="s">
        <v>22</v>
      </c>
      <c r="G1" s="326"/>
      <c r="H1" s="326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8"/>
      <c r="I7" s="352"/>
      <c r="J7" s="34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6" t="s">
        <v>22</v>
      </c>
      <c r="G1" s="326"/>
      <c r="H1" s="326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6" t="s">
        <v>21</v>
      </c>
      <c r="G2" s="326"/>
      <c r="H2" s="326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8"/>
      <c r="I7" s="352"/>
      <c r="J7" s="34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32" t="s">
        <v>12</v>
      </c>
      <c r="H35" s="332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32" t="s">
        <v>13</v>
      </c>
      <c r="H36" s="332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32" t="s">
        <v>14</v>
      </c>
      <c r="H37" s="332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32" t="s">
        <v>15</v>
      </c>
      <c r="H38" s="332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32" t="s">
        <v>16</v>
      </c>
      <c r="H39" s="332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32" t="s">
        <v>5</v>
      </c>
      <c r="H40" s="332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32" t="s">
        <v>32</v>
      </c>
      <c r="H41" s="332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6" t="s">
        <v>22</v>
      </c>
      <c r="G1" s="326"/>
      <c r="H1" s="326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6" t="s">
        <v>21</v>
      </c>
      <c r="G2" s="326"/>
      <c r="H2" s="326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7" x14ac:dyDescent="0.25">
      <c r="A7" s="34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8"/>
      <c r="I7" s="352"/>
      <c r="J7" s="34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467"/>
  <sheetViews>
    <sheetView workbookViewId="0">
      <pane ySplit="7" topLeftCell="A442" activePane="bottomLeft" state="frozen"/>
      <selection pane="bottomLeft" activeCell="I452" sqref="I452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SUM(D445:D449)</f>
        <v>9248488</v>
      </c>
      <c r="M1" s="219">
        <f>SUM(D450:D453)</f>
        <v>6857113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J467*-1</f>
        <v>14200550</v>
      </c>
      <c r="J2" s="218"/>
      <c r="L2" s="219">
        <f>SUM(G445:G449)</f>
        <v>1043788</v>
      </c>
      <c r="M2" s="219">
        <f>SUM(G450:G453)</f>
        <v>861263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8204700</v>
      </c>
      <c r="M3" s="219">
        <f>M1-M2</f>
        <v>5995850</v>
      </c>
      <c r="N3" s="219">
        <f>L3+M3</f>
        <v>14200550</v>
      </c>
    </row>
    <row r="4" spans="1:18" x14ac:dyDescent="0.25">
      <c r="L4" s="234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37" t="s">
        <v>4</v>
      </c>
      <c r="I6" s="339" t="s">
        <v>5</v>
      </c>
      <c r="J6" s="341" t="s">
        <v>6</v>
      </c>
    </row>
    <row r="7" spans="1:18" x14ac:dyDescent="0.25">
      <c r="A7" s="328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38"/>
      <c r="I7" s="340"/>
      <c r="J7" s="34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5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5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5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5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5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5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5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5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5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5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5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5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5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5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5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5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5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5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5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5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5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5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5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5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5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5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5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5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5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5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5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5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5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5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5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5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5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5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5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5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5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5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5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5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5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5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5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5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5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5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5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5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5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5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5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5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5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5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5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5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5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5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5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5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5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5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5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5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5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5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5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5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5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5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5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5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5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5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5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5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5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5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5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5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5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5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5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5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5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5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5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5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5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5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5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5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5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5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5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5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5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5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5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5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5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5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5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5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5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5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5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5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5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5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5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5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5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5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5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5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5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5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5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5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5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5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5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5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5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5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5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5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5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5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5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5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5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5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5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5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5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5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5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5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5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5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5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5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98">
        <v>43216</v>
      </c>
      <c r="B445" s="99">
        <v>180161529</v>
      </c>
      <c r="C445" s="100">
        <v>39</v>
      </c>
      <c r="D445" s="34">
        <v>4243400</v>
      </c>
      <c r="E445" s="101">
        <v>180042333</v>
      </c>
      <c r="F445" s="100">
        <v>4</v>
      </c>
      <c r="G445" s="34">
        <v>408188</v>
      </c>
      <c r="H445" s="102"/>
      <c r="I445" s="102"/>
      <c r="J445" s="34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98">
        <v>43216</v>
      </c>
      <c r="B446" s="99">
        <v>180161544</v>
      </c>
      <c r="C446" s="100">
        <v>7</v>
      </c>
      <c r="D446" s="34">
        <v>817950</v>
      </c>
      <c r="E446" s="101">
        <v>180042346</v>
      </c>
      <c r="F446" s="100">
        <v>6</v>
      </c>
      <c r="G446" s="34">
        <v>635600</v>
      </c>
      <c r="H446" s="102"/>
      <c r="I446" s="102"/>
      <c r="J446" s="34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98">
        <v>43216</v>
      </c>
      <c r="B447" s="99">
        <v>180161576</v>
      </c>
      <c r="C447" s="100">
        <v>24</v>
      </c>
      <c r="D447" s="34">
        <v>2678200</v>
      </c>
      <c r="E447" s="101"/>
      <c r="F447" s="100"/>
      <c r="G447" s="34"/>
      <c r="H447" s="102"/>
      <c r="I447" s="102"/>
      <c r="J447" s="34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98">
        <v>43216</v>
      </c>
      <c r="B448" s="99">
        <v>180161595</v>
      </c>
      <c r="C448" s="100">
        <v>9</v>
      </c>
      <c r="D448" s="34">
        <v>994000</v>
      </c>
      <c r="E448" s="101"/>
      <c r="F448" s="100"/>
      <c r="G448" s="34"/>
      <c r="H448" s="102"/>
      <c r="I448" s="102"/>
      <c r="J448" s="34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98">
        <v>43216</v>
      </c>
      <c r="B449" s="99">
        <v>180161620</v>
      </c>
      <c r="C449" s="100">
        <v>5</v>
      </c>
      <c r="D449" s="34">
        <v>514938</v>
      </c>
      <c r="E449" s="101"/>
      <c r="F449" s="100"/>
      <c r="G449" s="34"/>
      <c r="H449" s="102"/>
      <c r="I449" s="102"/>
      <c r="J449" s="34"/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98">
        <v>43217</v>
      </c>
      <c r="B450" s="99">
        <v>180161638</v>
      </c>
      <c r="C450" s="100">
        <v>22</v>
      </c>
      <c r="D450" s="34">
        <v>2408875</v>
      </c>
      <c r="E450" s="101">
        <v>180042360</v>
      </c>
      <c r="F450" s="100">
        <v>7</v>
      </c>
      <c r="G450" s="34">
        <v>861263</v>
      </c>
      <c r="H450" s="102"/>
      <c r="I450" s="102"/>
      <c r="J450" s="34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98">
        <v>43217</v>
      </c>
      <c r="B451" s="99">
        <v>180161674</v>
      </c>
      <c r="C451" s="100">
        <v>31</v>
      </c>
      <c r="D451" s="34">
        <v>3250975</v>
      </c>
      <c r="E451" s="101"/>
      <c r="F451" s="100"/>
      <c r="G451" s="34"/>
      <c r="H451" s="102"/>
      <c r="I451" s="102"/>
      <c r="J451" s="34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98">
        <v>43217</v>
      </c>
      <c r="B452" s="99">
        <v>180161697</v>
      </c>
      <c r="C452" s="100">
        <v>6</v>
      </c>
      <c r="D452" s="34">
        <v>702713</v>
      </c>
      <c r="E452" s="101"/>
      <c r="F452" s="100"/>
      <c r="G452" s="34"/>
      <c r="H452" s="102"/>
      <c r="I452" s="102"/>
      <c r="J452" s="34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98">
        <v>43217</v>
      </c>
      <c r="B453" s="99">
        <v>180161713</v>
      </c>
      <c r="C453" s="100">
        <v>5</v>
      </c>
      <c r="D453" s="34">
        <v>494550</v>
      </c>
      <c r="E453" s="101"/>
      <c r="F453" s="100"/>
      <c r="G453" s="34"/>
      <c r="H453" s="102"/>
      <c r="I453" s="102"/>
      <c r="J453" s="34"/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98"/>
      <c r="B454" s="99"/>
      <c r="C454" s="100"/>
      <c r="D454" s="34"/>
      <c r="E454" s="101"/>
      <c r="F454" s="100"/>
      <c r="G454" s="34"/>
      <c r="H454" s="102"/>
      <c r="I454" s="102"/>
      <c r="J454" s="34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98"/>
      <c r="B455" s="99"/>
      <c r="C455" s="100"/>
      <c r="D455" s="34"/>
      <c r="E455" s="101"/>
      <c r="F455" s="100"/>
      <c r="G455" s="34"/>
      <c r="H455" s="102"/>
      <c r="I455" s="102"/>
      <c r="J455" s="34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98"/>
      <c r="B456" s="99"/>
      <c r="C456" s="100"/>
      <c r="D456" s="34"/>
      <c r="E456" s="101"/>
      <c r="F456" s="100"/>
      <c r="G456" s="34"/>
      <c r="H456" s="102"/>
      <c r="I456" s="102"/>
      <c r="J456" s="34"/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98"/>
      <c r="B457" s="99"/>
      <c r="C457" s="100"/>
      <c r="D457" s="34"/>
      <c r="E457" s="101"/>
      <c r="F457" s="100"/>
      <c r="G457" s="34"/>
      <c r="H457" s="102"/>
      <c r="I457" s="102"/>
      <c r="J457" s="34"/>
      <c r="K457" s="138"/>
      <c r="L457" s="138"/>
      <c r="M457" s="138"/>
      <c r="N457" s="138"/>
      <c r="O457" s="138"/>
      <c r="P457" s="138"/>
      <c r="Q457" s="138"/>
      <c r="R457" s="138"/>
    </row>
    <row r="458" spans="1:18" x14ac:dyDescent="0.25">
      <c r="A458" s="236"/>
      <c r="B458" s="235"/>
      <c r="C458" s="241"/>
      <c r="D458" s="237"/>
      <c r="E458" s="238"/>
      <c r="F458" s="241"/>
      <c r="G458" s="237"/>
      <c r="H458" s="240"/>
      <c r="I458" s="240"/>
      <c r="J458" s="237"/>
    </row>
    <row r="459" spans="1:18" s="218" customFormat="1" x14ac:dyDescent="0.25">
      <c r="A459" s="227"/>
      <c r="B459" s="224" t="s">
        <v>11</v>
      </c>
      <c r="C459" s="233">
        <f>SUM(C8:C458)</f>
        <v>4891</v>
      </c>
      <c r="D459" s="225">
        <f>SUM(D8:D458)</f>
        <v>536604537</v>
      </c>
      <c r="E459" s="224" t="s">
        <v>11</v>
      </c>
      <c r="F459" s="233">
        <f>SUM(F8:F458)</f>
        <v>445</v>
      </c>
      <c r="G459" s="225">
        <f>SUM(G8:G458)</f>
        <v>49608405</v>
      </c>
      <c r="H459" s="233">
        <f>SUM(H8:H458)</f>
        <v>0</v>
      </c>
      <c r="I459" s="233">
        <f>SUM(I8:I458)</f>
        <v>472795582</v>
      </c>
      <c r="J459" s="225"/>
      <c r="K459" s="220"/>
      <c r="L459" s="220"/>
      <c r="M459" s="220"/>
      <c r="N459" s="220"/>
      <c r="O459" s="220"/>
      <c r="P459" s="220"/>
      <c r="Q459" s="220"/>
      <c r="R459" s="220"/>
    </row>
    <row r="460" spans="1:18" s="218" customFormat="1" x14ac:dyDescent="0.25">
      <c r="A460" s="227"/>
      <c r="B460" s="224"/>
      <c r="C460" s="233"/>
      <c r="D460" s="225"/>
      <c r="E460" s="224"/>
      <c r="F460" s="233"/>
      <c r="G460" s="225"/>
      <c r="H460" s="233"/>
      <c r="I460" s="233"/>
      <c r="J460" s="225"/>
      <c r="K460" s="220"/>
      <c r="M460" s="220"/>
      <c r="N460" s="220"/>
      <c r="O460" s="220"/>
      <c r="P460" s="220"/>
      <c r="Q460" s="220"/>
      <c r="R460" s="220"/>
    </row>
    <row r="461" spans="1:18" x14ac:dyDescent="0.25">
      <c r="A461" s="226"/>
      <c r="B461" s="227"/>
      <c r="C461" s="241"/>
      <c r="D461" s="237"/>
      <c r="E461" s="224"/>
      <c r="F461" s="241"/>
      <c r="G461" s="335" t="s">
        <v>12</v>
      </c>
      <c r="H461" s="336"/>
      <c r="I461" s="237"/>
      <c r="J461" s="228">
        <f>SUM(D8:D458)</f>
        <v>536604537</v>
      </c>
      <c r="P461" s="220"/>
      <c r="Q461" s="220"/>
      <c r="R461" s="234"/>
    </row>
    <row r="462" spans="1:18" x14ac:dyDescent="0.25">
      <c r="A462" s="236"/>
      <c r="B462" s="235"/>
      <c r="C462" s="241"/>
      <c r="D462" s="237"/>
      <c r="E462" s="238"/>
      <c r="F462" s="241"/>
      <c r="G462" s="335" t="s">
        <v>13</v>
      </c>
      <c r="H462" s="336"/>
      <c r="I462" s="238"/>
      <c r="J462" s="228">
        <f>SUM(G8:G458)</f>
        <v>49608405</v>
      </c>
      <c r="R462" s="234"/>
    </row>
    <row r="463" spans="1:18" x14ac:dyDescent="0.25">
      <c r="A463" s="229"/>
      <c r="B463" s="238"/>
      <c r="C463" s="241"/>
      <c r="D463" s="237"/>
      <c r="E463" s="238"/>
      <c r="F463" s="241"/>
      <c r="G463" s="335" t="s">
        <v>14</v>
      </c>
      <c r="H463" s="336"/>
      <c r="I463" s="230"/>
      <c r="J463" s="230">
        <f>J461-J462</f>
        <v>486996132</v>
      </c>
      <c r="L463" s="220"/>
      <c r="R463" s="234"/>
    </row>
    <row r="464" spans="1:18" x14ac:dyDescent="0.25">
      <c r="A464" s="236"/>
      <c r="B464" s="231"/>
      <c r="C464" s="241"/>
      <c r="D464" s="232"/>
      <c r="E464" s="238"/>
      <c r="F464" s="241"/>
      <c r="G464" s="335" t="s">
        <v>15</v>
      </c>
      <c r="H464" s="336"/>
      <c r="I464" s="238"/>
      <c r="J464" s="228">
        <f>SUM(H8:H458)</f>
        <v>0</v>
      </c>
      <c r="R464" s="234"/>
    </row>
    <row r="465" spans="1:18" x14ac:dyDescent="0.25">
      <c r="A465" s="236"/>
      <c r="B465" s="231"/>
      <c r="C465" s="241"/>
      <c r="D465" s="232"/>
      <c r="E465" s="238"/>
      <c r="F465" s="241"/>
      <c r="G465" s="335" t="s">
        <v>16</v>
      </c>
      <c r="H465" s="336"/>
      <c r="I465" s="238"/>
      <c r="J465" s="228">
        <f>J463+J464</f>
        <v>486996132</v>
      </c>
      <c r="R465" s="234"/>
    </row>
    <row r="466" spans="1:18" x14ac:dyDescent="0.25">
      <c r="A466" s="236"/>
      <c r="B466" s="231"/>
      <c r="C466" s="241"/>
      <c r="D466" s="232"/>
      <c r="E466" s="238"/>
      <c r="F466" s="241"/>
      <c r="G466" s="335" t="s">
        <v>5</v>
      </c>
      <c r="H466" s="336"/>
      <c r="I466" s="238"/>
      <c r="J466" s="228">
        <f>SUM(I8:I458)</f>
        <v>472795582</v>
      </c>
      <c r="R466" s="234"/>
    </row>
    <row r="467" spans="1:18" x14ac:dyDescent="0.25">
      <c r="A467" s="236"/>
      <c r="B467" s="231"/>
      <c r="C467" s="241"/>
      <c r="D467" s="232"/>
      <c r="E467" s="238"/>
      <c r="F467" s="241"/>
      <c r="G467" s="335" t="s">
        <v>32</v>
      </c>
      <c r="H467" s="336"/>
      <c r="I467" s="235" t="str">
        <f>IF(J467&gt;0,"SALDO",IF(J467&lt;0,"PIUTANG",IF(J467=0,"LUNAS")))</f>
        <v>PIUTANG</v>
      </c>
      <c r="J467" s="228">
        <f>J466-J465</f>
        <v>-14200550</v>
      </c>
      <c r="R467" s="234"/>
    </row>
  </sheetData>
  <mergeCells count="13">
    <mergeCell ref="A5:J5"/>
    <mergeCell ref="A6:A7"/>
    <mergeCell ref="B6:G6"/>
    <mergeCell ref="H6:H7"/>
    <mergeCell ref="I6:I7"/>
    <mergeCell ref="J6:J7"/>
    <mergeCell ref="G467:H467"/>
    <mergeCell ref="G461:H461"/>
    <mergeCell ref="G462:H462"/>
    <mergeCell ref="G463:H463"/>
    <mergeCell ref="G464:H464"/>
    <mergeCell ref="G465:H465"/>
    <mergeCell ref="G466:H466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6" t="s">
        <v>21</v>
      </c>
      <c r="G2" s="326"/>
      <c r="H2" s="326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8"/>
      <c r="I7" s="352"/>
      <c r="J7" s="34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32" t="s">
        <v>12</v>
      </c>
      <c r="H35" s="332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32" t="s">
        <v>13</v>
      </c>
      <c r="H36" s="332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32" t="s">
        <v>14</v>
      </c>
      <c r="H37" s="332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32" t="s">
        <v>15</v>
      </c>
      <c r="H38" s="332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32" t="s">
        <v>16</v>
      </c>
      <c r="H39" s="332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32" t="s">
        <v>5</v>
      </c>
      <c r="H40" s="332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6" t="s">
        <v>21</v>
      </c>
      <c r="G2" s="326"/>
      <c r="H2" s="326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8"/>
      <c r="I7" s="352"/>
      <c r="J7" s="34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6" t="s">
        <v>22</v>
      </c>
      <c r="G1" s="326"/>
      <c r="H1" s="326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6" x14ac:dyDescent="0.25">
      <c r="A7" s="34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8"/>
      <c r="I7" s="352"/>
      <c r="J7" s="34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32" t="s">
        <v>12</v>
      </c>
      <c r="H158" s="332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32" t="s">
        <v>13</v>
      </c>
      <c r="H159" s="332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32" t="s">
        <v>14</v>
      </c>
      <c r="H160" s="332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32" t="s">
        <v>15</v>
      </c>
      <c r="H161" s="332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32" t="s">
        <v>16</v>
      </c>
      <c r="H162" s="332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32" t="s">
        <v>5</v>
      </c>
      <c r="H163" s="332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32" t="s">
        <v>32</v>
      </c>
      <c r="H164" s="332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6" t="s">
        <v>22</v>
      </c>
      <c r="G1" s="326"/>
      <c r="H1" s="326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6" t="s">
        <v>21</v>
      </c>
      <c r="G2" s="326"/>
      <c r="H2" s="32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74"/>
      <c r="M5" s="18"/>
      <c r="O5" s="18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  <c r="L6" s="174"/>
    </row>
    <row r="7" spans="1:15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8"/>
      <c r="I7" s="352"/>
      <c r="J7" s="34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32" t="s">
        <v>12</v>
      </c>
      <c r="H57" s="332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32" t="s">
        <v>13</v>
      </c>
      <c r="H58" s="332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32" t="s">
        <v>14</v>
      </c>
      <c r="H59" s="332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32" t="s">
        <v>15</v>
      </c>
      <c r="H60" s="332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32" t="s">
        <v>16</v>
      </c>
      <c r="H61" s="332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32" t="s">
        <v>5</v>
      </c>
      <c r="H62" s="332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32" t="s">
        <v>32</v>
      </c>
      <c r="H63" s="332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6" t="s">
        <v>22</v>
      </c>
      <c r="G1" s="326"/>
      <c r="H1" s="326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6" t="s">
        <v>21</v>
      </c>
      <c r="G2" s="326"/>
      <c r="H2" s="326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1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1" x14ac:dyDescent="0.25">
      <c r="A7" s="34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32" t="s">
        <v>12</v>
      </c>
      <c r="H116" s="332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32" t="s">
        <v>13</v>
      </c>
      <c r="H117" s="332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32" t="s">
        <v>14</v>
      </c>
      <c r="H118" s="332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32" t="s">
        <v>15</v>
      </c>
      <c r="H119" s="332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32" t="s">
        <v>16</v>
      </c>
      <c r="H120" s="332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32" t="s">
        <v>5</v>
      </c>
      <c r="H121" s="332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32" t="s">
        <v>32</v>
      </c>
      <c r="H122" s="332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J72*-1</f>
        <v>0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9" t="s">
        <v>12</v>
      </c>
      <c r="H66" s="3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13</v>
      </c>
      <c r="H67" s="3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9" t="s">
        <v>14</v>
      </c>
      <c r="H68" s="3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15</v>
      </c>
      <c r="H69" s="3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16</v>
      </c>
      <c r="H70" s="3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5</v>
      </c>
      <c r="H71" s="3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9" t="s">
        <v>32</v>
      </c>
      <c r="H72" s="3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J40*-1</f>
        <v>0</v>
      </c>
      <c r="J2" s="20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4"/>
      <c r="I6" s="352"/>
      <c r="J6" s="34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32" t="s">
        <v>12</v>
      </c>
      <c r="H34" s="332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32" t="s">
        <v>13</v>
      </c>
      <c r="H35" s="332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32" t="s">
        <v>14</v>
      </c>
      <c r="H36" s="332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32" t="s">
        <v>15</v>
      </c>
      <c r="H37" s="332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32" t="s">
        <v>16</v>
      </c>
      <c r="H38" s="332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32" t="s">
        <v>5</v>
      </c>
      <c r="H39" s="332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32" t="s">
        <v>32</v>
      </c>
      <c r="H40" s="332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J71*-1</f>
        <v>12110891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9" t="s">
        <v>12</v>
      </c>
      <c r="H65" s="3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9" t="s">
        <v>13</v>
      </c>
      <c r="H66" s="3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14</v>
      </c>
      <c r="H67" s="3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9" t="s">
        <v>15</v>
      </c>
      <c r="H68" s="3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16</v>
      </c>
      <c r="H69" s="3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5</v>
      </c>
      <c r="H70" s="3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32</v>
      </c>
      <c r="H71" s="3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377"/>
  <sheetViews>
    <sheetView workbookViewId="0">
      <pane ySplit="6" topLeftCell="A353" activePane="bottomLeft" state="frozen"/>
      <selection pane="bottomLeft" activeCell="G360" sqref="G360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6" t="s">
        <v>22</v>
      </c>
      <c r="G1" s="326"/>
      <c r="H1" s="326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J376*-1</f>
        <v>896001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43"/>
      <c r="B4" s="344"/>
      <c r="C4" s="344"/>
      <c r="D4" s="344"/>
      <c r="E4" s="344"/>
      <c r="F4" s="344"/>
      <c r="G4" s="344"/>
      <c r="H4" s="344"/>
      <c r="I4" s="344"/>
      <c r="J4" s="345"/>
    </row>
    <row r="5" spans="1:16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37" t="s">
        <v>4</v>
      </c>
      <c r="I5" s="351" t="s">
        <v>5</v>
      </c>
      <c r="J5" s="341" t="s">
        <v>6</v>
      </c>
    </row>
    <row r="6" spans="1:16" x14ac:dyDescent="0.25">
      <c r="A6" s="347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38"/>
      <c r="I6" s="352"/>
      <c r="J6" s="34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36">
        <v>43217</v>
      </c>
      <c r="B359" s="235">
        <v>180161639</v>
      </c>
      <c r="C359" s="241">
        <v>1</v>
      </c>
      <c r="D359" s="34">
        <v>80500</v>
      </c>
      <c r="E359" s="238">
        <v>180042350</v>
      </c>
      <c r="F359" s="241">
        <v>6</v>
      </c>
      <c r="G359" s="237">
        <v>706650</v>
      </c>
      <c r="H359" s="238"/>
      <c r="I359" s="240"/>
      <c r="J359" s="237"/>
      <c r="K359" s="234"/>
      <c r="L359" s="234"/>
      <c r="M359" s="234"/>
      <c r="N359" s="234"/>
      <c r="O359" s="234"/>
      <c r="P359" s="234"/>
    </row>
    <row r="360" spans="1:16" x14ac:dyDescent="0.25">
      <c r="A360" s="236">
        <v>43217</v>
      </c>
      <c r="B360" s="235">
        <v>180161665</v>
      </c>
      <c r="C360" s="241">
        <v>10</v>
      </c>
      <c r="D360" s="34">
        <v>923213</v>
      </c>
      <c r="E360" s="238"/>
      <c r="F360" s="241"/>
      <c r="G360" s="237"/>
      <c r="H360" s="238"/>
      <c r="I360" s="240"/>
      <c r="J360" s="237"/>
      <c r="K360" s="234"/>
      <c r="L360" s="234"/>
      <c r="M360" s="234"/>
      <c r="N360" s="234"/>
      <c r="O360" s="234"/>
      <c r="P360" s="234"/>
    </row>
    <row r="361" spans="1:16" x14ac:dyDescent="0.25">
      <c r="A361" s="236">
        <v>43217</v>
      </c>
      <c r="B361" s="235">
        <v>180161683</v>
      </c>
      <c r="C361" s="241">
        <v>2</v>
      </c>
      <c r="D361" s="34">
        <v>256113</v>
      </c>
      <c r="E361" s="238"/>
      <c r="F361" s="241"/>
      <c r="G361" s="237"/>
      <c r="H361" s="238"/>
      <c r="I361" s="240"/>
      <c r="J361" s="237"/>
      <c r="K361" s="234"/>
      <c r="L361" s="234"/>
      <c r="M361" s="234"/>
      <c r="N361" s="234"/>
      <c r="O361" s="234"/>
      <c r="P361" s="234"/>
    </row>
    <row r="362" spans="1:16" x14ac:dyDescent="0.25">
      <c r="A362" s="236">
        <v>43217</v>
      </c>
      <c r="B362" s="235">
        <v>180161700</v>
      </c>
      <c r="C362" s="241">
        <v>2</v>
      </c>
      <c r="D362" s="34">
        <v>103163</v>
      </c>
      <c r="E362" s="238"/>
      <c r="F362" s="241"/>
      <c r="G362" s="237"/>
      <c r="H362" s="238"/>
      <c r="I362" s="240"/>
      <c r="J362" s="237"/>
      <c r="K362" s="234"/>
      <c r="L362" s="234"/>
      <c r="M362" s="234"/>
      <c r="N362" s="234"/>
      <c r="O362" s="234"/>
      <c r="P362" s="234"/>
    </row>
    <row r="363" spans="1:16" x14ac:dyDescent="0.25">
      <c r="A363" s="236">
        <v>43217</v>
      </c>
      <c r="B363" s="235">
        <v>180161715</v>
      </c>
      <c r="C363" s="241">
        <v>3</v>
      </c>
      <c r="D363" s="34">
        <v>239663</v>
      </c>
      <c r="E363" s="238"/>
      <c r="F363" s="241"/>
      <c r="G363" s="237"/>
      <c r="H363" s="238"/>
      <c r="I363" s="240"/>
      <c r="J363" s="237"/>
      <c r="K363" s="234"/>
      <c r="L363" s="234"/>
      <c r="M363" s="234"/>
      <c r="N363" s="234"/>
      <c r="O363" s="234"/>
      <c r="P363" s="234"/>
    </row>
    <row r="364" spans="1:16" x14ac:dyDescent="0.25">
      <c r="A364" s="236"/>
      <c r="B364" s="235"/>
      <c r="C364" s="241"/>
      <c r="D364" s="34"/>
      <c r="E364" s="238"/>
      <c r="F364" s="241"/>
      <c r="G364" s="237"/>
      <c r="H364" s="238"/>
      <c r="I364" s="240"/>
      <c r="J364" s="237"/>
      <c r="K364" s="234"/>
      <c r="L364" s="234"/>
      <c r="M364" s="234"/>
      <c r="N364" s="234"/>
      <c r="O364" s="234"/>
      <c r="P364" s="234"/>
    </row>
    <row r="365" spans="1:16" x14ac:dyDescent="0.25">
      <c r="A365" s="236"/>
      <c r="B365" s="235"/>
      <c r="C365" s="241"/>
      <c r="D365" s="34"/>
      <c r="E365" s="238"/>
      <c r="F365" s="241"/>
      <c r="G365" s="237"/>
      <c r="H365" s="238"/>
      <c r="I365" s="240"/>
      <c r="J365" s="237"/>
      <c r="K365" s="234"/>
      <c r="L365" s="234"/>
      <c r="M365" s="234"/>
      <c r="N365" s="234"/>
      <c r="O365" s="234"/>
      <c r="P365" s="234"/>
    </row>
    <row r="366" spans="1:16" x14ac:dyDescent="0.25">
      <c r="A366" s="236"/>
      <c r="B366" s="235"/>
      <c r="C366" s="241"/>
      <c r="D366" s="34"/>
      <c r="E366" s="238"/>
      <c r="F366" s="241"/>
      <c r="G366" s="237"/>
      <c r="H366" s="238"/>
      <c r="I366" s="240"/>
      <c r="J366" s="237"/>
      <c r="K366" s="234"/>
      <c r="L366" s="234"/>
      <c r="M366" s="234"/>
      <c r="N366" s="234"/>
      <c r="O366" s="234"/>
      <c r="P366" s="234"/>
    </row>
    <row r="367" spans="1:16" x14ac:dyDescent="0.25">
      <c r="A367" s="236"/>
      <c r="B367" s="235"/>
      <c r="C367" s="241"/>
      <c r="D367" s="34"/>
      <c r="E367" s="238"/>
      <c r="F367" s="241"/>
      <c r="G367" s="237"/>
      <c r="H367" s="238"/>
      <c r="I367" s="240"/>
      <c r="J367" s="237"/>
      <c r="K367" s="234"/>
      <c r="L367" s="234"/>
      <c r="M367" s="234"/>
      <c r="N367" s="234"/>
      <c r="O367" s="234"/>
      <c r="P367" s="234"/>
    </row>
    <row r="368" spans="1:16" x14ac:dyDescent="0.25">
      <c r="A368" s="236"/>
      <c r="B368" s="224" t="s">
        <v>11</v>
      </c>
      <c r="C368" s="233">
        <f>SUM(C7:C367)</f>
        <v>2538</v>
      </c>
      <c r="D368" s="225">
        <f>SUM(D7:D367)</f>
        <v>242357330</v>
      </c>
      <c r="E368" s="224" t="s">
        <v>11</v>
      </c>
      <c r="F368" s="233">
        <f>SUM(F7:F367)</f>
        <v>548</v>
      </c>
      <c r="G368" s="225">
        <f>SUM(G7:G367)</f>
        <v>57070759</v>
      </c>
      <c r="H368" s="225">
        <f>SUM(H7:H367)</f>
        <v>0</v>
      </c>
      <c r="I368" s="233">
        <f>SUM(I7:I367)</f>
        <v>184390570</v>
      </c>
      <c r="J368" s="5"/>
      <c r="K368" s="234"/>
      <c r="L368" s="234"/>
      <c r="M368" s="234"/>
      <c r="N368" s="234"/>
      <c r="O368" s="234"/>
      <c r="P368" s="234"/>
    </row>
    <row r="369" spans="1:16" x14ac:dyDescent="0.25">
      <c r="A369" s="236"/>
      <c r="B369" s="224"/>
      <c r="C369" s="233"/>
      <c r="D369" s="225"/>
      <c r="E369" s="224"/>
      <c r="F369" s="233"/>
      <c r="G369" s="5"/>
      <c r="H369" s="235"/>
      <c r="I369" s="241"/>
      <c r="J369" s="5"/>
      <c r="K369" s="234"/>
      <c r="L369" s="234"/>
      <c r="M369" s="234"/>
      <c r="N369" s="234"/>
      <c r="O369" s="234"/>
      <c r="P369" s="234"/>
    </row>
    <row r="370" spans="1:16" x14ac:dyDescent="0.25">
      <c r="A370" s="236"/>
      <c r="B370" s="227"/>
      <c r="C370" s="241"/>
      <c r="D370" s="237"/>
      <c r="E370" s="224"/>
      <c r="F370" s="241"/>
      <c r="G370" s="332" t="s">
        <v>12</v>
      </c>
      <c r="H370" s="332"/>
      <c r="I370" s="240"/>
      <c r="J370" s="228">
        <f>SUM(D7:D367)</f>
        <v>242357330</v>
      </c>
      <c r="K370" s="234"/>
      <c r="L370" s="234"/>
      <c r="M370" s="234"/>
      <c r="N370" s="234"/>
      <c r="O370" s="234"/>
      <c r="P370" s="234"/>
    </row>
    <row r="371" spans="1:16" x14ac:dyDescent="0.25">
      <c r="A371" s="226"/>
      <c r="B371" s="235"/>
      <c r="C371" s="241"/>
      <c r="D371" s="237"/>
      <c r="E371" s="238"/>
      <c r="F371" s="241"/>
      <c r="G371" s="332" t="s">
        <v>13</v>
      </c>
      <c r="H371" s="332"/>
      <c r="I371" s="240"/>
      <c r="J371" s="228">
        <f>SUM(G7:G367)</f>
        <v>57070759</v>
      </c>
      <c r="K371" s="234"/>
      <c r="L371" s="234"/>
      <c r="M371" s="234"/>
      <c r="N371" s="234"/>
      <c r="O371" s="234"/>
      <c r="P371" s="234"/>
    </row>
    <row r="372" spans="1:16" x14ac:dyDescent="0.25">
      <c r="A372" s="236"/>
      <c r="B372" s="238"/>
      <c r="C372" s="241"/>
      <c r="D372" s="237"/>
      <c r="E372" s="238"/>
      <c r="F372" s="241"/>
      <c r="G372" s="332" t="s">
        <v>14</v>
      </c>
      <c r="H372" s="332"/>
      <c r="I372" s="41"/>
      <c r="J372" s="230">
        <f>J370-J371</f>
        <v>185286571</v>
      </c>
      <c r="K372" s="234"/>
      <c r="L372" s="234"/>
      <c r="M372" s="234"/>
      <c r="N372" s="234"/>
      <c r="O372" s="234"/>
      <c r="P372" s="234"/>
    </row>
    <row r="373" spans="1:16" x14ac:dyDescent="0.25">
      <c r="A373" s="229"/>
      <c r="B373" s="231"/>
      <c r="C373" s="241"/>
      <c r="D373" s="232"/>
      <c r="E373" s="238"/>
      <c r="F373" s="241"/>
      <c r="G373" s="332" t="s">
        <v>15</v>
      </c>
      <c r="H373" s="332"/>
      <c r="I373" s="240"/>
      <c r="J373" s="228">
        <f>SUM(H7:H367)</f>
        <v>0</v>
      </c>
      <c r="K373" s="234"/>
      <c r="L373" s="234"/>
      <c r="M373" s="234"/>
      <c r="N373" s="234"/>
      <c r="O373" s="234"/>
      <c r="P373" s="234"/>
    </row>
    <row r="374" spans="1:16" x14ac:dyDescent="0.25">
      <c r="A374" s="236"/>
      <c r="B374" s="231"/>
      <c r="C374" s="241"/>
      <c r="D374" s="232"/>
      <c r="E374" s="238"/>
      <c r="F374" s="241"/>
      <c r="G374" s="332" t="s">
        <v>16</v>
      </c>
      <c r="H374" s="332"/>
      <c r="I374" s="240"/>
      <c r="J374" s="228">
        <f>J372+J373</f>
        <v>185286571</v>
      </c>
      <c r="K374" s="234"/>
      <c r="L374" s="234"/>
      <c r="M374" s="234"/>
      <c r="N374" s="234"/>
      <c r="O374" s="234"/>
      <c r="P374" s="234"/>
    </row>
    <row r="375" spans="1:16" x14ac:dyDescent="0.25">
      <c r="A375" s="236"/>
      <c r="B375" s="231"/>
      <c r="C375" s="241"/>
      <c r="D375" s="232"/>
      <c r="E375" s="238"/>
      <c r="F375" s="241"/>
      <c r="G375" s="332" t="s">
        <v>5</v>
      </c>
      <c r="H375" s="332"/>
      <c r="I375" s="240"/>
      <c r="J375" s="228">
        <f>SUM(I7:I367)</f>
        <v>184390570</v>
      </c>
      <c r="K375" s="234"/>
      <c r="L375" s="234"/>
      <c r="M375" s="234"/>
      <c r="N375" s="234"/>
      <c r="O375" s="234"/>
      <c r="P375" s="234"/>
    </row>
    <row r="376" spans="1:16" x14ac:dyDescent="0.25">
      <c r="A376" s="236"/>
      <c r="B376" s="231"/>
      <c r="C376" s="241"/>
      <c r="D376" s="232"/>
      <c r="E376" s="238"/>
      <c r="F376" s="241"/>
      <c r="G376" s="332" t="s">
        <v>32</v>
      </c>
      <c r="H376" s="332"/>
      <c r="I376" s="241" t="str">
        <f>IF(J376&gt;0,"SALDO",IF(J376&lt;0,"PIUTANG",IF(J376=0,"LUNAS")))</f>
        <v>PIUTANG</v>
      </c>
      <c r="J376" s="228">
        <f>J375-J374</f>
        <v>-896001</v>
      </c>
      <c r="K376" s="234"/>
      <c r="L376" s="234"/>
      <c r="M376" s="234"/>
      <c r="N376" s="234"/>
      <c r="O376" s="234"/>
      <c r="P376" s="234"/>
    </row>
    <row r="377" spans="1:16" x14ac:dyDescent="0.25">
      <c r="A377" s="236"/>
      <c r="K377" s="234"/>
      <c r="L377" s="234"/>
      <c r="M377" s="234"/>
      <c r="N377" s="234"/>
      <c r="O377" s="234"/>
      <c r="P377" s="234"/>
    </row>
  </sheetData>
  <mergeCells count="15">
    <mergeCell ref="G376:H376"/>
    <mergeCell ref="G370:H370"/>
    <mergeCell ref="G371:H371"/>
    <mergeCell ref="G372:H372"/>
    <mergeCell ref="G373:H373"/>
    <mergeCell ref="G374:H374"/>
    <mergeCell ref="G375:H375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43"/>
  <sheetViews>
    <sheetView workbookViewId="0">
      <pane ySplit="7" topLeftCell="A17" activePane="bottomLeft" state="frozen"/>
      <selection pane="bottomLeft" activeCell="B21" sqref="B2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6" t="s">
        <v>22</v>
      </c>
      <c r="G1" s="326"/>
      <c r="H1" s="326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220">
        <f>J37*-1</f>
        <v>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4"/>
      <c r="I7" s="352"/>
      <c r="J7" s="34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98">
        <v>43206</v>
      </c>
      <c r="B21" s="99">
        <v>180160490</v>
      </c>
      <c r="C21" s="100">
        <v>1</v>
      </c>
      <c r="D21" s="34">
        <v>105088</v>
      </c>
      <c r="E21" s="245"/>
      <c r="F21" s="243"/>
      <c r="G21" s="247"/>
      <c r="H21" s="102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98"/>
      <c r="B22" s="99"/>
      <c r="C22" s="100"/>
      <c r="D22" s="34"/>
      <c r="E22" s="101"/>
      <c r="F22" s="99"/>
      <c r="G22" s="34"/>
      <c r="H22" s="102"/>
      <c r="I22" s="102">
        <v>115088</v>
      </c>
      <c r="J22" s="34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  <c r="K23" s="219"/>
      <c r="L23" s="219"/>
      <c r="M23" s="219"/>
      <c r="N23" s="219"/>
      <c r="O23" s="219"/>
      <c r="P23" s="219"/>
    </row>
    <row r="24" spans="1:16" s="234" customFormat="1" x14ac:dyDescent="0.25">
      <c r="A24" s="98"/>
      <c r="B24" s="99"/>
      <c r="C24" s="100"/>
      <c r="D24" s="34"/>
      <c r="E24" s="101"/>
      <c r="F24" s="99"/>
      <c r="G24" s="34"/>
      <c r="H24" s="102"/>
      <c r="I24" s="102"/>
      <c r="J24" s="34"/>
      <c r="K24" s="219"/>
      <c r="L24" s="219"/>
      <c r="M24" s="219"/>
      <c r="N24" s="219"/>
      <c r="O24" s="219"/>
      <c r="P24" s="219"/>
    </row>
    <row r="25" spans="1:16" s="234" customFormat="1" x14ac:dyDescent="0.25">
      <c r="A25" s="98"/>
      <c r="B25" s="99"/>
      <c r="C25" s="100"/>
      <c r="D25" s="34"/>
      <c r="E25" s="101"/>
      <c r="F25" s="99"/>
      <c r="G25" s="34"/>
      <c r="H25" s="102"/>
      <c r="I25" s="102"/>
      <c r="J25" s="34"/>
      <c r="K25" s="219"/>
      <c r="L25" s="219"/>
      <c r="M25" s="219"/>
      <c r="N25" s="219"/>
      <c r="O25" s="219"/>
      <c r="P25" s="219"/>
    </row>
    <row r="26" spans="1:16" s="234" customFormat="1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  <c r="K26" s="219"/>
      <c r="L26" s="219"/>
      <c r="M26" s="219"/>
      <c r="N26" s="219"/>
      <c r="O26" s="219"/>
      <c r="P26" s="219"/>
    </row>
    <row r="27" spans="1:16" s="234" customFormat="1" x14ac:dyDescent="0.25">
      <c r="A27" s="98"/>
      <c r="B27" s="99"/>
      <c r="C27" s="100"/>
      <c r="D27" s="34"/>
      <c r="E27" s="101"/>
      <c r="F27" s="99"/>
      <c r="G27" s="34"/>
      <c r="H27" s="102"/>
      <c r="I27" s="102"/>
      <c r="J27" s="34"/>
      <c r="K27" s="219"/>
      <c r="L27" s="219"/>
      <c r="M27" s="219"/>
      <c r="N27" s="219"/>
      <c r="O27" s="219"/>
      <c r="P27" s="219"/>
    </row>
    <row r="28" spans="1:16" s="234" customFormat="1" x14ac:dyDescent="0.25">
      <c r="A28" s="236"/>
      <c r="B28" s="235"/>
      <c r="C28" s="241"/>
      <c r="D28" s="237"/>
      <c r="E28" s="238"/>
      <c r="F28" s="235"/>
      <c r="G28" s="237"/>
      <c r="H28" s="240"/>
      <c r="I28" s="240"/>
      <c r="J28" s="237"/>
      <c r="K28" s="219"/>
      <c r="L28" s="219"/>
      <c r="M28" s="219"/>
      <c r="N28" s="219"/>
      <c r="O28" s="219"/>
      <c r="P28" s="219"/>
    </row>
    <row r="29" spans="1:16" s="234" customFormat="1" x14ac:dyDescent="0.25">
      <c r="A29" s="4"/>
      <c r="B29" s="8" t="s">
        <v>11</v>
      </c>
      <c r="C29" s="77">
        <f>SUM(C8:C28)</f>
        <v>251</v>
      </c>
      <c r="D29" s="9"/>
      <c r="E29" s="224" t="s">
        <v>11</v>
      </c>
      <c r="F29" s="224">
        <f>SUM(F8:F28)</f>
        <v>1</v>
      </c>
      <c r="G29" s="225">
        <f>SUM(G8:G28)</f>
        <v>98525</v>
      </c>
      <c r="H29" s="240"/>
      <c r="I29" s="240"/>
      <c r="J29" s="237"/>
      <c r="K29" s="219"/>
      <c r="L29" s="219"/>
      <c r="M29" s="219"/>
      <c r="N29" s="219"/>
      <c r="O29" s="219"/>
      <c r="P29" s="219"/>
    </row>
    <row r="30" spans="1:16" s="234" customFormat="1" x14ac:dyDescent="0.25">
      <c r="A30" s="4"/>
      <c r="B30" s="8"/>
      <c r="C30" s="77"/>
      <c r="D30" s="9"/>
      <c r="E30" s="238"/>
      <c r="F30" s="235"/>
      <c r="G30" s="237"/>
      <c r="H30" s="240"/>
      <c r="I30" s="240"/>
      <c r="J30" s="237"/>
      <c r="K30" s="219"/>
      <c r="L30" s="219"/>
      <c r="M30" s="219"/>
      <c r="N30" s="219"/>
      <c r="O30" s="219"/>
      <c r="P30" s="219"/>
    </row>
    <row r="31" spans="1:16" s="234" customFormat="1" x14ac:dyDescent="0.25">
      <c r="A31" s="10"/>
      <c r="B31" s="11"/>
      <c r="C31" s="40"/>
      <c r="D31" s="6"/>
      <c r="E31" s="8"/>
      <c r="F31" s="235"/>
      <c r="G31" s="332" t="s">
        <v>12</v>
      </c>
      <c r="H31" s="332"/>
      <c r="I31" s="39"/>
      <c r="J31" s="13">
        <f>SUM(D8:D28)</f>
        <v>16240439</v>
      </c>
      <c r="K31" s="219"/>
      <c r="L31" s="219"/>
      <c r="M31" s="219"/>
      <c r="N31" s="219"/>
      <c r="O31" s="219"/>
      <c r="P31" s="219"/>
    </row>
    <row r="32" spans="1:16" s="234" customFormat="1" x14ac:dyDescent="0.25">
      <c r="A32" s="4"/>
      <c r="B32" s="3"/>
      <c r="C32" s="40"/>
      <c r="D32" s="6"/>
      <c r="E32" s="8"/>
      <c r="F32" s="235"/>
      <c r="G32" s="332" t="s">
        <v>13</v>
      </c>
      <c r="H32" s="332"/>
      <c r="I32" s="39"/>
      <c r="J32" s="13">
        <f>SUM(G8:G28)</f>
        <v>98525</v>
      </c>
      <c r="K32" s="219"/>
      <c r="L32" s="219"/>
      <c r="M32" s="219"/>
      <c r="N32" s="219"/>
      <c r="O32" s="219"/>
      <c r="P32" s="219"/>
    </row>
    <row r="33" spans="1:16" s="234" customFormat="1" x14ac:dyDescent="0.25">
      <c r="A33" s="14"/>
      <c r="B33" s="7"/>
      <c r="C33" s="40"/>
      <c r="D33" s="6"/>
      <c r="E33" s="7"/>
      <c r="F33" s="235"/>
      <c r="G33" s="332" t="s">
        <v>14</v>
      </c>
      <c r="H33" s="332"/>
      <c r="I33" s="41"/>
      <c r="J33" s="15">
        <f>J31-J32</f>
        <v>16141914</v>
      </c>
      <c r="K33" s="219"/>
      <c r="L33" s="219"/>
      <c r="M33" s="219"/>
      <c r="N33" s="219"/>
      <c r="O33" s="219"/>
      <c r="P33" s="219"/>
    </row>
    <row r="34" spans="1:16" s="234" customFormat="1" x14ac:dyDescent="0.25">
      <c r="A34" s="4"/>
      <c r="B34" s="16"/>
      <c r="C34" s="40"/>
      <c r="D34" s="17"/>
      <c r="E34" s="7"/>
      <c r="F34" s="8"/>
      <c r="G34" s="332" t="s">
        <v>15</v>
      </c>
      <c r="H34" s="332"/>
      <c r="I34" s="39"/>
      <c r="J34" s="13">
        <f>SUM(H8:H30)</f>
        <v>363500</v>
      </c>
      <c r="K34" s="219"/>
      <c r="L34" s="219"/>
      <c r="M34" s="219"/>
      <c r="N34" s="219"/>
      <c r="O34" s="219"/>
      <c r="P34" s="219"/>
    </row>
    <row r="35" spans="1:16" x14ac:dyDescent="0.25">
      <c r="A35" s="4"/>
      <c r="B35" s="16"/>
      <c r="C35" s="40"/>
      <c r="D35" s="17"/>
      <c r="E35" s="7"/>
      <c r="F35" s="8"/>
      <c r="G35" s="332" t="s">
        <v>16</v>
      </c>
      <c r="H35" s="332"/>
      <c r="I35" s="39"/>
      <c r="J35" s="13">
        <f>J33+J34</f>
        <v>16505414</v>
      </c>
    </row>
    <row r="36" spans="1:16" x14ac:dyDescent="0.25">
      <c r="A36" s="4"/>
      <c r="B36" s="16"/>
      <c r="C36" s="40"/>
      <c r="D36" s="17"/>
      <c r="E36" s="7"/>
      <c r="F36" s="3"/>
      <c r="G36" s="332" t="s">
        <v>5</v>
      </c>
      <c r="H36" s="332"/>
      <c r="I36" s="39"/>
      <c r="J36" s="13">
        <f>SUM(I8:I30)</f>
        <v>16505414</v>
      </c>
    </row>
    <row r="37" spans="1:16" x14ac:dyDescent="0.25">
      <c r="A37" s="4"/>
      <c r="B37" s="16"/>
      <c r="C37" s="40"/>
      <c r="D37" s="17"/>
      <c r="E37" s="7"/>
      <c r="F37" s="3"/>
      <c r="G37" s="332" t="s">
        <v>32</v>
      </c>
      <c r="H37" s="332"/>
      <c r="I37" s="40" t="str">
        <f>IF(J37&gt;0,"SALDO",IF(J37&lt;0,"PIUTANG",IF(J37=0,"LUNAS")))</f>
        <v>LUNAS</v>
      </c>
      <c r="J37" s="13">
        <f>J36-J35</f>
        <v>0</v>
      </c>
    </row>
    <row r="38" spans="1:16" x14ac:dyDescent="0.25">
      <c r="F38" s="37"/>
      <c r="G38" s="37"/>
      <c r="J38" s="37"/>
    </row>
    <row r="39" spans="1:16" x14ac:dyDescent="0.25">
      <c r="C39" s="37"/>
      <c r="D39" s="37"/>
      <c r="F39" s="37"/>
      <c r="G39" s="37"/>
      <c r="J39" s="37"/>
      <c r="L39"/>
      <c r="M39"/>
      <c r="N39"/>
      <c r="O39"/>
      <c r="P39"/>
    </row>
    <row r="40" spans="1:16" x14ac:dyDescent="0.25">
      <c r="C40" s="37"/>
      <c r="D40" s="37"/>
      <c r="F40" s="37"/>
      <c r="G40" s="37"/>
      <c r="J40" s="37"/>
      <c r="L40"/>
      <c r="M40"/>
      <c r="N40"/>
      <c r="O40"/>
      <c r="P40"/>
    </row>
    <row r="41" spans="1:16" x14ac:dyDescent="0.25">
      <c r="C41" s="37"/>
      <c r="D41" s="37"/>
      <c r="F41" s="37"/>
      <c r="G41" s="37"/>
      <c r="J41" s="37"/>
      <c r="L41"/>
      <c r="M41"/>
      <c r="N41"/>
      <c r="O41"/>
      <c r="P41"/>
    </row>
    <row r="42" spans="1:16" x14ac:dyDescent="0.25">
      <c r="C42" s="37"/>
      <c r="D42" s="37"/>
      <c r="F42" s="37"/>
      <c r="G42" s="37"/>
      <c r="J42" s="37"/>
      <c r="L42"/>
      <c r="M42"/>
      <c r="N42"/>
      <c r="O42"/>
      <c r="P42"/>
    </row>
    <row r="43" spans="1:16" x14ac:dyDescent="0.25">
      <c r="C43" s="37"/>
      <c r="D43" s="37"/>
      <c r="L43"/>
      <c r="M43"/>
      <c r="N43"/>
      <c r="O43"/>
      <c r="P4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7:H37"/>
    <mergeCell ref="G31:H31"/>
    <mergeCell ref="G32:H32"/>
    <mergeCell ref="G33:H33"/>
    <mergeCell ref="G34:H34"/>
    <mergeCell ref="G35:H35"/>
    <mergeCell ref="G36:H36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46"/>
  <sheetViews>
    <sheetView workbookViewId="0">
      <pane ySplit="7" topLeftCell="A29" activePane="bottomLeft" state="frozen"/>
      <selection pane="bottomLeft" activeCell="L35" sqref="L35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6" t="s">
        <v>22</v>
      </c>
      <c r="G1" s="326"/>
      <c r="H1" s="326"/>
      <c r="I1" s="38" t="s">
        <v>37</v>
      </c>
      <c r="J1" s="20"/>
      <c r="L1" s="37">
        <f>SUM(D28:D32)</f>
        <v>6014401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J46*-1</f>
        <v>-780063</v>
      </c>
      <c r="J2" s="20"/>
      <c r="L2" s="37">
        <f>SUM(G28:G32)</f>
        <v>1209425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4804976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M5" s="37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M6" s="37"/>
    </row>
    <row r="7" spans="1:17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98">
        <v>43216</v>
      </c>
      <c r="B34" s="99">
        <v>180161567</v>
      </c>
      <c r="C34" s="100">
        <v>5</v>
      </c>
      <c r="D34" s="34">
        <v>484050</v>
      </c>
      <c r="E34" s="101">
        <v>180042323</v>
      </c>
      <c r="F34" s="99">
        <v>6</v>
      </c>
      <c r="G34" s="34">
        <v>1264113</v>
      </c>
      <c r="H34" s="102"/>
      <c r="I34" s="102"/>
      <c r="J34" s="34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98"/>
      <c r="B35" s="99"/>
      <c r="C35" s="100"/>
      <c r="D35" s="34"/>
      <c r="E35" s="101"/>
      <c r="F35" s="99"/>
      <c r="G35" s="34"/>
      <c r="H35" s="102"/>
      <c r="I35" s="102"/>
      <c r="J35" s="34"/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98"/>
      <c r="B36" s="99"/>
      <c r="C36" s="100"/>
      <c r="D36" s="34"/>
      <c r="E36" s="101"/>
      <c r="F36" s="99"/>
      <c r="G36" s="34"/>
      <c r="H36" s="102"/>
      <c r="I36" s="102"/>
      <c r="J36" s="34"/>
      <c r="K36" s="138"/>
      <c r="L36" s="138"/>
      <c r="M36" s="138"/>
      <c r="N36" s="138"/>
      <c r="O36" s="138"/>
      <c r="P36" s="138"/>
      <c r="Q36" s="138"/>
    </row>
    <row r="37" spans="1:17" x14ac:dyDescent="0.25">
      <c r="A37" s="4"/>
      <c r="B37" s="3"/>
      <c r="C37" s="40"/>
      <c r="D37" s="6"/>
      <c r="E37" s="7"/>
      <c r="F37" s="3"/>
      <c r="G37" s="6"/>
      <c r="H37" s="39"/>
      <c r="I37" s="39"/>
      <c r="J37" s="6"/>
      <c r="M37" s="37"/>
    </row>
    <row r="38" spans="1:17" x14ac:dyDescent="0.25">
      <c r="A38" s="4"/>
      <c r="B38" s="8" t="s">
        <v>11</v>
      </c>
      <c r="C38" s="77">
        <f>SUM(C8:C37)</f>
        <v>160</v>
      </c>
      <c r="D38" s="9"/>
      <c r="E38" s="8" t="s">
        <v>11</v>
      </c>
      <c r="F38" s="8">
        <f>SUM(F8:F37)</f>
        <v>33</v>
      </c>
      <c r="G38" s="5"/>
      <c r="H38" s="40"/>
      <c r="I38" s="40"/>
      <c r="J38" s="5"/>
      <c r="M38" s="37"/>
    </row>
    <row r="39" spans="1:17" x14ac:dyDescent="0.25">
      <c r="A39" s="4"/>
      <c r="B39" s="8"/>
      <c r="C39" s="77"/>
      <c r="D39" s="9"/>
      <c r="E39" s="8"/>
      <c r="F39" s="8"/>
      <c r="G39" s="32"/>
      <c r="H39" s="52"/>
      <c r="I39" s="40"/>
      <c r="J39" s="5"/>
      <c r="M39" s="37"/>
    </row>
    <row r="40" spans="1:17" x14ac:dyDescent="0.25">
      <c r="A40" s="10"/>
      <c r="B40" s="11"/>
      <c r="C40" s="40"/>
      <c r="D40" s="6"/>
      <c r="E40" s="8"/>
      <c r="F40" s="3"/>
      <c r="G40" s="332" t="s">
        <v>12</v>
      </c>
      <c r="H40" s="332"/>
      <c r="I40" s="39"/>
      <c r="J40" s="13">
        <f>SUM(D8:D37)</f>
        <v>18850131</v>
      </c>
      <c r="M40" s="37"/>
    </row>
    <row r="41" spans="1:17" x14ac:dyDescent="0.25">
      <c r="A41" s="4"/>
      <c r="B41" s="3"/>
      <c r="C41" s="40"/>
      <c r="D41" s="6"/>
      <c r="E41" s="7"/>
      <c r="F41" s="3"/>
      <c r="G41" s="332" t="s">
        <v>13</v>
      </c>
      <c r="H41" s="332"/>
      <c r="I41" s="39"/>
      <c r="J41" s="13">
        <f>SUM(G8:G37)</f>
        <v>4368176</v>
      </c>
      <c r="M41" s="37"/>
    </row>
    <row r="42" spans="1:17" x14ac:dyDescent="0.25">
      <c r="A42" s="14"/>
      <c r="B42" s="7"/>
      <c r="C42" s="40"/>
      <c r="D42" s="6"/>
      <c r="E42" s="7"/>
      <c r="F42" s="3"/>
      <c r="G42" s="332" t="s">
        <v>14</v>
      </c>
      <c r="H42" s="332"/>
      <c r="I42" s="41"/>
      <c r="J42" s="15">
        <f>J40-J41</f>
        <v>14481955</v>
      </c>
      <c r="M42" s="37"/>
    </row>
    <row r="43" spans="1:17" x14ac:dyDescent="0.25">
      <c r="A43" s="4"/>
      <c r="B43" s="16"/>
      <c r="C43" s="40"/>
      <c r="D43" s="17"/>
      <c r="E43" s="7"/>
      <c r="F43" s="3"/>
      <c r="G43" s="332" t="s">
        <v>15</v>
      </c>
      <c r="H43" s="332"/>
      <c r="I43" s="39"/>
      <c r="J43" s="13">
        <f>SUM(H8:H38)</f>
        <v>0</v>
      </c>
      <c r="M43" s="37"/>
    </row>
    <row r="44" spans="1:17" x14ac:dyDescent="0.25">
      <c r="A44" s="4"/>
      <c r="B44" s="16"/>
      <c r="C44" s="40"/>
      <c r="D44" s="17"/>
      <c r="E44" s="7"/>
      <c r="F44" s="3"/>
      <c r="G44" s="332" t="s">
        <v>16</v>
      </c>
      <c r="H44" s="332"/>
      <c r="I44" s="39"/>
      <c r="J44" s="13">
        <f>J42+J43</f>
        <v>14481955</v>
      </c>
      <c r="M44" s="37"/>
    </row>
    <row r="45" spans="1:17" x14ac:dyDescent="0.25">
      <c r="A45" s="4"/>
      <c r="B45" s="16"/>
      <c r="C45" s="40"/>
      <c r="D45" s="17"/>
      <c r="E45" s="7"/>
      <c r="F45" s="3"/>
      <c r="G45" s="332" t="s">
        <v>5</v>
      </c>
      <c r="H45" s="332"/>
      <c r="I45" s="39"/>
      <c r="J45" s="13">
        <f>SUM(I8:I38)</f>
        <v>15262018</v>
      </c>
      <c r="M45" s="37"/>
    </row>
    <row r="46" spans="1:17" x14ac:dyDescent="0.25">
      <c r="A46" s="4"/>
      <c r="B46" s="16"/>
      <c r="C46" s="40"/>
      <c r="D46" s="17"/>
      <c r="E46" s="7"/>
      <c r="F46" s="3"/>
      <c r="G46" s="332" t="s">
        <v>32</v>
      </c>
      <c r="H46" s="332"/>
      <c r="I46" s="40" t="str">
        <f>IF(J46&gt;0,"SALDO",IF(J46&lt;0,"PIUTANG",IF(J46=0,"LUNAS")))</f>
        <v>SALDO</v>
      </c>
      <c r="J46" s="13">
        <f>J45-J44</f>
        <v>780063</v>
      </c>
      <c r="M46" s="37"/>
    </row>
  </sheetData>
  <mergeCells count="15">
    <mergeCell ref="G46:H46"/>
    <mergeCell ref="G40:H40"/>
    <mergeCell ref="G41:H41"/>
    <mergeCell ref="G42:H42"/>
    <mergeCell ref="G43:H43"/>
    <mergeCell ref="G44:H44"/>
    <mergeCell ref="G45:H45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9"/>
  <sheetViews>
    <sheetView workbookViewId="0">
      <pane ySplit="7" topLeftCell="A8" activePane="bottomLeft" state="frozen"/>
      <selection pane="bottomLeft" activeCell="E17" sqref="E1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J29*-1</f>
        <v>2998288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8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8"/>
      <c r="I7" s="352"/>
      <c r="J7" s="34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98">
        <v>43205</v>
      </c>
      <c r="B16" s="99">
        <v>180160370</v>
      </c>
      <c r="C16" s="254">
        <v>51</v>
      </c>
      <c r="D16" s="34">
        <v>5532713</v>
      </c>
      <c r="E16" s="101">
        <v>180042017</v>
      </c>
      <c r="F16" s="99">
        <v>13</v>
      </c>
      <c r="G16" s="34">
        <v>1468775</v>
      </c>
      <c r="H16" s="101"/>
      <c r="I16" s="102">
        <v>4064000</v>
      </c>
      <c r="J16" s="34" t="s">
        <v>17</v>
      </c>
      <c r="L16" s="239"/>
    </row>
    <row r="17" spans="1:12" s="234" customFormat="1" x14ac:dyDescent="0.25">
      <c r="A17" s="98">
        <v>43215</v>
      </c>
      <c r="B17" s="99">
        <v>180161418</v>
      </c>
      <c r="C17" s="254">
        <v>47</v>
      </c>
      <c r="D17" s="34">
        <v>4712050</v>
      </c>
      <c r="E17" s="101">
        <v>180042293</v>
      </c>
      <c r="F17" s="99">
        <v>17</v>
      </c>
      <c r="G17" s="34">
        <v>1715263</v>
      </c>
      <c r="H17" s="101"/>
      <c r="I17" s="102"/>
      <c r="J17" s="34"/>
      <c r="L17" s="239"/>
    </row>
    <row r="18" spans="1:12" s="234" customFormat="1" x14ac:dyDescent="0.25">
      <c r="A18" s="98"/>
      <c r="B18" s="99"/>
      <c r="C18" s="254"/>
      <c r="D18" s="34"/>
      <c r="E18" s="101"/>
      <c r="F18" s="99"/>
      <c r="G18" s="34"/>
      <c r="H18" s="101"/>
      <c r="I18" s="102"/>
      <c r="J18" s="34"/>
      <c r="L18" s="239"/>
    </row>
    <row r="19" spans="1:12" s="234" customFormat="1" x14ac:dyDescent="0.25">
      <c r="A19" s="98"/>
      <c r="B19" s="99"/>
      <c r="C19" s="254"/>
      <c r="D19" s="34"/>
      <c r="E19" s="101"/>
      <c r="F19" s="99"/>
      <c r="G19" s="34"/>
      <c r="H19" s="101"/>
      <c r="I19" s="102"/>
      <c r="J19" s="34"/>
      <c r="L19" s="239"/>
    </row>
    <row r="20" spans="1:12" x14ac:dyDescent="0.25">
      <c r="A20" s="4"/>
      <c r="B20" s="3"/>
      <c r="C20" s="26"/>
      <c r="D20" s="6"/>
      <c r="E20" s="7"/>
      <c r="F20" s="3"/>
      <c r="G20" s="6"/>
      <c r="H20" s="7"/>
      <c r="I20" s="39"/>
      <c r="J20" s="6"/>
    </row>
    <row r="21" spans="1:12" x14ac:dyDescent="0.25">
      <c r="A21" s="4"/>
      <c r="B21" s="8" t="s">
        <v>11</v>
      </c>
      <c r="C21" s="27">
        <f>SUM(C8:C20)</f>
        <v>351</v>
      </c>
      <c r="D21" s="9"/>
      <c r="E21" s="8" t="s">
        <v>11</v>
      </c>
      <c r="F21" s="8">
        <f>SUM(F8:F20)</f>
        <v>66</v>
      </c>
      <c r="G21" s="5"/>
      <c r="H21" s="3"/>
      <c r="I21" s="40"/>
      <c r="J21" s="5"/>
    </row>
    <row r="22" spans="1:12" x14ac:dyDescent="0.25">
      <c r="A22" s="4"/>
      <c r="B22" s="8"/>
      <c r="C22" s="27"/>
      <c r="D22" s="9"/>
      <c r="E22" s="8"/>
      <c r="F22" s="8"/>
      <c r="G22" s="32"/>
      <c r="H22" s="33"/>
      <c r="I22" s="40"/>
      <c r="J22" s="5"/>
    </row>
    <row r="23" spans="1:12" x14ac:dyDescent="0.25">
      <c r="A23" s="10"/>
      <c r="B23" s="11"/>
      <c r="C23" s="26"/>
      <c r="D23" s="6"/>
      <c r="E23" s="8"/>
      <c r="F23" s="3"/>
      <c r="G23" s="332" t="s">
        <v>12</v>
      </c>
      <c r="H23" s="332"/>
      <c r="I23" s="39"/>
      <c r="J23" s="13">
        <f>SUM(D8:D20)</f>
        <v>37899052</v>
      </c>
    </row>
    <row r="24" spans="1:12" x14ac:dyDescent="0.25">
      <c r="A24" s="4"/>
      <c r="B24" s="3"/>
      <c r="C24" s="26"/>
      <c r="D24" s="6"/>
      <c r="E24" s="7"/>
      <c r="F24" s="3"/>
      <c r="G24" s="332" t="s">
        <v>13</v>
      </c>
      <c r="H24" s="332"/>
      <c r="I24" s="39"/>
      <c r="J24" s="13">
        <f>SUM(G8:G20)</f>
        <v>7488764</v>
      </c>
    </row>
    <row r="25" spans="1:12" x14ac:dyDescent="0.25">
      <c r="A25" s="14"/>
      <c r="B25" s="7"/>
      <c r="C25" s="26"/>
      <c r="D25" s="6"/>
      <c r="E25" s="7"/>
      <c r="F25" s="3"/>
      <c r="G25" s="332" t="s">
        <v>14</v>
      </c>
      <c r="H25" s="332"/>
      <c r="I25" s="41"/>
      <c r="J25" s="15">
        <f>J23-J24</f>
        <v>30410288</v>
      </c>
    </row>
    <row r="26" spans="1:12" x14ac:dyDescent="0.25">
      <c r="A26" s="4"/>
      <c r="B26" s="16"/>
      <c r="C26" s="26"/>
      <c r="D26" s="17"/>
      <c r="E26" s="7"/>
      <c r="F26" s="3"/>
      <c r="G26" s="332" t="s">
        <v>15</v>
      </c>
      <c r="H26" s="332"/>
      <c r="I26" s="39"/>
      <c r="J26" s="13">
        <f>SUM(H8:H21)</f>
        <v>0</v>
      </c>
    </row>
    <row r="27" spans="1:12" x14ac:dyDescent="0.25">
      <c r="A27" s="4"/>
      <c r="B27" s="16"/>
      <c r="C27" s="26"/>
      <c r="D27" s="17"/>
      <c r="E27" s="7"/>
      <c r="F27" s="3"/>
      <c r="G27" s="332" t="s">
        <v>16</v>
      </c>
      <c r="H27" s="332"/>
      <c r="I27" s="39"/>
      <c r="J27" s="13">
        <f>J25+J26</f>
        <v>30410288</v>
      </c>
    </row>
    <row r="28" spans="1:12" x14ac:dyDescent="0.25">
      <c r="A28" s="4"/>
      <c r="B28" s="16"/>
      <c r="C28" s="26"/>
      <c r="D28" s="17"/>
      <c r="E28" s="7"/>
      <c r="F28" s="3"/>
      <c r="G28" s="332" t="s">
        <v>5</v>
      </c>
      <c r="H28" s="332"/>
      <c r="I28" s="39"/>
      <c r="J28" s="13">
        <f>SUM(I8:I21)</f>
        <v>27412000</v>
      </c>
    </row>
    <row r="29" spans="1:12" x14ac:dyDescent="0.25">
      <c r="A29" s="4"/>
      <c r="B29" s="16"/>
      <c r="C29" s="26"/>
      <c r="D29" s="17"/>
      <c r="E29" s="7"/>
      <c r="F29" s="3"/>
      <c r="G29" s="332" t="s">
        <v>32</v>
      </c>
      <c r="H29" s="332"/>
      <c r="I29" s="40" t="str">
        <f>IF(J29&gt;0,"SALDO",IF(J29&lt;0,"PIUTANG",IF(J29=0,"LUNAS")))</f>
        <v>PIUTANG</v>
      </c>
      <c r="J29" s="13">
        <f>J28-J27</f>
        <v>-2998288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9:H29"/>
    <mergeCell ref="G23:H23"/>
    <mergeCell ref="G24:H24"/>
    <mergeCell ref="G25:H25"/>
    <mergeCell ref="G26:H26"/>
    <mergeCell ref="G27:H27"/>
    <mergeCell ref="G28:H28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H20" sqref="H20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7840163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8" t="s">
        <v>121</v>
      </c>
      <c r="G3" s="318"/>
      <c r="H3" s="318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19" t="s">
        <v>7</v>
      </c>
      <c r="C7" s="321" t="s">
        <v>8</v>
      </c>
      <c r="D7" s="320" t="s">
        <v>9</v>
      </c>
      <c r="E7" s="319" t="s">
        <v>10</v>
      </c>
      <c r="F7" s="319" t="s">
        <v>8</v>
      </c>
      <c r="G7" s="320" t="s">
        <v>9</v>
      </c>
      <c r="H7" s="354"/>
      <c r="I7" s="352"/>
      <c r="J7" s="342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98">
        <v>43214</v>
      </c>
      <c r="B14" s="99">
        <v>180161306</v>
      </c>
      <c r="C14" s="100">
        <v>76</v>
      </c>
      <c r="D14" s="34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98"/>
      <c r="B15" s="99"/>
      <c r="C15" s="100"/>
      <c r="D15" s="34"/>
      <c r="E15" s="101"/>
      <c r="F15" s="99"/>
      <c r="G15" s="34"/>
      <c r="H15" s="102"/>
      <c r="I15" s="102"/>
      <c r="J15" s="34"/>
    </row>
    <row r="16" spans="1:10" x14ac:dyDescent="0.25">
      <c r="A16" s="98"/>
      <c r="B16" s="99"/>
      <c r="C16" s="100"/>
      <c r="D16" s="34"/>
      <c r="E16" s="101"/>
      <c r="F16" s="99"/>
      <c r="G16" s="34"/>
      <c r="H16" s="102"/>
      <c r="I16" s="102"/>
      <c r="J16" s="34"/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256</v>
      </c>
      <c r="D25" s="225"/>
      <c r="E25" s="224" t="s">
        <v>11</v>
      </c>
      <c r="F25" s="224">
        <f>SUM(F8:F24)</f>
        <v>34</v>
      </c>
      <c r="G25" s="225">
        <f>SUM(G8:G24)</f>
        <v>3292538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26432701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3292538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23140163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23140163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15300000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PIUTANG</v>
      </c>
      <c r="J33" s="228">
        <f>J32-J31</f>
        <v>-7840163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G13" sqref="G13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197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5781013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8" t="s">
        <v>121</v>
      </c>
      <c r="G3" s="318"/>
      <c r="H3" s="318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19" t="s">
        <v>7</v>
      </c>
      <c r="C7" s="321" t="s">
        <v>8</v>
      </c>
      <c r="D7" s="320" t="s">
        <v>9</v>
      </c>
      <c r="E7" s="319" t="s">
        <v>10</v>
      </c>
      <c r="F7" s="319" t="s">
        <v>8</v>
      </c>
      <c r="G7" s="320" t="s">
        <v>9</v>
      </c>
      <c r="H7" s="354"/>
      <c r="I7" s="352"/>
      <c r="J7" s="342"/>
    </row>
    <row r="8" spans="1:10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0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0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0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0" x14ac:dyDescent="0.25">
      <c r="A12" s="98">
        <v>43215</v>
      </c>
      <c r="B12" s="99">
        <v>180161452</v>
      </c>
      <c r="C12" s="100">
        <v>63</v>
      </c>
      <c r="D12" s="34">
        <v>6738463</v>
      </c>
      <c r="E12" s="101">
        <v>180042308</v>
      </c>
      <c r="F12" s="99">
        <v>9</v>
      </c>
      <c r="G12" s="34">
        <v>957250</v>
      </c>
      <c r="H12" s="102"/>
      <c r="I12" s="102"/>
      <c r="J12" s="34"/>
    </row>
    <row r="13" spans="1:10" x14ac:dyDescent="0.25">
      <c r="A13" s="98"/>
      <c r="B13" s="99"/>
      <c r="C13" s="100"/>
      <c r="D13" s="34"/>
      <c r="E13" s="101"/>
      <c r="F13" s="99"/>
      <c r="G13" s="34"/>
      <c r="H13" s="102"/>
      <c r="I13" s="102"/>
      <c r="J13" s="34"/>
    </row>
    <row r="14" spans="1:10" x14ac:dyDescent="0.25">
      <c r="A14" s="98"/>
      <c r="B14" s="99"/>
      <c r="C14" s="100"/>
      <c r="D14" s="34"/>
      <c r="E14" s="101"/>
      <c r="F14" s="99"/>
      <c r="G14" s="34"/>
      <c r="H14" s="102"/>
      <c r="I14" s="102"/>
      <c r="J14" s="34"/>
    </row>
    <row r="15" spans="1:10" x14ac:dyDescent="0.25">
      <c r="A15" s="98"/>
      <c r="B15" s="99"/>
      <c r="C15" s="100"/>
      <c r="D15" s="34"/>
      <c r="E15" s="101"/>
      <c r="F15" s="99"/>
      <c r="G15" s="34"/>
      <c r="H15" s="102"/>
      <c r="I15" s="102"/>
      <c r="J15" s="34"/>
    </row>
    <row r="16" spans="1:10" x14ac:dyDescent="0.25">
      <c r="A16" s="98"/>
      <c r="B16" s="99"/>
      <c r="C16" s="100"/>
      <c r="D16" s="34"/>
      <c r="E16" s="101"/>
      <c r="F16" s="99"/>
      <c r="G16" s="34"/>
      <c r="H16" s="102"/>
      <c r="I16" s="102"/>
      <c r="J16" s="34"/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131</v>
      </c>
      <c r="D25" s="225"/>
      <c r="E25" s="224" t="s">
        <v>11</v>
      </c>
      <c r="F25" s="224">
        <f>SUM(F8:F24)</f>
        <v>29</v>
      </c>
      <c r="G25" s="225">
        <f>SUM(G8:G24)</f>
        <v>3012713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13556726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3012713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10544013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10544013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4763000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PIUTANG</v>
      </c>
      <c r="J33" s="228">
        <f>J32-J31</f>
        <v>-5781013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2018-03-20T10:01:33Z</cp:lastPrinted>
  <dcterms:created xsi:type="dcterms:W3CDTF">2016-05-07T01:49:09Z</dcterms:created>
  <dcterms:modified xsi:type="dcterms:W3CDTF">2018-04-28T02:32:37Z</dcterms:modified>
</cp:coreProperties>
</file>