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40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Bandros!$L$265:$M$483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ST'!$A$5:$J$184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12" l="1"/>
  <c r="L1" i="12"/>
  <c r="L2" i="2"/>
  <c r="L1" i="2"/>
  <c r="L2" i="54"/>
  <c r="L1" i="54"/>
  <c r="L2" i="53" l="1"/>
  <c r="L1" i="53"/>
  <c r="J58" i="57" l="1"/>
  <c r="J56" i="57"/>
  <c r="J54" i="57"/>
  <c r="J53" i="57"/>
  <c r="J55" i="57" s="1"/>
  <c r="J57" i="57" s="1"/>
  <c r="G51" i="57"/>
  <c r="F51" i="57"/>
  <c r="C51" i="57"/>
  <c r="J59" i="57" l="1"/>
  <c r="I59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83" i="53"/>
  <c r="G383" i="53"/>
  <c r="H383" i="53"/>
  <c r="F383" i="53"/>
  <c r="L16" i="2" l="1"/>
  <c r="L15" i="2"/>
  <c r="L17" i="2" s="1"/>
  <c r="I42" i="30" l="1"/>
  <c r="I44" i="30"/>
  <c r="I37" i="18" l="1"/>
  <c r="I39" i="18"/>
  <c r="L2" i="35" l="1"/>
  <c r="L1" i="35"/>
  <c r="L3" i="12" l="1"/>
  <c r="B18" i="15" l="1"/>
  <c r="B14" i="15"/>
  <c r="J183" i="54" l="1"/>
  <c r="J181" i="54"/>
  <c r="J179" i="54"/>
  <c r="J178" i="54"/>
  <c r="I176" i="54"/>
  <c r="H176" i="54"/>
  <c r="G176" i="54"/>
  <c r="F176" i="54"/>
  <c r="D176" i="54"/>
  <c r="C176" i="54"/>
  <c r="J180" i="54" l="1"/>
  <c r="J182" i="54" s="1"/>
  <c r="J184" i="54" s="1"/>
  <c r="I2" i="54" s="1"/>
  <c r="C5" i="15" s="1"/>
  <c r="L3" i="54"/>
  <c r="I184" i="54" l="1"/>
  <c r="J32" i="35" l="1"/>
  <c r="J36" i="35"/>
  <c r="J34" i="35"/>
  <c r="J31" i="35"/>
  <c r="G29" i="35"/>
  <c r="F29" i="35"/>
  <c r="J33" i="35" l="1"/>
  <c r="J35" i="35" s="1"/>
  <c r="J37" i="35" s="1"/>
  <c r="J390" i="53" l="1"/>
  <c r="J386" i="53"/>
  <c r="J385" i="53"/>
  <c r="J387" i="53" l="1"/>
  <c r="L3" i="49"/>
  <c r="N3" i="49" s="1"/>
  <c r="L3" i="53" l="1"/>
  <c r="C383" i="53"/>
  <c r="D383" i="53"/>
  <c r="J388" i="53"/>
  <c r="J389" i="53" s="1"/>
  <c r="J391" i="53" l="1"/>
  <c r="I2" i="53" l="1"/>
  <c r="C7" i="15" s="1"/>
  <c r="I391" i="53"/>
  <c r="L3" i="2" l="1"/>
  <c r="C484" i="49" l="1"/>
  <c r="D484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91" i="49"/>
  <c r="J489" i="49"/>
  <c r="J487" i="49"/>
  <c r="J486" i="49"/>
  <c r="I484" i="49"/>
  <c r="H484" i="49"/>
  <c r="G484" i="49"/>
  <c r="F484" i="49"/>
  <c r="J488" i="49" l="1"/>
  <c r="J490" i="49" s="1"/>
  <c r="J492" i="49" s="1"/>
  <c r="I2" i="49" s="1"/>
  <c r="I492" i="49" l="1"/>
  <c r="C8" i="15"/>
  <c r="J111" i="2" l="1"/>
  <c r="I106" i="2"/>
  <c r="H106" i="2"/>
  <c r="G106" i="2"/>
  <c r="F10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6" i="12"/>
  <c r="J44" i="12"/>
  <c r="J42" i="12"/>
  <c r="J41" i="12"/>
  <c r="F39" i="12"/>
  <c r="C39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13" i="2"/>
  <c r="J109" i="2"/>
  <c r="J108" i="2"/>
  <c r="D106" i="2"/>
  <c r="C106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10" i="2"/>
  <c r="J112" i="2" s="1"/>
  <c r="J114" i="2" s="1"/>
  <c r="I114" i="2" s="1"/>
  <c r="J55" i="11"/>
  <c r="J57" i="11" s="1"/>
  <c r="J59" i="11" s="1"/>
  <c r="J59" i="34"/>
  <c r="I2" i="21"/>
  <c r="I59" i="21"/>
  <c r="J122" i="20"/>
  <c r="J124" i="20" s="1"/>
  <c r="J126" i="20" s="1"/>
  <c r="I2" i="20" s="1"/>
  <c r="J43" i="12"/>
  <c r="J45" i="12" s="1"/>
  <c r="J47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7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12517052.00
Pembayaran Taufik
TAUFIK HIDAYAT
0000
12,517,052.00
CR
272,875,149.23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05/01 95031
TRANPER
YAN YAN HERYANA
0000
2,157,662.00
CR
195,003,907.90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02/05 WSID:145F1
AGUS ANDRIANTO
0000
2,997,000.00
CR
224,664,080.90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30/04/18  SETORAN TANPA BUKU
  6.000.000,00  527.690.159,00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:28/04
28/04 WSID:Z2LV1
NURDIN
0000
82,000.00
CR
257,555,470.23</t>
        </r>
      </text>
    </comment>
  </commentList>
</comments>
</file>

<file path=xl/sharedStrings.xml><?xml version="1.0" encoding="utf-8"?>
<sst xmlns="http://schemas.openxmlformats.org/spreadsheetml/2006/main" count="1839" uniqueCount="202">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</sst>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84"/>
  <sheetViews>
    <sheetView zoomScale="85" zoomScaleNormal="85" workbookViewId="0">
      <pane ySplit="7" topLeftCell="A161" activePane="bottomLeft" state="frozen"/>
      <selection pane="bottomLeft" activeCell="O172" sqref="O17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SUM(D155:D168)</f>
        <v>14639629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J184*-1</f>
        <v>8356689</v>
      </c>
      <c r="J2" s="218"/>
      <c r="L2" s="278">
        <f>SUM(G155:G168)</f>
        <v>2122577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12517052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10">
        <v>43220</v>
      </c>
      <c r="B169" s="115">
        <v>180162006</v>
      </c>
      <c r="C169" s="309">
        <v>42</v>
      </c>
      <c r="D169" s="117">
        <v>4719750</v>
      </c>
      <c r="E169" s="118">
        <v>180042447</v>
      </c>
      <c r="F169" s="120">
        <v>2</v>
      </c>
      <c r="G169" s="117">
        <v>398125</v>
      </c>
      <c r="H169" s="118"/>
      <c r="I169" s="213"/>
      <c r="J169" s="117"/>
    </row>
    <row r="170" spans="1:10" ht="15.75" customHeight="1" x14ac:dyDescent="0.25">
      <c r="A170" s="210">
        <v>43220</v>
      </c>
      <c r="B170" s="115">
        <v>180162066</v>
      </c>
      <c r="C170" s="309">
        <v>4</v>
      </c>
      <c r="D170" s="117">
        <v>431900</v>
      </c>
      <c r="E170" s="118"/>
      <c r="F170" s="120"/>
      <c r="G170" s="117"/>
      <c r="H170" s="118"/>
      <c r="I170" s="213"/>
      <c r="J170" s="117"/>
    </row>
    <row r="171" spans="1:10" ht="15.75" customHeight="1" x14ac:dyDescent="0.25">
      <c r="A171" s="210">
        <v>43222</v>
      </c>
      <c r="B171" s="115">
        <v>180162251</v>
      </c>
      <c r="C171" s="309">
        <v>23</v>
      </c>
      <c r="D171" s="117">
        <v>2027900</v>
      </c>
      <c r="E171" s="118">
        <v>180042499</v>
      </c>
      <c r="F171" s="120">
        <v>8</v>
      </c>
      <c r="G171" s="117">
        <v>905450</v>
      </c>
      <c r="H171" s="118"/>
      <c r="I171" s="213"/>
      <c r="J171" s="117"/>
    </row>
    <row r="172" spans="1:10" ht="15.75" customHeight="1" x14ac:dyDescent="0.25">
      <c r="A172" s="210">
        <v>43222</v>
      </c>
      <c r="B172" s="115">
        <v>180162305</v>
      </c>
      <c r="C172" s="309">
        <v>2</v>
      </c>
      <c r="D172" s="117">
        <v>299163</v>
      </c>
      <c r="E172" s="118"/>
      <c r="F172" s="120"/>
      <c r="G172" s="117"/>
      <c r="H172" s="118"/>
      <c r="I172" s="213"/>
      <c r="J172" s="117"/>
    </row>
    <row r="173" spans="1:10" ht="15.75" customHeight="1" x14ac:dyDescent="0.25">
      <c r="A173" s="210">
        <v>43223</v>
      </c>
      <c r="B173" s="115">
        <v>180162366</v>
      </c>
      <c r="C173" s="309">
        <v>19</v>
      </c>
      <c r="D173" s="117">
        <v>2204388</v>
      </c>
      <c r="E173" s="118">
        <v>180042523</v>
      </c>
      <c r="F173" s="120">
        <v>3</v>
      </c>
      <c r="G173" s="117">
        <v>295925</v>
      </c>
      <c r="H173" s="118"/>
      <c r="I173" s="213"/>
      <c r="J173" s="117"/>
    </row>
    <row r="174" spans="1:10" ht="15.75" customHeight="1" x14ac:dyDescent="0.25">
      <c r="A174" s="210">
        <v>43223</v>
      </c>
      <c r="B174" s="115">
        <v>180162420</v>
      </c>
      <c r="C174" s="309">
        <v>3</v>
      </c>
      <c r="D174" s="117">
        <v>273088</v>
      </c>
      <c r="E174" s="118"/>
      <c r="F174" s="120"/>
      <c r="G174" s="117"/>
      <c r="H174" s="118"/>
      <c r="I174" s="213"/>
      <c r="J174" s="117"/>
    </row>
    <row r="175" spans="1:10" x14ac:dyDescent="0.25">
      <c r="A175" s="236"/>
      <c r="B175" s="235"/>
      <c r="C175" s="12"/>
      <c r="D175" s="237"/>
      <c r="E175" s="238"/>
      <c r="F175" s="241"/>
      <c r="G175" s="237"/>
      <c r="H175" s="238"/>
      <c r="I175" s="240"/>
      <c r="J175" s="237"/>
    </row>
    <row r="176" spans="1:10" x14ac:dyDescent="0.25">
      <c r="A176" s="236"/>
      <c r="B176" s="224" t="s">
        <v>11</v>
      </c>
      <c r="C176" s="230">
        <f>SUM(C8:C175)</f>
        <v>1862</v>
      </c>
      <c r="D176" s="225">
        <f>SUM(D8:D175)</f>
        <v>195957165</v>
      </c>
      <c r="E176" s="224" t="s">
        <v>11</v>
      </c>
      <c r="F176" s="233">
        <f>SUM(F8:F175)</f>
        <v>210</v>
      </c>
      <c r="G176" s="225">
        <f>SUM(G8:G175)</f>
        <v>22576679</v>
      </c>
      <c r="H176" s="233">
        <f>SUM(H8:H175)</f>
        <v>0</v>
      </c>
      <c r="I176" s="233">
        <f>SUM(I8:I175)</f>
        <v>165023797</v>
      </c>
      <c r="J176" s="5"/>
    </row>
    <row r="177" spans="1:10" x14ac:dyDescent="0.25">
      <c r="A177" s="236"/>
      <c r="B177" s="224"/>
      <c r="C177" s="230"/>
      <c r="D177" s="225"/>
      <c r="E177" s="224"/>
      <c r="F177" s="233"/>
      <c r="G177" s="225"/>
      <c r="H177" s="233"/>
      <c r="I177" s="233"/>
      <c r="J177" s="5"/>
    </row>
    <row r="178" spans="1:10" x14ac:dyDescent="0.25">
      <c r="A178" s="226"/>
      <c r="B178" s="227"/>
      <c r="C178" s="12"/>
      <c r="D178" s="237"/>
      <c r="E178" s="224"/>
      <c r="F178" s="241"/>
      <c r="G178" s="332" t="s">
        <v>12</v>
      </c>
      <c r="H178" s="332"/>
      <c r="I178" s="240"/>
      <c r="J178" s="228">
        <f>SUM(D8:D175)</f>
        <v>195957165</v>
      </c>
    </row>
    <row r="179" spans="1:10" x14ac:dyDescent="0.25">
      <c r="A179" s="236"/>
      <c r="B179" s="235"/>
      <c r="C179" s="12"/>
      <c r="D179" s="237"/>
      <c r="E179" s="238"/>
      <c r="F179" s="241"/>
      <c r="G179" s="332" t="s">
        <v>13</v>
      </c>
      <c r="H179" s="332"/>
      <c r="I179" s="240"/>
      <c r="J179" s="228">
        <f>SUM(G8:G175)</f>
        <v>22576679</v>
      </c>
    </row>
    <row r="180" spans="1:10" x14ac:dyDescent="0.25">
      <c r="A180" s="229"/>
      <c r="B180" s="238"/>
      <c r="C180" s="12"/>
      <c r="D180" s="237"/>
      <c r="E180" s="238"/>
      <c r="F180" s="241"/>
      <c r="G180" s="332" t="s">
        <v>14</v>
      </c>
      <c r="H180" s="332"/>
      <c r="I180" s="41"/>
      <c r="J180" s="230">
        <f>J178-J179</f>
        <v>173380486</v>
      </c>
    </row>
    <row r="181" spans="1:10" x14ac:dyDescent="0.25">
      <c r="A181" s="236"/>
      <c r="B181" s="231"/>
      <c r="C181" s="12"/>
      <c r="D181" s="232"/>
      <c r="E181" s="238"/>
      <c r="F181" s="241"/>
      <c r="G181" s="332" t="s">
        <v>15</v>
      </c>
      <c r="H181" s="332"/>
      <c r="I181" s="240"/>
      <c r="J181" s="228">
        <f>SUM(H8:H175)</f>
        <v>0</v>
      </c>
    </row>
    <row r="182" spans="1:10" x14ac:dyDescent="0.25">
      <c r="A182" s="236"/>
      <c r="B182" s="231"/>
      <c r="C182" s="12"/>
      <c r="D182" s="232"/>
      <c r="E182" s="238"/>
      <c r="F182" s="241"/>
      <c r="G182" s="332" t="s">
        <v>16</v>
      </c>
      <c r="H182" s="332"/>
      <c r="I182" s="240"/>
      <c r="J182" s="228">
        <f>J180+J181</f>
        <v>173380486</v>
      </c>
    </row>
    <row r="183" spans="1:10" x14ac:dyDescent="0.25">
      <c r="A183" s="236"/>
      <c r="B183" s="231"/>
      <c r="C183" s="12"/>
      <c r="D183" s="232"/>
      <c r="E183" s="238"/>
      <c r="F183" s="241"/>
      <c r="G183" s="332" t="s">
        <v>5</v>
      </c>
      <c r="H183" s="332"/>
      <c r="I183" s="240"/>
      <c r="J183" s="228">
        <f>SUM(I8:I175)</f>
        <v>165023797</v>
      </c>
    </row>
    <row r="184" spans="1:10" x14ac:dyDescent="0.25">
      <c r="A184" s="236"/>
      <c r="B184" s="231"/>
      <c r="C184" s="12"/>
      <c r="D184" s="232"/>
      <c r="E184" s="238"/>
      <c r="F184" s="241"/>
      <c r="G184" s="332" t="s">
        <v>32</v>
      </c>
      <c r="H184" s="332"/>
      <c r="I184" s="241" t="str">
        <f>IF(J184&gt;0,"SALDO",IF(J184&lt;0,"PIUTANG",IF(J184=0,"LUNAS")))</f>
        <v>PIUTANG</v>
      </c>
      <c r="J184" s="228">
        <f>J183-J182</f>
        <v>-8356689</v>
      </c>
    </row>
  </sheetData>
  <mergeCells count="15">
    <mergeCell ref="G184:H184"/>
    <mergeCell ref="G178:H178"/>
    <mergeCell ref="G179:H179"/>
    <mergeCell ref="G180:H180"/>
    <mergeCell ref="G181:H181"/>
    <mergeCell ref="G182:H182"/>
    <mergeCell ref="G183:H18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5"/>
  <sheetViews>
    <sheetView workbookViewId="0">
      <pane ySplit="7" topLeftCell="A39" activePane="bottomLeft" state="frozen"/>
      <selection pane="bottomLeft" activeCell="D48" sqref="D4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J59*-1</f>
        <v>2171927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98">
        <v>43221</v>
      </c>
      <c r="B43" s="99">
        <v>180162116</v>
      </c>
      <c r="C43" s="100">
        <v>6</v>
      </c>
      <c r="D43" s="34">
        <v>604888</v>
      </c>
      <c r="E43" s="101"/>
      <c r="F43" s="99"/>
      <c r="G43" s="34"/>
      <c r="H43" s="102"/>
      <c r="I43" s="102"/>
      <c r="J43" s="34"/>
    </row>
    <row r="44" spans="1:10" x14ac:dyDescent="0.25">
      <c r="A44" s="98">
        <v>43221</v>
      </c>
      <c r="B44" s="99">
        <v>180162185</v>
      </c>
      <c r="C44" s="100">
        <v>3</v>
      </c>
      <c r="D44" s="34">
        <v>287613</v>
      </c>
      <c r="E44" s="101"/>
      <c r="F44" s="99"/>
      <c r="G44" s="34"/>
      <c r="H44" s="102"/>
      <c r="I44" s="102"/>
      <c r="J44" s="34"/>
    </row>
    <row r="45" spans="1:10" x14ac:dyDescent="0.25">
      <c r="A45" s="98">
        <v>43222</v>
      </c>
      <c r="B45" s="99">
        <v>180162250</v>
      </c>
      <c r="C45" s="100">
        <v>8</v>
      </c>
      <c r="D45" s="34">
        <v>626238</v>
      </c>
      <c r="E45" s="101"/>
      <c r="F45" s="99"/>
      <c r="G45" s="34"/>
      <c r="H45" s="102"/>
      <c r="I45" s="102"/>
      <c r="J45" s="34"/>
    </row>
    <row r="46" spans="1:10" x14ac:dyDescent="0.25">
      <c r="A46" s="98">
        <v>43222</v>
      </c>
      <c r="B46" s="99">
        <v>180162300</v>
      </c>
      <c r="C46" s="100">
        <v>1</v>
      </c>
      <c r="D46" s="34">
        <v>179725</v>
      </c>
      <c r="E46" s="101"/>
      <c r="F46" s="99"/>
      <c r="G46" s="34"/>
      <c r="H46" s="102"/>
      <c r="I46" s="102"/>
      <c r="J46" s="34"/>
    </row>
    <row r="47" spans="1:10" x14ac:dyDescent="0.25">
      <c r="A47" s="98">
        <v>43223</v>
      </c>
      <c r="B47" s="99">
        <v>180162361</v>
      </c>
      <c r="C47" s="100">
        <v>6</v>
      </c>
      <c r="D47" s="34">
        <v>473463</v>
      </c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6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6" x14ac:dyDescent="0.25">
      <c r="A50" s="236"/>
      <c r="B50" s="235"/>
      <c r="C50" s="241"/>
      <c r="D50" s="237"/>
      <c r="E50" s="238"/>
      <c r="F50" s="235"/>
      <c r="G50" s="237"/>
      <c r="H50" s="240"/>
      <c r="I50" s="240"/>
      <c r="J50" s="237"/>
    </row>
    <row r="51" spans="1:16" x14ac:dyDescent="0.25">
      <c r="A51" s="236"/>
      <c r="B51" s="224" t="s">
        <v>11</v>
      </c>
      <c r="C51" s="233">
        <f>SUM(C8:C50)</f>
        <v>199</v>
      </c>
      <c r="D51" s="225"/>
      <c r="E51" s="224" t="s">
        <v>11</v>
      </c>
      <c r="F51" s="224">
        <f>SUM(F8:F50)</f>
        <v>0</v>
      </c>
      <c r="G51" s="225">
        <f>SUM(G8:G50)</f>
        <v>0</v>
      </c>
      <c r="H51" s="240"/>
      <c r="I51" s="240"/>
      <c r="J51" s="237"/>
    </row>
    <row r="52" spans="1:16" x14ac:dyDescent="0.25">
      <c r="A52" s="236"/>
      <c r="B52" s="224"/>
      <c r="C52" s="233"/>
      <c r="D52" s="225"/>
      <c r="E52" s="238"/>
      <c r="F52" s="235"/>
      <c r="G52" s="237"/>
      <c r="H52" s="240"/>
      <c r="I52" s="240"/>
      <c r="J52" s="237"/>
    </row>
    <row r="53" spans="1:16" x14ac:dyDescent="0.25">
      <c r="A53" s="226"/>
      <c r="B53" s="227"/>
      <c r="C53" s="241"/>
      <c r="D53" s="237"/>
      <c r="E53" s="224"/>
      <c r="F53" s="235"/>
      <c r="G53" s="332" t="s">
        <v>12</v>
      </c>
      <c r="H53" s="332"/>
      <c r="I53" s="240"/>
      <c r="J53" s="228">
        <f>SUM(D8:D50)</f>
        <v>19293677</v>
      </c>
    </row>
    <row r="54" spans="1:16" x14ac:dyDescent="0.25">
      <c r="A54" s="236"/>
      <c r="B54" s="235"/>
      <c r="C54" s="241"/>
      <c r="D54" s="237"/>
      <c r="E54" s="224"/>
      <c r="F54" s="235"/>
      <c r="G54" s="332" t="s">
        <v>13</v>
      </c>
      <c r="H54" s="332"/>
      <c r="I54" s="240"/>
      <c r="J54" s="228">
        <f>SUM(G8:G50)</f>
        <v>0</v>
      </c>
    </row>
    <row r="55" spans="1:16" x14ac:dyDescent="0.25">
      <c r="A55" s="229"/>
      <c r="B55" s="238"/>
      <c r="C55" s="241"/>
      <c r="D55" s="237"/>
      <c r="E55" s="238"/>
      <c r="F55" s="235"/>
      <c r="G55" s="332" t="s">
        <v>14</v>
      </c>
      <c r="H55" s="332"/>
      <c r="I55" s="41"/>
      <c r="J55" s="230">
        <f>J53-J54</f>
        <v>19293677</v>
      </c>
    </row>
    <row r="56" spans="1:16" x14ac:dyDescent="0.25">
      <c r="A56" s="236"/>
      <c r="B56" s="231"/>
      <c r="C56" s="241"/>
      <c r="D56" s="232"/>
      <c r="E56" s="238"/>
      <c r="F56" s="224"/>
      <c r="G56" s="332" t="s">
        <v>15</v>
      </c>
      <c r="H56" s="332"/>
      <c r="I56" s="240"/>
      <c r="J56" s="228">
        <f>SUM(H8:H52)</f>
        <v>0</v>
      </c>
    </row>
    <row r="57" spans="1:16" x14ac:dyDescent="0.25">
      <c r="A57" s="236"/>
      <c r="B57" s="231"/>
      <c r="C57" s="241"/>
      <c r="D57" s="232"/>
      <c r="E57" s="238"/>
      <c r="F57" s="224"/>
      <c r="G57" s="332" t="s">
        <v>16</v>
      </c>
      <c r="H57" s="332"/>
      <c r="I57" s="240"/>
      <c r="J57" s="228">
        <f>J55+J56</f>
        <v>19293677</v>
      </c>
    </row>
    <row r="58" spans="1:16" x14ac:dyDescent="0.25">
      <c r="A58" s="236"/>
      <c r="B58" s="231"/>
      <c r="C58" s="241"/>
      <c r="D58" s="232"/>
      <c r="E58" s="238"/>
      <c r="F58" s="235"/>
      <c r="G58" s="332" t="s">
        <v>5</v>
      </c>
      <c r="H58" s="332"/>
      <c r="I58" s="240"/>
      <c r="J58" s="228">
        <f>SUM(I8:I52)</f>
        <v>17121750</v>
      </c>
    </row>
    <row r="59" spans="1:16" x14ac:dyDescent="0.25">
      <c r="A59" s="236"/>
      <c r="B59" s="231"/>
      <c r="C59" s="241"/>
      <c r="D59" s="232"/>
      <c r="E59" s="238"/>
      <c r="F59" s="235"/>
      <c r="G59" s="332" t="s">
        <v>32</v>
      </c>
      <c r="H59" s="332"/>
      <c r="I59" s="241" t="str">
        <f>IF(J59&gt;0,"SALDO",IF(J59&lt;0,"PIUTANG",IF(J59=0,"LUNAS")))</f>
        <v>PIUTANG</v>
      </c>
      <c r="J59" s="228">
        <f>J58-J57</f>
        <v>-2171927</v>
      </c>
    </row>
    <row r="60" spans="1:16" x14ac:dyDescent="0.25">
      <c r="F60" s="219"/>
      <c r="G60" s="219"/>
      <c r="J60" s="219"/>
    </row>
    <row r="61" spans="1:16" x14ac:dyDescent="0.25">
      <c r="C61" s="219"/>
      <c r="D61" s="219"/>
      <c r="F61" s="219"/>
      <c r="G61" s="219"/>
      <c r="J61" s="219"/>
      <c r="L61" s="234"/>
      <c r="M61" s="234"/>
      <c r="N61" s="234"/>
      <c r="O61" s="234"/>
      <c r="P61" s="234"/>
    </row>
    <row r="62" spans="1:16" x14ac:dyDescent="0.25">
      <c r="C62" s="219"/>
      <c r="D62" s="219"/>
      <c r="F62" s="219"/>
      <c r="G62" s="219"/>
      <c r="J62" s="219"/>
      <c r="L62" s="234"/>
      <c r="M62" s="234"/>
      <c r="N62" s="234"/>
      <c r="O62" s="234"/>
      <c r="P62" s="234"/>
    </row>
    <row r="63" spans="1:16" x14ac:dyDescent="0.25">
      <c r="C63" s="219"/>
      <c r="D63" s="219"/>
      <c r="F63" s="219"/>
      <c r="G63" s="219"/>
      <c r="J63" s="219"/>
      <c r="L63" s="234"/>
      <c r="M63" s="234"/>
      <c r="N63" s="234"/>
      <c r="O63" s="234"/>
      <c r="P63" s="234"/>
    </row>
    <row r="64" spans="1:16" x14ac:dyDescent="0.25">
      <c r="C64" s="219"/>
      <c r="D64" s="219"/>
      <c r="F64" s="219"/>
      <c r="G64" s="219"/>
      <c r="J64" s="219"/>
      <c r="L64" s="234"/>
      <c r="M64" s="234"/>
      <c r="N64" s="234"/>
      <c r="O64" s="234"/>
      <c r="P64" s="234"/>
    </row>
    <row r="65" spans="3:16" x14ac:dyDescent="0.25">
      <c r="C65" s="219"/>
      <c r="D65" s="219"/>
      <c r="L65" s="234"/>
      <c r="M65" s="234"/>
      <c r="N65" s="234"/>
      <c r="O65" s="234"/>
      <c r="P65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H33" sqref="H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43220</v>
      </c>
      <c r="C5" s="284">
        <f>'Taufik ST'!I2</f>
        <v>8356689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43220</v>
      </c>
      <c r="C6" s="284">
        <f>'Indra Fashion'!I2</f>
        <v>1961813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43223</v>
      </c>
      <c r="C7" s="284">
        <f>Atlantis!I2</f>
        <v>961188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43223</v>
      </c>
      <c r="C8" s="284">
        <f>Bandros!I2</f>
        <v>5982902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v>43214</v>
      </c>
      <c r="C9" s="284">
        <f>'Bentang Fashion'!I2</f>
        <v>1840163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 t="s">
        <v>40</v>
      </c>
      <c r="C10" s="284">
        <f>Azalea!I2</f>
        <v>-987</v>
      </c>
      <c r="E10" s="292" t="s">
        <v>201</v>
      </c>
    </row>
    <row r="11" spans="1:5" s="269" customFormat="1" ht="18.75" customHeight="1" x14ac:dyDescent="0.25">
      <c r="A11" s="185" t="s">
        <v>200</v>
      </c>
      <c r="B11" s="283">
        <v>43214</v>
      </c>
      <c r="C11" s="284">
        <f>ESP!I2</f>
        <v>2171927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1288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31149135.5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14"/>
  <sheetViews>
    <sheetView workbookViewId="0">
      <pane ySplit="7" topLeftCell="A91" activePane="bottomLeft" state="frozen"/>
      <selection pane="bottomLeft" activeCell="D101" sqref="D10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SUM(D91:D96)</f>
        <v>4725613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J114*-1</f>
        <v>1961813</v>
      </c>
      <c r="J2" s="20"/>
      <c r="L2" s="279">
        <f>SUM(G91:G96)</f>
        <v>105788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4619825</v>
      </c>
      <c r="M3" s="219"/>
      <c r="N3" s="219">
        <f>I2-L3</f>
        <v>-2658012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2">
        <v>43220</v>
      </c>
      <c r="B97" s="235">
        <v>180162039</v>
      </c>
      <c r="C97" s="241">
        <v>7</v>
      </c>
      <c r="D97" s="237">
        <v>904575</v>
      </c>
      <c r="E97" s="238"/>
      <c r="F97" s="241"/>
      <c r="G97" s="237"/>
      <c r="H97" s="240"/>
      <c r="I97" s="240"/>
      <c r="J97" s="23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2">
        <v>43221</v>
      </c>
      <c r="B98" s="235">
        <v>180162169</v>
      </c>
      <c r="C98" s="241">
        <v>1</v>
      </c>
      <c r="D98" s="237">
        <v>111038</v>
      </c>
      <c r="E98" s="238"/>
      <c r="F98" s="241"/>
      <c r="G98" s="237"/>
      <c r="H98" s="240"/>
      <c r="I98" s="240"/>
      <c r="J98" s="23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2">
        <v>43222</v>
      </c>
      <c r="B99" s="235">
        <v>180162284</v>
      </c>
      <c r="C99" s="241">
        <v>3</v>
      </c>
      <c r="D99" s="237">
        <v>487200</v>
      </c>
      <c r="E99" s="238">
        <v>180042505</v>
      </c>
      <c r="F99" s="241">
        <v>1</v>
      </c>
      <c r="G99" s="237">
        <v>201513</v>
      </c>
      <c r="H99" s="240"/>
      <c r="I99" s="240"/>
      <c r="J99" s="23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2">
        <v>43223</v>
      </c>
      <c r="B100" s="235">
        <v>180162399</v>
      </c>
      <c r="C100" s="241">
        <v>7</v>
      </c>
      <c r="D100" s="237">
        <v>663513</v>
      </c>
      <c r="E100" s="238"/>
      <c r="F100" s="241"/>
      <c r="G100" s="237"/>
      <c r="H100" s="240"/>
      <c r="I100" s="240"/>
      <c r="J100" s="23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2"/>
      <c r="B101" s="235"/>
      <c r="C101" s="241"/>
      <c r="D101" s="237"/>
      <c r="E101" s="238"/>
      <c r="F101" s="241"/>
      <c r="G101" s="237"/>
      <c r="H101" s="240"/>
      <c r="I101" s="240"/>
      <c r="J101" s="23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2"/>
      <c r="B102" s="235"/>
      <c r="C102" s="241"/>
      <c r="D102" s="237"/>
      <c r="E102" s="238"/>
      <c r="F102" s="241"/>
      <c r="G102" s="237"/>
      <c r="H102" s="240"/>
      <c r="I102" s="240"/>
      <c r="J102" s="23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2"/>
      <c r="B103" s="235"/>
      <c r="C103" s="241"/>
      <c r="D103" s="237"/>
      <c r="E103" s="238"/>
      <c r="F103" s="241"/>
      <c r="G103" s="237"/>
      <c r="H103" s="240"/>
      <c r="I103" s="240"/>
      <c r="J103" s="237"/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2"/>
      <c r="B104" s="235"/>
      <c r="C104" s="241"/>
      <c r="D104" s="237"/>
      <c r="E104" s="238"/>
      <c r="F104" s="241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  <c r="Q104" s="219"/>
      <c r="R104" s="219"/>
    </row>
    <row r="105" spans="1:18" x14ac:dyDescent="0.25">
      <c r="A105" s="162"/>
      <c r="B105" s="3"/>
      <c r="C105" s="40"/>
      <c r="D105" s="6"/>
      <c r="E105" s="7"/>
      <c r="F105" s="40"/>
      <c r="G105" s="6"/>
      <c r="H105" s="39"/>
      <c r="I105" s="39"/>
      <c r="J105" s="6"/>
    </row>
    <row r="106" spans="1:18" x14ac:dyDescent="0.25">
      <c r="A106" s="162"/>
      <c r="B106" s="8" t="s">
        <v>11</v>
      </c>
      <c r="C106" s="77">
        <f>SUM(C8:C105)</f>
        <v>619</v>
      </c>
      <c r="D106" s="9">
        <f>SUM(D8:D105)</f>
        <v>66816073</v>
      </c>
      <c r="E106" s="8" t="s">
        <v>11</v>
      </c>
      <c r="F106" s="77">
        <f>SUM(F8:F105)</f>
        <v>52</v>
      </c>
      <c r="G106" s="5">
        <f>SUM(G8:G105)</f>
        <v>15219883</v>
      </c>
      <c r="H106" s="40">
        <f>SUM(H8:H105)</f>
        <v>0</v>
      </c>
      <c r="I106" s="40">
        <f>SUM(I8:I105)</f>
        <v>49634377</v>
      </c>
      <c r="J106" s="5"/>
    </row>
    <row r="107" spans="1:18" x14ac:dyDescent="0.25">
      <c r="A107" s="162"/>
      <c r="B107" s="8"/>
      <c r="C107" s="77"/>
      <c r="D107" s="9"/>
      <c r="E107" s="8"/>
      <c r="F107" s="77"/>
      <c r="G107" s="5"/>
      <c r="H107" s="40"/>
      <c r="I107" s="40"/>
      <c r="J107" s="5"/>
    </row>
    <row r="108" spans="1:18" x14ac:dyDescent="0.25">
      <c r="A108" s="163"/>
      <c r="B108" s="11"/>
      <c r="C108" s="40"/>
      <c r="D108" s="6"/>
      <c r="E108" s="8"/>
      <c r="F108" s="40"/>
      <c r="G108" s="332" t="s">
        <v>12</v>
      </c>
      <c r="H108" s="332"/>
      <c r="I108" s="39"/>
      <c r="J108" s="13">
        <f>SUM(D8:D105)</f>
        <v>66816073</v>
      </c>
    </row>
    <row r="109" spans="1:18" x14ac:dyDescent="0.25">
      <c r="A109" s="162"/>
      <c r="B109" s="3"/>
      <c r="C109" s="40"/>
      <c r="D109" s="6"/>
      <c r="E109" s="7"/>
      <c r="F109" s="40"/>
      <c r="G109" s="332" t="s">
        <v>13</v>
      </c>
      <c r="H109" s="332"/>
      <c r="I109" s="39"/>
      <c r="J109" s="13">
        <f>SUM(G8:G105)</f>
        <v>15219883</v>
      </c>
    </row>
    <row r="110" spans="1:18" x14ac:dyDescent="0.25">
      <c r="A110" s="164"/>
      <c r="B110" s="7"/>
      <c r="C110" s="40"/>
      <c r="D110" s="6"/>
      <c r="E110" s="7"/>
      <c r="F110" s="40"/>
      <c r="G110" s="332" t="s">
        <v>14</v>
      </c>
      <c r="H110" s="332"/>
      <c r="I110" s="41"/>
      <c r="J110" s="15">
        <f>J108-J109</f>
        <v>51596190</v>
      </c>
    </row>
    <row r="111" spans="1:18" x14ac:dyDescent="0.25">
      <c r="A111" s="162"/>
      <c r="B111" s="16"/>
      <c r="C111" s="40"/>
      <c r="D111" s="17"/>
      <c r="E111" s="7"/>
      <c r="F111" s="40"/>
      <c r="G111" s="332" t="s">
        <v>15</v>
      </c>
      <c r="H111" s="332"/>
      <c r="I111" s="39"/>
      <c r="J111" s="13">
        <f>SUM(H8:H105)</f>
        <v>0</v>
      </c>
    </row>
    <row r="112" spans="1:18" x14ac:dyDescent="0.25">
      <c r="A112" s="162"/>
      <c r="B112" s="16"/>
      <c r="C112" s="40"/>
      <c r="D112" s="17"/>
      <c r="E112" s="7"/>
      <c r="F112" s="40"/>
      <c r="G112" s="332" t="s">
        <v>16</v>
      </c>
      <c r="H112" s="332"/>
      <c r="I112" s="39"/>
      <c r="J112" s="13">
        <f>J110+J111</f>
        <v>51596190</v>
      </c>
    </row>
    <row r="113" spans="1:10" x14ac:dyDescent="0.25">
      <c r="A113" s="162"/>
      <c r="B113" s="16"/>
      <c r="C113" s="40"/>
      <c r="D113" s="17"/>
      <c r="E113" s="7"/>
      <c r="F113" s="40"/>
      <c r="G113" s="332" t="s">
        <v>5</v>
      </c>
      <c r="H113" s="332"/>
      <c r="I113" s="39"/>
      <c r="J113" s="13">
        <f>SUM(I8:I105)</f>
        <v>49634377</v>
      </c>
    </row>
    <row r="114" spans="1:10" x14ac:dyDescent="0.25">
      <c r="A114" s="162"/>
      <c r="B114" s="16"/>
      <c r="C114" s="40"/>
      <c r="D114" s="17"/>
      <c r="E114" s="7"/>
      <c r="F114" s="40"/>
      <c r="G114" s="332" t="s">
        <v>32</v>
      </c>
      <c r="H114" s="332"/>
      <c r="I114" s="40" t="str">
        <f>IF(J114&gt;0,"SALDO",IF(J114&lt;0,"PIUTANG",IF(J114=0,"LUNAS")))</f>
        <v>PIUTANG</v>
      </c>
      <c r="J114" s="13">
        <f>J113-J112</f>
        <v>-1961813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14:H114"/>
    <mergeCell ref="G108:H108"/>
    <mergeCell ref="G109:H109"/>
    <mergeCell ref="G110:H110"/>
    <mergeCell ref="G111:H111"/>
    <mergeCell ref="G112:H112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92"/>
  <sheetViews>
    <sheetView workbookViewId="0">
      <pane ySplit="7" topLeftCell="A462" activePane="bottomLeft" state="frozen"/>
      <selection pane="bottomLeft" activeCell="G473" sqref="G47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SUM(D466:D471)</f>
        <v>8181865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J492*-1</f>
        <v>5982902</v>
      </c>
      <c r="J2" s="218"/>
      <c r="L2" s="219">
        <f>SUM(G466:G471)</f>
        <v>253838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7928027</v>
      </c>
      <c r="M3" s="219">
        <f>M1-M2</f>
        <v>0</v>
      </c>
      <c r="N3" s="219">
        <f>L3+M3</f>
        <v>7928027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5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5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5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5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5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5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5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5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5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5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5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5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5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5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5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5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5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5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5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5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5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5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5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5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5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5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5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98">
        <v>43223</v>
      </c>
      <c r="B472" s="99">
        <v>180162326</v>
      </c>
      <c r="C472" s="100">
        <v>30</v>
      </c>
      <c r="D472" s="34">
        <v>3049725</v>
      </c>
      <c r="E472" s="101">
        <v>180042514</v>
      </c>
      <c r="F472" s="100">
        <v>4</v>
      </c>
      <c r="G472" s="34">
        <v>440125</v>
      </c>
      <c r="H472" s="102"/>
      <c r="I472" s="102"/>
      <c r="J472" s="34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98">
        <v>43223</v>
      </c>
      <c r="B473" s="99">
        <v>180162334</v>
      </c>
      <c r="C473" s="100">
        <v>9</v>
      </c>
      <c r="D473" s="34">
        <v>1113438</v>
      </c>
      <c r="E473" s="101"/>
      <c r="F473" s="100"/>
      <c r="G473" s="34"/>
      <c r="H473" s="102"/>
      <c r="I473" s="102"/>
      <c r="J473" s="34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98">
        <v>43223</v>
      </c>
      <c r="B474" s="99">
        <v>180162344</v>
      </c>
      <c r="C474" s="100">
        <v>6</v>
      </c>
      <c r="D474" s="34">
        <v>486588</v>
      </c>
      <c r="E474" s="101"/>
      <c r="F474" s="100"/>
      <c r="G474" s="34"/>
      <c r="H474" s="102"/>
      <c r="I474" s="102"/>
      <c r="J474" s="34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98">
        <v>43223</v>
      </c>
      <c r="B475" s="99">
        <v>180162391</v>
      </c>
      <c r="C475" s="100">
        <v>11</v>
      </c>
      <c r="D475" s="34">
        <v>1113613</v>
      </c>
      <c r="E475" s="101"/>
      <c r="F475" s="100"/>
      <c r="G475" s="34"/>
      <c r="H475" s="102"/>
      <c r="I475" s="102"/>
      <c r="J475" s="34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98">
        <v>43223</v>
      </c>
      <c r="B476" s="99">
        <v>180162402</v>
      </c>
      <c r="C476" s="100">
        <v>2</v>
      </c>
      <c r="D476" s="34">
        <v>227325</v>
      </c>
      <c r="E476" s="101"/>
      <c r="F476" s="100"/>
      <c r="G476" s="34"/>
      <c r="H476" s="102"/>
      <c r="I476" s="102"/>
      <c r="J476" s="34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98">
        <v>43223</v>
      </c>
      <c r="B477" s="99">
        <v>180162431</v>
      </c>
      <c r="C477" s="100">
        <v>4</v>
      </c>
      <c r="D477" s="34">
        <v>432338</v>
      </c>
      <c r="E477" s="101"/>
      <c r="F477" s="100"/>
      <c r="G477" s="34"/>
      <c r="H477" s="102"/>
      <c r="I477" s="102"/>
      <c r="J477" s="34"/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98"/>
      <c r="B478" s="99"/>
      <c r="C478" s="100"/>
      <c r="D478" s="34"/>
      <c r="E478" s="101"/>
      <c r="F478" s="100"/>
      <c r="G478" s="34"/>
      <c r="H478" s="102"/>
      <c r="I478" s="102"/>
      <c r="J478" s="34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98"/>
      <c r="B479" s="99"/>
      <c r="C479" s="100"/>
      <c r="D479" s="34"/>
      <c r="E479" s="101"/>
      <c r="F479" s="100"/>
      <c r="G479" s="34"/>
      <c r="H479" s="102"/>
      <c r="I479" s="102"/>
      <c r="J479" s="34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98"/>
      <c r="B480" s="99"/>
      <c r="C480" s="100"/>
      <c r="D480" s="34"/>
      <c r="E480" s="101"/>
      <c r="F480" s="100"/>
      <c r="G480" s="34"/>
      <c r="H480" s="102"/>
      <c r="I480" s="102"/>
      <c r="J480" s="34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98"/>
      <c r="B481" s="99"/>
      <c r="C481" s="100"/>
      <c r="D481" s="34"/>
      <c r="E481" s="101"/>
      <c r="F481" s="100"/>
      <c r="G481" s="34"/>
      <c r="H481" s="102"/>
      <c r="I481" s="102"/>
      <c r="J481" s="34"/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98"/>
      <c r="B482" s="99"/>
      <c r="C482" s="100"/>
      <c r="D482" s="34"/>
      <c r="E482" s="101"/>
      <c r="F482" s="100"/>
      <c r="G482" s="34"/>
      <c r="H482" s="102"/>
      <c r="I482" s="102"/>
      <c r="J482" s="34"/>
      <c r="K482" s="138"/>
      <c r="L482" s="138"/>
      <c r="M482" s="138"/>
      <c r="N482" s="138"/>
      <c r="O482" s="138"/>
      <c r="P482" s="138"/>
      <c r="Q482" s="138"/>
      <c r="R482" s="138"/>
    </row>
    <row r="483" spans="1:18" x14ac:dyDescent="0.25">
      <c r="A483" s="236"/>
      <c r="B483" s="235"/>
      <c r="C483" s="241"/>
      <c r="D483" s="237"/>
      <c r="E483" s="238"/>
      <c r="F483" s="241"/>
      <c r="G483" s="237"/>
      <c r="H483" s="240"/>
      <c r="I483" s="240"/>
      <c r="J483" s="237"/>
    </row>
    <row r="484" spans="1:18" s="218" customFormat="1" x14ac:dyDescent="0.25">
      <c r="A484" s="227"/>
      <c r="B484" s="224" t="s">
        <v>11</v>
      </c>
      <c r="C484" s="233">
        <f>SUM(C8:C483)</f>
        <v>5265</v>
      </c>
      <c r="D484" s="225">
        <f>SUM(D8:D483)</f>
        <v>576788831</v>
      </c>
      <c r="E484" s="224" t="s">
        <v>11</v>
      </c>
      <c r="F484" s="233">
        <f>SUM(F8:F483)</f>
        <v>471</v>
      </c>
      <c r="G484" s="225">
        <f>SUM(G8:G483)</f>
        <v>52322568</v>
      </c>
      <c r="H484" s="233">
        <f>SUM(H8:H483)</f>
        <v>0</v>
      </c>
      <c r="I484" s="233">
        <f>SUM(I8:I483)</f>
        <v>518483361</v>
      </c>
      <c r="J484" s="225"/>
      <c r="K484" s="220"/>
      <c r="L484" s="220"/>
      <c r="M484" s="220"/>
      <c r="N484" s="220"/>
      <c r="O484" s="220"/>
      <c r="P484" s="220"/>
      <c r="Q484" s="220"/>
      <c r="R484" s="220"/>
    </row>
    <row r="485" spans="1:18" s="218" customFormat="1" x14ac:dyDescent="0.25">
      <c r="A485" s="227"/>
      <c r="B485" s="224"/>
      <c r="C485" s="233"/>
      <c r="D485" s="225"/>
      <c r="E485" s="224"/>
      <c r="F485" s="233"/>
      <c r="G485" s="225"/>
      <c r="H485" s="233"/>
      <c r="I485" s="233"/>
      <c r="J485" s="225"/>
      <c r="K485" s="220"/>
      <c r="M485" s="220"/>
      <c r="N485" s="220"/>
      <c r="O485" s="220"/>
      <c r="P485" s="220"/>
      <c r="Q485" s="220"/>
      <c r="R485" s="220"/>
    </row>
    <row r="486" spans="1:18" x14ac:dyDescent="0.25">
      <c r="A486" s="226"/>
      <c r="B486" s="227"/>
      <c r="C486" s="241"/>
      <c r="D486" s="237"/>
      <c r="E486" s="224"/>
      <c r="F486" s="241"/>
      <c r="G486" s="335" t="s">
        <v>12</v>
      </c>
      <c r="H486" s="336"/>
      <c r="I486" s="237"/>
      <c r="J486" s="228">
        <f>SUM(D8:D483)</f>
        <v>576788831</v>
      </c>
      <c r="P486" s="220"/>
      <c r="Q486" s="220"/>
      <c r="R486" s="234"/>
    </row>
    <row r="487" spans="1:18" x14ac:dyDescent="0.25">
      <c r="A487" s="236"/>
      <c r="B487" s="235"/>
      <c r="C487" s="241"/>
      <c r="D487" s="237"/>
      <c r="E487" s="238"/>
      <c r="F487" s="241"/>
      <c r="G487" s="335" t="s">
        <v>13</v>
      </c>
      <c r="H487" s="336"/>
      <c r="I487" s="238"/>
      <c r="J487" s="228">
        <f>SUM(G8:G483)</f>
        <v>52322568</v>
      </c>
      <c r="R487" s="234"/>
    </row>
    <row r="488" spans="1:18" x14ac:dyDescent="0.25">
      <c r="A488" s="229"/>
      <c r="B488" s="238"/>
      <c r="C488" s="241"/>
      <c r="D488" s="237"/>
      <c r="E488" s="238"/>
      <c r="F488" s="241"/>
      <c r="G488" s="335" t="s">
        <v>14</v>
      </c>
      <c r="H488" s="336"/>
      <c r="I488" s="230"/>
      <c r="J488" s="230">
        <f>J486-J487</f>
        <v>524466263</v>
      </c>
      <c r="L488" s="220"/>
      <c r="R488" s="234"/>
    </row>
    <row r="489" spans="1:18" x14ac:dyDescent="0.25">
      <c r="A489" s="236"/>
      <c r="B489" s="231"/>
      <c r="C489" s="241"/>
      <c r="D489" s="232"/>
      <c r="E489" s="238"/>
      <c r="F489" s="241"/>
      <c r="G489" s="335" t="s">
        <v>15</v>
      </c>
      <c r="H489" s="336"/>
      <c r="I489" s="238"/>
      <c r="J489" s="228">
        <f>SUM(H8:H483)</f>
        <v>0</v>
      </c>
      <c r="R489" s="234"/>
    </row>
    <row r="490" spans="1:18" x14ac:dyDescent="0.25">
      <c r="A490" s="236"/>
      <c r="B490" s="231"/>
      <c r="C490" s="241"/>
      <c r="D490" s="232"/>
      <c r="E490" s="238"/>
      <c r="F490" s="241"/>
      <c r="G490" s="335" t="s">
        <v>16</v>
      </c>
      <c r="H490" s="336"/>
      <c r="I490" s="238"/>
      <c r="J490" s="228">
        <f>J488+J489</f>
        <v>524466263</v>
      </c>
      <c r="R490" s="234"/>
    </row>
    <row r="491" spans="1:18" x14ac:dyDescent="0.25">
      <c r="A491" s="236"/>
      <c r="B491" s="231"/>
      <c r="C491" s="241"/>
      <c r="D491" s="232"/>
      <c r="E491" s="238"/>
      <c r="F491" s="241"/>
      <c r="G491" s="335" t="s">
        <v>5</v>
      </c>
      <c r="H491" s="336"/>
      <c r="I491" s="238"/>
      <c r="J491" s="228">
        <f>SUM(I8:I483)</f>
        <v>518483361</v>
      </c>
      <c r="R491" s="234"/>
    </row>
    <row r="492" spans="1:18" x14ac:dyDescent="0.25">
      <c r="A492" s="236"/>
      <c r="B492" s="231"/>
      <c r="C492" s="241"/>
      <c r="D492" s="232"/>
      <c r="E492" s="238"/>
      <c r="F492" s="241"/>
      <c r="G492" s="335" t="s">
        <v>32</v>
      </c>
      <c r="H492" s="336"/>
      <c r="I492" s="235" t="str">
        <f>IF(J492&gt;0,"SALDO",IF(J492&lt;0,"PIUTANG",IF(J492=0,"LUNAS")))</f>
        <v>PIUTANG</v>
      </c>
      <c r="J492" s="228">
        <f>J491-J490</f>
        <v>-5982902</v>
      </c>
      <c r="R492" s="234"/>
    </row>
  </sheetData>
  <mergeCells count="13">
    <mergeCell ref="A5:J5"/>
    <mergeCell ref="A6:A7"/>
    <mergeCell ref="B6:G6"/>
    <mergeCell ref="H6:H7"/>
    <mergeCell ref="I6:I7"/>
    <mergeCell ref="J6:J7"/>
    <mergeCell ref="G492:H492"/>
    <mergeCell ref="G486:H486"/>
    <mergeCell ref="G487:H487"/>
    <mergeCell ref="G488:H488"/>
    <mergeCell ref="G489:H489"/>
    <mergeCell ref="G490:H490"/>
    <mergeCell ref="G491:H491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92"/>
  <sheetViews>
    <sheetView workbookViewId="0">
      <pane ySplit="6" topLeftCell="A369" activePane="bottomLeft" state="frozen"/>
      <selection pane="bottomLeft" activeCell="G376" sqref="G37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J391*-1</f>
        <v>961188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36">
        <v>43223</v>
      </c>
      <c r="B375" s="235">
        <v>180162354</v>
      </c>
      <c r="C375" s="241">
        <v>6</v>
      </c>
      <c r="D375" s="34">
        <v>611363</v>
      </c>
      <c r="E375" s="238">
        <v>180042510</v>
      </c>
      <c r="F375" s="241">
        <v>4</v>
      </c>
      <c r="G375" s="237">
        <v>354900</v>
      </c>
      <c r="H375" s="238"/>
      <c r="I375" s="240"/>
      <c r="J375" s="237"/>
      <c r="K375" s="234"/>
      <c r="L375" s="234"/>
      <c r="M375" s="234"/>
      <c r="N375" s="234"/>
      <c r="O375" s="234"/>
      <c r="P375" s="234"/>
    </row>
    <row r="376" spans="1:16" x14ac:dyDescent="0.25">
      <c r="A376" s="236">
        <v>43223</v>
      </c>
      <c r="B376" s="235">
        <v>180162401</v>
      </c>
      <c r="C376" s="241">
        <v>4</v>
      </c>
      <c r="D376" s="34">
        <v>443713</v>
      </c>
      <c r="E376" s="238"/>
      <c r="F376" s="241"/>
      <c r="G376" s="237"/>
      <c r="H376" s="238"/>
      <c r="I376" s="240"/>
      <c r="J376" s="237"/>
      <c r="K376" s="234"/>
      <c r="L376" s="234"/>
      <c r="M376" s="234"/>
      <c r="N376" s="234"/>
      <c r="O376" s="234"/>
      <c r="P376" s="234"/>
    </row>
    <row r="377" spans="1:16" x14ac:dyDescent="0.25">
      <c r="A377" s="236">
        <v>43223</v>
      </c>
      <c r="B377" s="235">
        <v>180162414</v>
      </c>
      <c r="C377" s="241">
        <v>2</v>
      </c>
      <c r="D377" s="34">
        <v>261013</v>
      </c>
      <c r="E377" s="238"/>
      <c r="F377" s="241"/>
      <c r="G377" s="237"/>
      <c r="H377" s="238"/>
      <c r="I377" s="240"/>
      <c r="J377" s="237"/>
      <c r="K377" s="234"/>
      <c r="L377" s="234"/>
      <c r="M377" s="234"/>
      <c r="N377" s="234"/>
      <c r="O377" s="234"/>
      <c r="P377" s="234"/>
    </row>
    <row r="378" spans="1:16" x14ac:dyDescent="0.25">
      <c r="A378" s="236"/>
      <c r="B378" s="235"/>
      <c r="C378" s="241"/>
      <c r="D378" s="34"/>
      <c r="E378" s="238"/>
      <c r="F378" s="241"/>
      <c r="G378" s="237"/>
      <c r="H378" s="238"/>
      <c r="I378" s="240"/>
      <c r="J378" s="237"/>
      <c r="K378" s="234"/>
      <c r="L378" s="234"/>
      <c r="M378" s="234"/>
      <c r="N378" s="234"/>
      <c r="O378" s="234"/>
      <c r="P378" s="234"/>
    </row>
    <row r="379" spans="1:16" x14ac:dyDescent="0.25">
      <c r="A379" s="236"/>
      <c r="B379" s="235"/>
      <c r="C379" s="241"/>
      <c r="D379" s="34"/>
      <c r="E379" s="238"/>
      <c r="F379" s="241"/>
      <c r="G379" s="237"/>
      <c r="H379" s="238"/>
      <c r="I379" s="240"/>
      <c r="J379" s="237"/>
      <c r="K379" s="234"/>
      <c r="L379" s="234"/>
      <c r="M379" s="234"/>
      <c r="N379" s="234"/>
      <c r="O379" s="234"/>
      <c r="P379" s="234"/>
    </row>
    <row r="380" spans="1:16" x14ac:dyDescent="0.25">
      <c r="A380" s="236"/>
      <c r="B380" s="235"/>
      <c r="C380" s="241"/>
      <c r="D380" s="34"/>
      <c r="E380" s="238"/>
      <c r="F380" s="241"/>
      <c r="G380" s="237"/>
      <c r="H380" s="238"/>
      <c r="I380" s="240"/>
      <c r="J380" s="237"/>
      <c r="K380" s="234"/>
      <c r="L380" s="234"/>
      <c r="M380" s="234"/>
      <c r="N380" s="234"/>
      <c r="O380" s="234"/>
      <c r="P380" s="234"/>
    </row>
    <row r="381" spans="1:16" x14ac:dyDescent="0.25">
      <c r="A381" s="236"/>
      <c r="B381" s="235"/>
      <c r="C381" s="241"/>
      <c r="D381" s="34"/>
      <c r="E381" s="238"/>
      <c r="F381" s="241"/>
      <c r="G381" s="237"/>
      <c r="H381" s="238"/>
      <c r="I381" s="240"/>
      <c r="J381" s="237"/>
      <c r="K381" s="234"/>
      <c r="L381" s="234"/>
      <c r="M381" s="234"/>
      <c r="N381" s="234"/>
      <c r="O381" s="234"/>
      <c r="P381" s="234"/>
    </row>
    <row r="382" spans="1:16" x14ac:dyDescent="0.25">
      <c r="A382" s="236"/>
      <c r="B382" s="235"/>
      <c r="C382" s="241"/>
      <c r="D382" s="34"/>
      <c r="E382" s="238"/>
      <c r="F382" s="241"/>
      <c r="G382" s="237"/>
      <c r="H382" s="238"/>
      <c r="I382" s="240"/>
      <c r="J382" s="237"/>
      <c r="K382" s="234"/>
      <c r="L382" s="234"/>
      <c r="M382" s="234"/>
      <c r="N382" s="234"/>
      <c r="O382" s="234"/>
      <c r="P382" s="234"/>
    </row>
    <row r="383" spans="1:16" x14ac:dyDescent="0.25">
      <c r="A383" s="236"/>
      <c r="B383" s="224" t="s">
        <v>11</v>
      </c>
      <c r="C383" s="233">
        <f>SUM(C7:C382)</f>
        <v>2670</v>
      </c>
      <c r="D383" s="225">
        <f>SUM(D7:D382)</f>
        <v>255984935</v>
      </c>
      <c r="E383" s="224" t="s">
        <v>11</v>
      </c>
      <c r="F383" s="233">
        <f>SUM(F7:F382)</f>
        <v>578</v>
      </c>
      <c r="G383" s="225">
        <f>SUM(G7:G382)</f>
        <v>60063173</v>
      </c>
      <c r="H383" s="225">
        <f>SUM(H7:H382)</f>
        <v>0</v>
      </c>
      <c r="I383" s="233">
        <f>SUM(I7:I382)</f>
        <v>194960574</v>
      </c>
      <c r="J383" s="5"/>
      <c r="K383" s="234"/>
      <c r="L383" s="234"/>
      <c r="M383" s="234"/>
      <c r="N383" s="234"/>
      <c r="O383" s="234"/>
      <c r="P383" s="234"/>
    </row>
    <row r="384" spans="1:16" x14ac:dyDescent="0.25">
      <c r="A384" s="236"/>
      <c r="B384" s="224"/>
      <c r="C384" s="233"/>
      <c r="D384" s="225"/>
      <c r="E384" s="224"/>
      <c r="F384" s="233"/>
      <c r="G384" s="5"/>
      <c r="H384" s="235"/>
      <c r="I384" s="241"/>
      <c r="J384" s="5"/>
      <c r="K384" s="234"/>
      <c r="L384" s="234"/>
      <c r="M384" s="234"/>
      <c r="N384" s="234"/>
      <c r="O384" s="234"/>
      <c r="P384" s="234"/>
    </row>
    <row r="385" spans="1:16" x14ac:dyDescent="0.25">
      <c r="A385" s="236"/>
      <c r="B385" s="227"/>
      <c r="C385" s="241"/>
      <c r="D385" s="237"/>
      <c r="E385" s="224"/>
      <c r="F385" s="241"/>
      <c r="G385" s="332" t="s">
        <v>12</v>
      </c>
      <c r="H385" s="332"/>
      <c r="I385" s="240"/>
      <c r="J385" s="228">
        <f>SUM(D7:D382)</f>
        <v>255984935</v>
      </c>
      <c r="K385" s="234"/>
      <c r="L385" s="234"/>
      <c r="M385" s="234"/>
      <c r="N385" s="234"/>
      <c r="O385" s="234"/>
      <c r="P385" s="234"/>
    </row>
    <row r="386" spans="1:16" x14ac:dyDescent="0.25">
      <c r="A386" s="226"/>
      <c r="B386" s="235"/>
      <c r="C386" s="241"/>
      <c r="D386" s="237"/>
      <c r="E386" s="238"/>
      <c r="F386" s="241"/>
      <c r="G386" s="332" t="s">
        <v>13</v>
      </c>
      <c r="H386" s="332"/>
      <c r="I386" s="240"/>
      <c r="J386" s="228">
        <f>SUM(G7:G382)</f>
        <v>60063173</v>
      </c>
      <c r="K386" s="234"/>
      <c r="L386" s="234"/>
      <c r="M386" s="234"/>
      <c r="N386" s="234"/>
      <c r="O386" s="234"/>
      <c r="P386" s="234"/>
    </row>
    <row r="387" spans="1:16" x14ac:dyDescent="0.25">
      <c r="A387" s="236"/>
      <c r="B387" s="238"/>
      <c r="C387" s="241"/>
      <c r="D387" s="237"/>
      <c r="E387" s="238"/>
      <c r="F387" s="241"/>
      <c r="G387" s="332" t="s">
        <v>14</v>
      </c>
      <c r="H387" s="332"/>
      <c r="I387" s="41"/>
      <c r="J387" s="230">
        <f>J385-J386</f>
        <v>195921762</v>
      </c>
      <c r="K387" s="234"/>
      <c r="L387" s="234"/>
      <c r="M387" s="234"/>
      <c r="N387" s="234"/>
      <c r="O387" s="234"/>
      <c r="P387" s="234"/>
    </row>
    <row r="388" spans="1:16" x14ac:dyDescent="0.25">
      <c r="A388" s="229"/>
      <c r="B388" s="231"/>
      <c r="C388" s="241"/>
      <c r="D388" s="232"/>
      <c r="E388" s="238"/>
      <c r="F388" s="241"/>
      <c r="G388" s="332" t="s">
        <v>15</v>
      </c>
      <c r="H388" s="332"/>
      <c r="I388" s="240"/>
      <c r="J388" s="228">
        <f>SUM(H7:H382)</f>
        <v>0</v>
      </c>
      <c r="K388" s="234"/>
      <c r="L388" s="234"/>
      <c r="M388" s="234"/>
      <c r="N388" s="234"/>
      <c r="O388" s="234"/>
      <c r="P388" s="234"/>
    </row>
    <row r="389" spans="1:16" x14ac:dyDescent="0.25">
      <c r="A389" s="236"/>
      <c r="B389" s="231"/>
      <c r="C389" s="241"/>
      <c r="D389" s="232"/>
      <c r="E389" s="238"/>
      <c r="F389" s="241"/>
      <c r="G389" s="332" t="s">
        <v>16</v>
      </c>
      <c r="H389" s="332"/>
      <c r="I389" s="240"/>
      <c r="J389" s="228">
        <f>J387+J388</f>
        <v>195921762</v>
      </c>
      <c r="K389" s="234"/>
      <c r="L389" s="234"/>
      <c r="M389" s="234"/>
      <c r="N389" s="234"/>
      <c r="O389" s="234"/>
      <c r="P389" s="234"/>
    </row>
    <row r="390" spans="1:16" x14ac:dyDescent="0.25">
      <c r="A390" s="236"/>
      <c r="B390" s="231"/>
      <c r="C390" s="241"/>
      <c r="D390" s="232"/>
      <c r="E390" s="238"/>
      <c r="F390" s="241"/>
      <c r="G390" s="332" t="s">
        <v>5</v>
      </c>
      <c r="H390" s="332"/>
      <c r="I390" s="240"/>
      <c r="J390" s="228">
        <f>SUM(I7:I382)</f>
        <v>194960574</v>
      </c>
      <c r="K390" s="234"/>
      <c r="L390" s="234"/>
      <c r="M390" s="234"/>
      <c r="N390" s="234"/>
      <c r="O390" s="234"/>
      <c r="P390" s="234"/>
    </row>
    <row r="391" spans="1:16" x14ac:dyDescent="0.25">
      <c r="A391" s="236"/>
      <c r="B391" s="231"/>
      <c r="C391" s="241"/>
      <c r="D391" s="232"/>
      <c r="E391" s="238"/>
      <c r="F391" s="241"/>
      <c r="G391" s="332" t="s">
        <v>32</v>
      </c>
      <c r="H391" s="332"/>
      <c r="I391" s="241" t="str">
        <f>IF(J391&gt;0,"SALDO",IF(J391&lt;0,"PIUTANG",IF(J391=0,"LUNAS")))</f>
        <v>PIUTANG</v>
      </c>
      <c r="J391" s="228">
        <f>J390-J389</f>
        <v>-961188</v>
      </c>
      <c r="K391" s="234"/>
      <c r="L391" s="234"/>
      <c r="M391" s="234"/>
      <c r="N391" s="234"/>
      <c r="O391" s="234"/>
      <c r="P391" s="234"/>
    </row>
    <row r="392" spans="1:16" x14ac:dyDescent="0.25">
      <c r="A392" s="236"/>
      <c r="K392" s="234"/>
      <c r="L392" s="234"/>
      <c r="M392" s="234"/>
      <c r="N392" s="234"/>
      <c r="O392" s="234"/>
      <c r="P392" s="234"/>
    </row>
  </sheetData>
  <mergeCells count="15">
    <mergeCell ref="G391:H391"/>
    <mergeCell ref="G385:H385"/>
    <mergeCell ref="G386:H386"/>
    <mergeCell ref="G387:H387"/>
    <mergeCell ref="G388:H388"/>
    <mergeCell ref="G389:H389"/>
    <mergeCell ref="G390:H39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2" t="s">
        <v>12</v>
      </c>
      <c r="H31" s="33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2" t="s">
        <v>13</v>
      </c>
      <c r="H32" s="33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2" t="s">
        <v>14</v>
      </c>
      <c r="H33" s="33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2" t="s">
        <v>15</v>
      </c>
      <c r="H34" s="33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2" t="s">
        <v>16</v>
      </c>
      <c r="H35" s="33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2" t="s">
        <v>5</v>
      </c>
      <c r="H36" s="332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2" t="s">
        <v>32</v>
      </c>
      <c r="H37" s="332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7"/>
  <sheetViews>
    <sheetView workbookViewId="0">
      <pane ySplit="7" topLeftCell="A29" activePane="bottomLeft" state="frozen"/>
      <selection pane="bottomLeft" activeCell="D37" sqref="D3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SUM(D34:D35)</f>
        <v>3421775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J47*-1</f>
        <v>1056125</v>
      </c>
      <c r="J2" s="20"/>
      <c r="L2" s="37">
        <f>SUM(G34:G35)</f>
        <v>1264113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2157662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>
        <v>43223</v>
      </c>
      <c r="B36" s="99">
        <v>180162345</v>
      </c>
      <c r="C36" s="100">
        <v>10</v>
      </c>
      <c r="D36" s="34">
        <v>1056125</v>
      </c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  <c r="K37" s="138"/>
      <c r="L37" s="138"/>
      <c r="M37" s="138"/>
      <c r="N37" s="138"/>
      <c r="O37" s="138"/>
      <c r="P37" s="138"/>
      <c r="Q37" s="138"/>
    </row>
    <row r="38" spans="1:17" x14ac:dyDescent="0.25">
      <c r="A38" s="4"/>
      <c r="B38" s="3"/>
      <c r="C38" s="40"/>
      <c r="D38" s="6"/>
      <c r="E38" s="7"/>
      <c r="F38" s="3"/>
      <c r="G38" s="6"/>
      <c r="H38" s="39"/>
      <c r="I38" s="39"/>
      <c r="J38" s="6"/>
      <c r="M38" s="37"/>
    </row>
    <row r="39" spans="1:17" x14ac:dyDescent="0.25">
      <c r="A39" s="4"/>
      <c r="B39" s="8" t="s">
        <v>11</v>
      </c>
      <c r="C39" s="77">
        <f>SUM(C8:C38)</f>
        <v>194</v>
      </c>
      <c r="D39" s="9"/>
      <c r="E39" s="8" t="s">
        <v>11</v>
      </c>
      <c r="F39" s="8">
        <f>SUM(F8:F38)</f>
        <v>33</v>
      </c>
      <c r="G39" s="5"/>
      <c r="H39" s="40"/>
      <c r="I39" s="40"/>
      <c r="J39" s="5"/>
      <c r="M39" s="37"/>
    </row>
    <row r="40" spans="1:17" x14ac:dyDescent="0.25">
      <c r="A40" s="4"/>
      <c r="B40" s="8"/>
      <c r="C40" s="77"/>
      <c r="D40" s="9"/>
      <c r="E40" s="8"/>
      <c r="F40" s="8"/>
      <c r="G40" s="32"/>
      <c r="H40" s="52"/>
      <c r="I40" s="40"/>
      <c r="J40" s="5"/>
      <c r="M40" s="37"/>
    </row>
    <row r="41" spans="1:17" x14ac:dyDescent="0.25">
      <c r="A41" s="10"/>
      <c r="B41" s="11"/>
      <c r="C41" s="40"/>
      <c r="D41" s="6"/>
      <c r="E41" s="8"/>
      <c r="F41" s="3"/>
      <c r="G41" s="332" t="s">
        <v>12</v>
      </c>
      <c r="H41" s="332"/>
      <c r="I41" s="39"/>
      <c r="J41" s="13">
        <f>SUM(D8:D38)</f>
        <v>22843981</v>
      </c>
      <c r="M41" s="37"/>
    </row>
    <row r="42" spans="1:17" x14ac:dyDescent="0.25">
      <c r="A42" s="4"/>
      <c r="B42" s="3"/>
      <c r="C42" s="40"/>
      <c r="D42" s="6"/>
      <c r="E42" s="7"/>
      <c r="F42" s="3"/>
      <c r="G42" s="332" t="s">
        <v>13</v>
      </c>
      <c r="H42" s="332"/>
      <c r="I42" s="39"/>
      <c r="J42" s="13">
        <f>SUM(G8:G38)</f>
        <v>4368176</v>
      </c>
      <c r="M42" s="37"/>
    </row>
    <row r="43" spans="1:17" x14ac:dyDescent="0.25">
      <c r="A43" s="14"/>
      <c r="B43" s="7"/>
      <c r="C43" s="40"/>
      <c r="D43" s="6"/>
      <c r="E43" s="7"/>
      <c r="F43" s="3"/>
      <c r="G43" s="332" t="s">
        <v>14</v>
      </c>
      <c r="H43" s="332"/>
      <c r="I43" s="41"/>
      <c r="J43" s="15">
        <f>J41-J42</f>
        <v>18475805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2" t="s">
        <v>15</v>
      </c>
      <c r="H44" s="332"/>
      <c r="I44" s="39"/>
      <c r="J44" s="13">
        <f>SUM(H8:H39)</f>
        <v>0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2" t="s">
        <v>16</v>
      </c>
      <c r="H45" s="332"/>
      <c r="I45" s="39"/>
      <c r="J45" s="13">
        <f>J43+J44</f>
        <v>18475805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2" t="s">
        <v>5</v>
      </c>
      <c r="H46" s="332"/>
      <c r="I46" s="39"/>
      <c r="J46" s="13">
        <f>SUM(I8:I39)</f>
        <v>17419680</v>
      </c>
      <c r="M46" s="37"/>
    </row>
    <row r="47" spans="1:17" x14ac:dyDescent="0.25">
      <c r="A47" s="4"/>
      <c r="B47" s="16"/>
      <c r="C47" s="40"/>
      <c r="D47" s="17"/>
      <c r="E47" s="7"/>
      <c r="F47" s="3"/>
      <c r="G47" s="332" t="s">
        <v>32</v>
      </c>
      <c r="H47" s="332"/>
      <c r="I47" s="40" t="str">
        <f>IF(J47&gt;0,"SALDO",IF(J47&lt;0,"PIUTANG",IF(J47=0,"LUNAS")))</f>
        <v>PIUTANG</v>
      </c>
      <c r="J47" s="13">
        <f>J46-J45</f>
        <v>-1056125</v>
      </c>
      <c r="M47" s="37"/>
    </row>
  </sheetData>
  <mergeCells count="15">
    <mergeCell ref="G47:H47"/>
    <mergeCell ref="G41:H41"/>
    <mergeCell ref="G42:H42"/>
    <mergeCell ref="G43:H43"/>
    <mergeCell ref="G44:H44"/>
    <mergeCell ref="G45:H45"/>
    <mergeCell ref="G46:H4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14" activePane="bottomLeft" state="frozen"/>
      <selection pane="bottomLeft" activeCell="B17" sqref="B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J29*-1</f>
        <v>1288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>
        <v>43215</v>
      </c>
      <c r="B17" s="99">
        <v>180161418</v>
      </c>
      <c r="C17" s="254">
        <v>47</v>
      </c>
      <c r="D17" s="34">
        <v>4712050</v>
      </c>
      <c r="E17" s="101">
        <v>180042293</v>
      </c>
      <c r="F17" s="99">
        <v>17</v>
      </c>
      <c r="G17" s="34">
        <v>1715263</v>
      </c>
      <c r="H17" s="101"/>
      <c r="I17" s="102">
        <v>2997000</v>
      </c>
      <c r="J17" s="34" t="s">
        <v>17</v>
      </c>
      <c r="L17" s="239"/>
    </row>
    <row r="18" spans="1:12" s="234" customFormat="1" x14ac:dyDescent="0.25">
      <c r="A18" s="98"/>
      <c r="B18" s="99"/>
      <c r="C18" s="254"/>
      <c r="D18" s="34"/>
      <c r="E18" s="101"/>
      <c r="F18" s="99"/>
      <c r="G18" s="34"/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351</v>
      </c>
      <c r="D21" s="9"/>
      <c r="E21" s="8" t="s">
        <v>11</v>
      </c>
      <c r="F21" s="8">
        <f>SUM(F8:F20)</f>
        <v>66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32" t="s">
        <v>12</v>
      </c>
      <c r="H23" s="332"/>
      <c r="I23" s="39"/>
      <c r="J23" s="13">
        <f>SUM(D8:D20)</f>
        <v>37899052</v>
      </c>
    </row>
    <row r="24" spans="1:12" x14ac:dyDescent="0.25">
      <c r="A24" s="4"/>
      <c r="B24" s="3"/>
      <c r="C24" s="26"/>
      <c r="D24" s="6"/>
      <c r="E24" s="7"/>
      <c r="F24" s="3"/>
      <c r="G24" s="332" t="s">
        <v>13</v>
      </c>
      <c r="H24" s="332"/>
      <c r="I24" s="39"/>
      <c r="J24" s="13">
        <f>SUM(G8:G20)</f>
        <v>7488764</v>
      </c>
    </row>
    <row r="25" spans="1:12" x14ac:dyDescent="0.25">
      <c r="A25" s="14"/>
      <c r="B25" s="7"/>
      <c r="C25" s="26"/>
      <c r="D25" s="6"/>
      <c r="E25" s="7"/>
      <c r="F25" s="3"/>
      <c r="G25" s="332" t="s">
        <v>14</v>
      </c>
      <c r="H25" s="332"/>
      <c r="I25" s="41"/>
      <c r="J25" s="15">
        <f>J23-J24</f>
        <v>30410288</v>
      </c>
    </row>
    <row r="26" spans="1:12" x14ac:dyDescent="0.25">
      <c r="A26" s="4"/>
      <c r="B26" s="16"/>
      <c r="C26" s="26"/>
      <c r="D26" s="17"/>
      <c r="E26" s="7"/>
      <c r="F26" s="3"/>
      <c r="G26" s="332" t="s">
        <v>15</v>
      </c>
      <c r="H26" s="332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32" t="s">
        <v>16</v>
      </c>
      <c r="H27" s="332"/>
      <c r="I27" s="39"/>
      <c r="J27" s="13">
        <f>J25+J26</f>
        <v>30410288</v>
      </c>
    </row>
    <row r="28" spans="1:12" x14ac:dyDescent="0.25">
      <c r="A28" s="4"/>
      <c r="B28" s="16"/>
      <c r="C28" s="26"/>
      <c r="D28" s="17"/>
      <c r="E28" s="7"/>
      <c r="F28" s="3"/>
      <c r="G28" s="332" t="s">
        <v>5</v>
      </c>
      <c r="H28" s="332"/>
      <c r="I28" s="39"/>
      <c r="J28" s="13">
        <f>SUM(I8:I21)</f>
        <v>30409000</v>
      </c>
    </row>
    <row r="29" spans="1:12" x14ac:dyDescent="0.25">
      <c r="A29" s="4"/>
      <c r="B29" s="16"/>
      <c r="C29" s="26"/>
      <c r="D29" s="17"/>
      <c r="E29" s="7"/>
      <c r="F29" s="3"/>
      <c r="G29" s="332" t="s">
        <v>32</v>
      </c>
      <c r="H29" s="332"/>
      <c r="I29" s="40" t="str">
        <f>IF(J29&gt;0,"SALDO",IF(J29&lt;0,"PIUTANG",IF(J29=0,"LUNAS")))</f>
        <v>PIUTANG</v>
      </c>
      <c r="J29" s="13">
        <f>J28-J27</f>
        <v>-1288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:H29"/>
    <mergeCell ref="G23:H23"/>
    <mergeCell ref="G24:H24"/>
    <mergeCell ref="G25:H25"/>
    <mergeCell ref="G26:H26"/>
    <mergeCell ref="G27:H27"/>
    <mergeCell ref="G28:H2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B14" sqref="B14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1840163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>
        <v>43220</v>
      </c>
      <c r="B15" s="99"/>
      <c r="C15" s="100"/>
      <c r="D15" s="34"/>
      <c r="E15" s="101"/>
      <c r="F15" s="99"/>
      <c r="G15" s="34"/>
      <c r="H15" s="102"/>
      <c r="I15" s="102">
        <v>6000000</v>
      </c>
      <c r="J15" s="34" t="s">
        <v>17</v>
      </c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21300000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-1840163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E15" sqref="E15:E16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-987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>
        <v>43215</v>
      </c>
      <c r="B12" s="99">
        <v>180161452</v>
      </c>
      <c r="C12" s="100">
        <v>63</v>
      </c>
      <c r="D12" s="34">
        <v>6738463</v>
      </c>
      <c r="E12" s="101">
        <v>180042308</v>
      </c>
      <c r="F12" s="99">
        <v>9</v>
      </c>
      <c r="G12" s="34">
        <v>957250</v>
      </c>
      <c r="H12" s="102"/>
      <c r="I12" s="102">
        <v>4550000</v>
      </c>
      <c r="J12" s="34" t="s">
        <v>17</v>
      </c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>
        <v>1150000</v>
      </c>
      <c r="J13" s="34" t="s">
        <v>17</v>
      </c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>
        <v>82000</v>
      </c>
      <c r="J14" s="34" t="s">
        <v>17</v>
      </c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131</v>
      </c>
      <c r="D25" s="225"/>
      <c r="E25" s="224" t="s">
        <v>11</v>
      </c>
      <c r="F25" s="224">
        <f>SUM(F8:F24)</f>
        <v>29</v>
      </c>
      <c r="G25" s="225">
        <f>SUM(G8:G24)</f>
        <v>3012713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13556726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3012713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10544013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10544013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10545000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987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2018-05-03T10:37:14Z</dcterms:modified>
</cp:coreProperties>
</file>