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94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Bandros!$L$265:$M$641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ST'!$A$5:$J$231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35" l="1"/>
  <c r="L1" i="35"/>
  <c r="L2" i="2"/>
  <c r="L1" i="2"/>
  <c r="L2" i="54"/>
  <c r="L1" i="54"/>
  <c r="L2" i="12" l="1"/>
  <c r="L1" i="12"/>
  <c r="M67" i="57" l="1"/>
  <c r="M66" i="57"/>
  <c r="M65" i="57"/>
  <c r="L15" i="2" l="1"/>
  <c r="L16" i="2"/>
  <c r="L17" i="2"/>
  <c r="L3" i="49" l="1"/>
  <c r="L2" i="53" l="1"/>
  <c r="L1" i="53"/>
  <c r="J121" i="57" l="1"/>
  <c r="J119" i="57"/>
  <c r="J117" i="57"/>
  <c r="J116" i="57"/>
  <c r="G114" i="57"/>
  <c r="F114" i="57"/>
  <c r="C114" i="57"/>
  <c r="J118" i="57" l="1"/>
  <c r="J120" i="57" s="1"/>
  <c r="J122" i="57" s="1"/>
  <c r="I122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I474" i="53"/>
  <c r="G474" i="53"/>
  <c r="H474" i="53"/>
  <c r="F474" i="53"/>
  <c r="I42" i="30" l="1"/>
  <c r="I44" i="30"/>
  <c r="I37" i="18" l="1"/>
  <c r="I39" i="18"/>
  <c r="L3" i="12" l="1"/>
  <c r="B18" i="15" l="1"/>
  <c r="B14" i="15"/>
  <c r="J230" i="54" l="1"/>
  <c r="J228" i="54"/>
  <c r="J226" i="54"/>
  <c r="J225" i="54"/>
  <c r="I223" i="54"/>
  <c r="H223" i="54"/>
  <c r="G223" i="54"/>
  <c r="F223" i="54"/>
  <c r="D223" i="54"/>
  <c r="C223" i="54"/>
  <c r="J227" i="54" l="1"/>
  <c r="J229" i="54" s="1"/>
  <c r="J231" i="54" s="1"/>
  <c r="I2" i="54" s="1"/>
  <c r="C5" i="15" s="1"/>
  <c r="L3" i="54"/>
  <c r="I231" i="54" l="1"/>
  <c r="J90" i="35" l="1"/>
  <c r="J94" i="35"/>
  <c r="J92" i="35"/>
  <c r="J89" i="35"/>
  <c r="G87" i="35"/>
  <c r="F87" i="35"/>
  <c r="J91" i="35" l="1"/>
  <c r="J93" i="35" s="1"/>
  <c r="J95" i="35" s="1"/>
  <c r="J481" i="53" l="1"/>
  <c r="J477" i="53"/>
  <c r="J476" i="53"/>
  <c r="J478" i="53" l="1"/>
  <c r="N3" i="49"/>
  <c r="L3" i="53" l="1"/>
  <c r="C474" i="53"/>
  <c r="D474" i="53"/>
  <c r="J479" i="53"/>
  <c r="J480" i="53" s="1"/>
  <c r="J482" i="53" l="1"/>
  <c r="I2" i="53" l="1"/>
  <c r="C7" i="15" s="1"/>
  <c r="I482" i="53"/>
  <c r="L3" i="2" l="1"/>
  <c r="C642" i="49" l="1"/>
  <c r="D642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87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649" i="49"/>
  <c r="J647" i="49"/>
  <c r="J645" i="49"/>
  <c r="J644" i="49"/>
  <c r="I642" i="49"/>
  <c r="H642" i="49"/>
  <c r="G642" i="49"/>
  <c r="F642" i="49"/>
  <c r="J646" i="49" l="1"/>
  <c r="J648" i="49" s="1"/>
  <c r="J650" i="49" s="1"/>
  <c r="I2" i="49" s="1"/>
  <c r="I650" i="49" l="1"/>
  <c r="C8" i="15"/>
  <c r="J135" i="2" l="1"/>
  <c r="I130" i="2"/>
  <c r="H130" i="2"/>
  <c r="G130" i="2"/>
  <c r="F13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7" i="12"/>
  <c r="J55" i="12"/>
  <c r="J53" i="12"/>
  <c r="J52" i="12"/>
  <c r="F50" i="12"/>
  <c r="C5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37" i="2"/>
  <c r="J133" i="2"/>
  <c r="J132" i="2"/>
  <c r="D130" i="2"/>
  <c r="C130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34" i="2"/>
  <c r="J136" i="2" s="1"/>
  <c r="J138" i="2" s="1"/>
  <c r="I138" i="2" s="1"/>
  <c r="J55" i="11"/>
  <c r="J57" i="11" s="1"/>
  <c r="J59" i="11" s="1"/>
  <c r="J59" i="34"/>
  <c r="I2" i="21"/>
  <c r="I59" i="21"/>
  <c r="J122" i="20"/>
  <c r="J124" i="20" s="1"/>
  <c r="J126" i="20" s="1"/>
  <c r="I2" i="20" s="1"/>
  <c r="J54" i="12"/>
  <c r="J56" i="12" s="1"/>
  <c r="J58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58" i="12"/>
  <c r="I126" i="20"/>
  <c r="I52" i="18"/>
  <c r="I95" i="4"/>
  <c r="I31" i="32"/>
  <c r="I2" i="32"/>
  <c r="C19" i="15" s="1"/>
  <c r="I2" i="6"/>
  <c r="I2" i="17"/>
  <c r="I2" i="16"/>
  <c r="C15" i="15" s="1"/>
  <c r="I25" i="25"/>
  <c r="I95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</commentList>
</comments>
</file>

<file path=xl/sharedStrings.xml><?xml version="1.0" encoding="utf-8"?>
<sst xmlns="http://schemas.openxmlformats.org/spreadsheetml/2006/main" count="1915" uniqueCount="202">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</sst>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31"/>
  <sheetViews>
    <sheetView zoomScale="85" zoomScaleNormal="85" workbookViewId="0">
      <pane ySplit="7" topLeftCell="A199" activePane="bottomLeft" state="frozen"/>
      <selection pane="bottomLeft" activeCell="B215" sqref="B21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SUM(D204:D215)</f>
        <v>21314742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J231*-1</f>
        <v>12419662</v>
      </c>
      <c r="J2" s="218"/>
      <c r="L2" s="278">
        <f>SUM(G204:G215)</f>
        <v>2230463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19084279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10">
        <v>43248</v>
      </c>
      <c r="B216" s="115">
        <v>180165587</v>
      </c>
      <c r="C216" s="308">
        <v>23</v>
      </c>
      <c r="D216" s="117">
        <v>2562175</v>
      </c>
      <c r="E216" s="118">
        <v>180043389</v>
      </c>
      <c r="F216" s="120">
        <v>4</v>
      </c>
      <c r="G216" s="117">
        <v>437938</v>
      </c>
      <c r="H216" s="118"/>
      <c r="I216" s="213"/>
      <c r="J216" s="117"/>
    </row>
    <row r="217" spans="1:10" ht="15.75" customHeight="1" x14ac:dyDescent="0.25">
      <c r="A217" s="210">
        <v>43248</v>
      </c>
      <c r="B217" s="115">
        <v>180165644</v>
      </c>
      <c r="C217" s="308">
        <v>10</v>
      </c>
      <c r="D217" s="117">
        <v>924088</v>
      </c>
      <c r="E217" s="118"/>
      <c r="F217" s="120"/>
      <c r="G217" s="117"/>
      <c r="H217" s="118"/>
      <c r="I217" s="213"/>
      <c r="J217" s="117"/>
    </row>
    <row r="218" spans="1:10" ht="15.75" customHeight="1" x14ac:dyDescent="0.25">
      <c r="A218" s="210">
        <v>43250</v>
      </c>
      <c r="B218" s="115">
        <v>180165894</v>
      </c>
      <c r="C218" s="308">
        <v>41</v>
      </c>
      <c r="D218" s="117">
        <v>4296950</v>
      </c>
      <c r="E218" s="118">
        <v>180043452</v>
      </c>
      <c r="F218" s="120">
        <v>2</v>
      </c>
      <c r="G218" s="117">
        <v>197663</v>
      </c>
      <c r="H218" s="118"/>
      <c r="I218" s="213"/>
      <c r="J218" s="117"/>
    </row>
    <row r="219" spans="1:10" ht="15.75" customHeight="1" x14ac:dyDescent="0.25">
      <c r="A219" s="210">
        <v>43250</v>
      </c>
      <c r="B219" s="115">
        <v>180165963</v>
      </c>
      <c r="C219" s="308">
        <v>13</v>
      </c>
      <c r="D219" s="117">
        <v>1187550</v>
      </c>
      <c r="E219" s="118"/>
      <c r="F219" s="120"/>
      <c r="G219" s="117"/>
      <c r="H219" s="118"/>
      <c r="I219" s="213"/>
      <c r="J219" s="117"/>
    </row>
    <row r="220" spans="1:10" ht="15.75" customHeight="1" x14ac:dyDescent="0.25">
      <c r="A220" s="210">
        <v>43251</v>
      </c>
      <c r="B220" s="115">
        <v>180166048</v>
      </c>
      <c r="C220" s="308">
        <v>14</v>
      </c>
      <c r="D220" s="117">
        <v>1453200</v>
      </c>
      <c r="E220" s="118">
        <v>180043489</v>
      </c>
      <c r="F220" s="120">
        <v>2</v>
      </c>
      <c r="G220" s="117">
        <v>219800</v>
      </c>
      <c r="H220" s="118"/>
      <c r="I220" s="213"/>
      <c r="J220" s="117"/>
    </row>
    <row r="221" spans="1:10" ht="15.75" customHeight="1" x14ac:dyDescent="0.25">
      <c r="A221" s="210">
        <v>43251</v>
      </c>
      <c r="B221" s="115">
        <v>180166104</v>
      </c>
      <c r="C221" s="308">
        <v>32</v>
      </c>
      <c r="D221" s="117">
        <v>2851100</v>
      </c>
      <c r="E221" s="118"/>
      <c r="F221" s="120"/>
      <c r="G221" s="117"/>
      <c r="H221" s="118"/>
      <c r="I221" s="213"/>
      <c r="J221" s="117"/>
    </row>
    <row r="222" spans="1:10" x14ac:dyDescent="0.25">
      <c r="A222" s="236"/>
      <c r="B222" s="235"/>
      <c r="C222" s="12"/>
      <c r="D222" s="237"/>
      <c r="E222" s="238"/>
      <c r="F222" s="241"/>
      <c r="G222" s="237"/>
      <c r="H222" s="238"/>
      <c r="I222" s="240"/>
      <c r="J222" s="237"/>
    </row>
    <row r="223" spans="1:10" x14ac:dyDescent="0.25">
      <c r="A223" s="236"/>
      <c r="B223" s="224" t="s">
        <v>11</v>
      </c>
      <c r="C223" s="230">
        <f>SUM(C8:C222)</f>
        <v>2581</v>
      </c>
      <c r="D223" s="225">
        <f>SUM(D8:D222)</f>
        <v>270895326</v>
      </c>
      <c r="E223" s="224" t="s">
        <v>11</v>
      </c>
      <c r="F223" s="233">
        <f>SUM(F8:F222)</f>
        <v>290</v>
      </c>
      <c r="G223" s="225">
        <f>SUM(G8:G222)</f>
        <v>31824908</v>
      </c>
      <c r="H223" s="233">
        <f>SUM(H8:H222)</f>
        <v>0</v>
      </c>
      <c r="I223" s="233">
        <f>SUM(I8:I222)</f>
        <v>226650756</v>
      </c>
      <c r="J223" s="5"/>
    </row>
    <row r="224" spans="1:10" x14ac:dyDescent="0.25">
      <c r="A224" s="236"/>
      <c r="B224" s="224"/>
      <c r="C224" s="230"/>
      <c r="D224" s="225"/>
      <c r="E224" s="224"/>
      <c r="F224" s="233"/>
      <c r="G224" s="225"/>
      <c r="H224" s="233"/>
      <c r="I224" s="233"/>
      <c r="J224" s="5"/>
    </row>
    <row r="225" spans="1:10" x14ac:dyDescent="0.25">
      <c r="A225" s="226"/>
      <c r="B225" s="227"/>
      <c r="C225" s="12"/>
      <c r="D225" s="237"/>
      <c r="E225" s="224"/>
      <c r="F225" s="241"/>
      <c r="G225" s="332" t="s">
        <v>12</v>
      </c>
      <c r="H225" s="332"/>
      <c r="I225" s="240"/>
      <c r="J225" s="228">
        <f>SUM(D8:D222)</f>
        <v>270895326</v>
      </c>
    </row>
    <row r="226" spans="1:10" x14ac:dyDescent="0.25">
      <c r="A226" s="236"/>
      <c r="B226" s="235"/>
      <c r="C226" s="12"/>
      <c r="D226" s="237"/>
      <c r="E226" s="238"/>
      <c r="F226" s="241"/>
      <c r="G226" s="332" t="s">
        <v>13</v>
      </c>
      <c r="H226" s="332"/>
      <c r="I226" s="240"/>
      <c r="J226" s="228">
        <f>SUM(G8:G222)</f>
        <v>31824908</v>
      </c>
    </row>
    <row r="227" spans="1:10" x14ac:dyDescent="0.25">
      <c r="A227" s="229"/>
      <c r="B227" s="238"/>
      <c r="C227" s="12"/>
      <c r="D227" s="237"/>
      <c r="E227" s="238"/>
      <c r="F227" s="241"/>
      <c r="G227" s="332" t="s">
        <v>14</v>
      </c>
      <c r="H227" s="332"/>
      <c r="I227" s="41"/>
      <c r="J227" s="230">
        <f>J225-J226</f>
        <v>239070418</v>
      </c>
    </row>
    <row r="228" spans="1:10" x14ac:dyDescent="0.25">
      <c r="A228" s="236"/>
      <c r="B228" s="231"/>
      <c r="C228" s="12"/>
      <c r="D228" s="232"/>
      <c r="E228" s="238"/>
      <c r="F228" s="241"/>
      <c r="G228" s="332" t="s">
        <v>15</v>
      </c>
      <c r="H228" s="332"/>
      <c r="I228" s="240"/>
      <c r="J228" s="228">
        <f>SUM(H8:H222)</f>
        <v>0</v>
      </c>
    </row>
    <row r="229" spans="1:10" x14ac:dyDescent="0.25">
      <c r="A229" s="236"/>
      <c r="B229" s="231"/>
      <c r="C229" s="12"/>
      <c r="D229" s="232"/>
      <c r="E229" s="238"/>
      <c r="F229" s="241"/>
      <c r="G229" s="332" t="s">
        <v>16</v>
      </c>
      <c r="H229" s="332"/>
      <c r="I229" s="240"/>
      <c r="J229" s="228">
        <f>J227+J228</f>
        <v>239070418</v>
      </c>
    </row>
    <row r="230" spans="1:10" x14ac:dyDescent="0.25">
      <c r="A230" s="236"/>
      <c r="B230" s="231"/>
      <c r="C230" s="12"/>
      <c r="D230" s="232"/>
      <c r="E230" s="238"/>
      <c r="F230" s="241"/>
      <c r="G230" s="332" t="s">
        <v>5</v>
      </c>
      <c r="H230" s="332"/>
      <c r="I230" s="240"/>
      <c r="J230" s="228">
        <f>SUM(I8:I222)</f>
        <v>226650756</v>
      </c>
    </row>
    <row r="231" spans="1:10" x14ac:dyDescent="0.25">
      <c r="A231" s="236"/>
      <c r="B231" s="231"/>
      <c r="C231" s="12"/>
      <c r="D231" s="232"/>
      <c r="E231" s="238"/>
      <c r="F231" s="241"/>
      <c r="G231" s="332" t="s">
        <v>32</v>
      </c>
      <c r="H231" s="332"/>
      <c r="I231" s="241" t="str">
        <f>IF(J231&gt;0,"SALDO",IF(J231&lt;0,"PIUTANG",IF(J231=0,"LUNAS")))</f>
        <v>PIUTANG</v>
      </c>
      <c r="J231" s="228">
        <f>J230-J229</f>
        <v>-12419662</v>
      </c>
    </row>
  </sheetData>
  <mergeCells count="15">
    <mergeCell ref="G231:H231"/>
    <mergeCell ref="G225:H225"/>
    <mergeCell ref="G226:H226"/>
    <mergeCell ref="G227:H227"/>
    <mergeCell ref="G228:H228"/>
    <mergeCell ref="G229:H229"/>
    <mergeCell ref="G230:H230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8"/>
  <sheetViews>
    <sheetView zoomScale="85" zoomScaleNormal="85" workbookViewId="0">
      <pane ySplit="7" topLeftCell="A93" activePane="bottomLeft" state="frozen"/>
      <selection pane="bottomLeft" activeCell="K101" sqref="K101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J122*-1</f>
        <v>25537141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98">
        <v>43246</v>
      </c>
      <c r="B94" s="99">
        <v>180165320</v>
      </c>
      <c r="C94" s="100">
        <v>7</v>
      </c>
      <c r="D94" s="34">
        <v>811125</v>
      </c>
      <c r="E94" s="101">
        <v>180043327</v>
      </c>
      <c r="F94" s="99">
        <v>1</v>
      </c>
      <c r="G94" s="34">
        <v>117863</v>
      </c>
      <c r="H94" s="102"/>
      <c r="I94" s="102"/>
      <c r="J94" s="34"/>
    </row>
    <row r="95" spans="1:10" x14ac:dyDescent="0.25">
      <c r="A95" s="98">
        <v>43246</v>
      </c>
      <c r="B95" s="99">
        <v>180165324</v>
      </c>
      <c r="C95" s="100">
        <v>18</v>
      </c>
      <c r="D95" s="34">
        <v>1763038</v>
      </c>
      <c r="E95" s="101"/>
      <c r="F95" s="99"/>
      <c r="G95" s="34"/>
      <c r="H95" s="102"/>
      <c r="I95" s="102"/>
      <c r="J95" s="34"/>
    </row>
    <row r="96" spans="1:10" x14ac:dyDescent="0.25">
      <c r="A96" s="98">
        <v>43246</v>
      </c>
      <c r="B96" s="99">
        <v>180165326</v>
      </c>
      <c r="C96" s="100">
        <v>5</v>
      </c>
      <c r="D96" s="34">
        <v>500238</v>
      </c>
      <c r="E96" s="101"/>
      <c r="F96" s="99"/>
      <c r="G96" s="34"/>
      <c r="H96" s="102"/>
      <c r="I96" s="102"/>
      <c r="J96" s="34"/>
    </row>
    <row r="97" spans="1:10" x14ac:dyDescent="0.25">
      <c r="A97" s="98">
        <v>43246</v>
      </c>
      <c r="B97" s="99">
        <v>180165334</v>
      </c>
      <c r="C97" s="100">
        <v>1</v>
      </c>
      <c r="D97" s="34">
        <v>98088</v>
      </c>
      <c r="E97" s="101"/>
      <c r="F97" s="99"/>
      <c r="G97" s="34"/>
      <c r="H97" s="102"/>
      <c r="I97" s="102"/>
      <c r="J97" s="34"/>
    </row>
    <row r="98" spans="1:10" x14ac:dyDescent="0.25">
      <c r="A98" s="98">
        <v>43246</v>
      </c>
      <c r="B98" s="99">
        <v>180165337</v>
      </c>
      <c r="C98" s="100">
        <v>1</v>
      </c>
      <c r="D98" s="34">
        <v>84088</v>
      </c>
      <c r="E98" s="101"/>
      <c r="F98" s="99"/>
      <c r="G98" s="34"/>
      <c r="H98" s="102"/>
      <c r="I98" s="102"/>
      <c r="J98" s="34"/>
    </row>
    <row r="99" spans="1:10" x14ac:dyDescent="0.25">
      <c r="A99" s="98">
        <v>43248</v>
      </c>
      <c r="B99" s="99">
        <v>180165586</v>
      </c>
      <c r="C99" s="100">
        <v>25</v>
      </c>
      <c r="D99" s="34">
        <v>2377375</v>
      </c>
      <c r="E99" s="101"/>
      <c r="F99" s="99"/>
      <c r="G99" s="34"/>
      <c r="H99" s="102"/>
      <c r="I99" s="102"/>
      <c r="J99" s="34"/>
    </row>
    <row r="100" spans="1:10" x14ac:dyDescent="0.25">
      <c r="A100" s="98">
        <v>43248</v>
      </c>
      <c r="B100" s="99">
        <v>180165643</v>
      </c>
      <c r="C100" s="100">
        <v>9</v>
      </c>
      <c r="D100" s="34">
        <v>858200</v>
      </c>
      <c r="E100" s="101"/>
      <c r="F100" s="99"/>
      <c r="G100" s="34"/>
      <c r="H100" s="102"/>
      <c r="I100" s="102"/>
      <c r="J100" s="34"/>
    </row>
    <row r="101" spans="1:10" x14ac:dyDescent="0.25">
      <c r="A101" s="98">
        <v>43249</v>
      </c>
      <c r="B101" s="99">
        <v>180165756</v>
      </c>
      <c r="C101" s="100">
        <v>23</v>
      </c>
      <c r="D101" s="34">
        <v>2322163</v>
      </c>
      <c r="E101" s="101"/>
      <c r="F101" s="99"/>
      <c r="G101" s="34"/>
      <c r="H101" s="102"/>
      <c r="I101" s="102"/>
      <c r="J101" s="34"/>
    </row>
    <row r="102" spans="1:10" x14ac:dyDescent="0.25">
      <c r="A102" s="98">
        <v>43249</v>
      </c>
      <c r="B102" s="99">
        <v>180165803</v>
      </c>
      <c r="C102" s="100">
        <v>8</v>
      </c>
      <c r="D102" s="34">
        <v>665525</v>
      </c>
      <c r="E102" s="101"/>
      <c r="F102" s="99"/>
      <c r="G102" s="34"/>
      <c r="H102" s="102"/>
      <c r="I102" s="102"/>
      <c r="J102" s="34"/>
    </row>
    <row r="103" spans="1:10" x14ac:dyDescent="0.25">
      <c r="A103" s="98">
        <v>43250</v>
      </c>
      <c r="B103" s="99">
        <v>180165837</v>
      </c>
      <c r="C103" s="100">
        <v>38</v>
      </c>
      <c r="D103" s="34">
        <v>3631600</v>
      </c>
      <c r="E103" s="101"/>
      <c r="F103" s="99"/>
      <c r="G103" s="34"/>
      <c r="H103" s="102"/>
      <c r="I103" s="102"/>
      <c r="J103" s="34"/>
    </row>
    <row r="104" spans="1:10" x14ac:dyDescent="0.25">
      <c r="A104" s="98">
        <v>43250</v>
      </c>
      <c r="B104" s="99">
        <v>180165839</v>
      </c>
      <c r="C104" s="100">
        <v>32</v>
      </c>
      <c r="D104" s="34">
        <v>3398763</v>
      </c>
      <c r="E104" s="101"/>
      <c r="F104" s="99"/>
      <c r="G104" s="34"/>
      <c r="H104" s="102"/>
      <c r="I104" s="102"/>
      <c r="J104" s="34"/>
    </row>
    <row r="105" spans="1:10" x14ac:dyDescent="0.25">
      <c r="A105" s="98">
        <v>43250</v>
      </c>
      <c r="B105" s="99">
        <v>180165873</v>
      </c>
      <c r="C105" s="100">
        <v>21</v>
      </c>
      <c r="D105" s="34">
        <v>1884400</v>
      </c>
      <c r="E105" s="101"/>
      <c r="F105" s="99"/>
      <c r="G105" s="34"/>
      <c r="H105" s="102"/>
      <c r="I105" s="102"/>
      <c r="J105" s="34"/>
    </row>
    <row r="106" spans="1:10" x14ac:dyDescent="0.25">
      <c r="A106" s="98">
        <v>43250</v>
      </c>
      <c r="B106" s="99">
        <v>180165960</v>
      </c>
      <c r="C106" s="100">
        <v>14</v>
      </c>
      <c r="D106" s="34">
        <v>1579113</v>
      </c>
      <c r="E106" s="101"/>
      <c r="F106" s="99"/>
      <c r="G106" s="34"/>
      <c r="H106" s="102"/>
      <c r="I106" s="102"/>
      <c r="J106" s="34"/>
    </row>
    <row r="107" spans="1:10" x14ac:dyDescent="0.25">
      <c r="A107" s="98">
        <v>43251</v>
      </c>
      <c r="B107" s="99">
        <v>180166011</v>
      </c>
      <c r="C107" s="100">
        <v>10</v>
      </c>
      <c r="D107" s="34">
        <v>1012288</v>
      </c>
      <c r="E107" s="101"/>
      <c r="F107" s="99"/>
      <c r="G107" s="34"/>
      <c r="H107" s="102"/>
      <c r="I107" s="102"/>
      <c r="J107" s="34"/>
    </row>
    <row r="108" spans="1:10" x14ac:dyDescent="0.25">
      <c r="A108" s="98">
        <v>43251</v>
      </c>
      <c r="B108" s="99">
        <v>180166033</v>
      </c>
      <c r="C108" s="100">
        <v>19</v>
      </c>
      <c r="D108" s="34">
        <v>1899625</v>
      </c>
      <c r="E108" s="101"/>
      <c r="F108" s="99"/>
      <c r="G108" s="34"/>
      <c r="H108" s="102"/>
      <c r="I108" s="102"/>
      <c r="J108" s="34"/>
    </row>
    <row r="109" spans="1:10" x14ac:dyDescent="0.25">
      <c r="A109" s="98">
        <v>43251</v>
      </c>
      <c r="B109" s="99">
        <v>180166098</v>
      </c>
      <c r="C109" s="100">
        <v>4</v>
      </c>
      <c r="D109" s="34">
        <v>322525</v>
      </c>
      <c r="E109" s="101"/>
      <c r="F109" s="99"/>
      <c r="G109" s="34"/>
      <c r="H109" s="102"/>
      <c r="I109" s="102"/>
      <c r="J109" s="34"/>
    </row>
    <row r="110" spans="1:10" x14ac:dyDescent="0.25">
      <c r="A110" s="98">
        <v>43252</v>
      </c>
      <c r="B110" s="99">
        <v>180166183</v>
      </c>
      <c r="C110" s="100">
        <v>16</v>
      </c>
      <c r="D110" s="34">
        <v>1452325</v>
      </c>
      <c r="E110" s="101"/>
      <c r="F110" s="99"/>
      <c r="G110" s="34"/>
      <c r="H110" s="102"/>
      <c r="I110" s="102"/>
      <c r="J110" s="34"/>
    </row>
    <row r="111" spans="1:10" x14ac:dyDescent="0.25">
      <c r="A111" s="98">
        <v>43252</v>
      </c>
      <c r="B111" s="99">
        <v>180166254</v>
      </c>
      <c r="C111" s="100">
        <v>10</v>
      </c>
      <c r="D111" s="34">
        <v>994525</v>
      </c>
      <c r="E111" s="101"/>
      <c r="F111" s="99"/>
      <c r="G111" s="34"/>
      <c r="H111" s="102"/>
      <c r="I111" s="102"/>
      <c r="J111" s="34"/>
    </row>
    <row r="112" spans="1:10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</row>
    <row r="113" spans="1:16" x14ac:dyDescent="0.25">
      <c r="A113" s="236"/>
      <c r="B113" s="235"/>
      <c r="C113" s="241"/>
      <c r="D113" s="237"/>
      <c r="E113" s="238"/>
      <c r="F113" s="235"/>
      <c r="G113" s="237"/>
      <c r="H113" s="240"/>
      <c r="I113" s="240"/>
      <c r="J113" s="237"/>
    </row>
    <row r="114" spans="1:16" x14ac:dyDescent="0.25">
      <c r="A114" s="236"/>
      <c r="B114" s="224" t="s">
        <v>11</v>
      </c>
      <c r="C114" s="233">
        <f>SUM(C8:C113)</f>
        <v>899</v>
      </c>
      <c r="D114" s="225"/>
      <c r="E114" s="224" t="s">
        <v>11</v>
      </c>
      <c r="F114" s="224">
        <f>SUM(F8:F113)</f>
        <v>72</v>
      </c>
      <c r="G114" s="225">
        <f>SUM(G8:G113)</f>
        <v>8523989</v>
      </c>
      <c r="H114" s="240"/>
      <c r="I114" s="240"/>
      <c r="J114" s="237"/>
    </row>
    <row r="115" spans="1:16" x14ac:dyDescent="0.25">
      <c r="A115" s="236"/>
      <c r="B115" s="224"/>
      <c r="C115" s="233"/>
      <c r="D115" s="225"/>
      <c r="E115" s="238"/>
      <c r="F115" s="235"/>
      <c r="G115" s="237"/>
      <c r="H115" s="240"/>
      <c r="I115" s="240"/>
      <c r="J115" s="237"/>
    </row>
    <row r="116" spans="1:16" x14ac:dyDescent="0.25">
      <c r="A116" s="226"/>
      <c r="B116" s="227"/>
      <c r="C116" s="241"/>
      <c r="D116" s="237"/>
      <c r="E116" s="224"/>
      <c r="F116" s="235"/>
      <c r="G116" s="332" t="s">
        <v>12</v>
      </c>
      <c r="H116" s="332"/>
      <c r="I116" s="240"/>
      <c r="J116" s="228">
        <f>SUM(D8:D113)</f>
        <v>87869983</v>
      </c>
    </row>
    <row r="117" spans="1:16" x14ac:dyDescent="0.25">
      <c r="A117" s="236"/>
      <c r="B117" s="235"/>
      <c r="C117" s="241"/>
      <c r="D117" s="237"/>
      <c r="E117" s="224"/>
      <c r="F117" s="235"/>
      <c r="G117" s="332" t="s">
        <v>13</v>
      </c>
      <c r="H117" s="332"/>
      <c r="I117" s="240"/>
      <c r="J117" s="228">
        <f>SUM(G8:G113)</f>
        <v>8523989</v>
      </c>
    </row>
    <row r="118" spans="1:16" x14ac:dyDescent="0.25">
      <c r="A118" s="229"/>
      <c r="B118" s="238"/>
      <c r="C118" s="241"/>
      <c r="D118" s="237"/>
      <c r="E118" s="238"/>
      <c r="F118" s="235"/>
      <c r="G118" s="332" t="s">
        <v>14</v>
      </c>
      <c r="H118" s="332"/>
      <c r="I118" s="41"/>
      <c r="J118" s="230">
        <f>J116-J117</f>
        <v>79345994</v>
      </c>
    </row>
    <row r="119" spans="1:16" x14ac:dyDescent="0.25">
      <c r="A119" s="236"/>
      <c r="B119" s="231"/>
      <c r="C119" s="241"/>
      <c r="D119" s="232"/>
      <c r="E119" s="238"/>
      <c r="F119" s="224"/>
      <c r="G119" s="332" t="s">
        <v>15</v>
      </c>
      <c r="H119" s="332"/>
      <c r="I119" s="240"/>
      <c r="J119" s="228">
        <f>SUM(H8:H115)</f>
        <v>0</v>
      </c>
    </row>
    <row r="120" spans="1:16" x14ac:dyDescent="0.25">
      <c r="A120" s="236"/>
      <c r="B120" s="231"/>
      <c r="C120" s="241"/>
      <c r="D120" s="232"/>
      <c r="E120" s="238"/>
      <c r="F120" s="224"/>
      <c r="G120" s="332" t="s">
        <v>16</v>
      </c>
      <c r="H120" s="332"/>
      <c r="I120" s="240"/>
      <c r="J120" s="228">
        <f>J118+J119</f>
        <v>79345994</v>
      </c>
    </row>
    <row r="121" spans="1:16" x14ac:dyDescent="0.25">
      <c r="A121" s="236"/>
      <c r="B121" s="231"/>
      <c r="C121" s="241"/>
      <c r="D121" s="232"/>
      <c r="E121" s="238"/>
      <c r="F121" s="235"/>
      <c r="G121" s="332" t="s">
        <v>5</v>
      </c>
      <c r="H121" s="332"/>
      <c r="I121" s="240"/>
      <c r="J121" s="228">
        <f>SUM(I8:I115)</f>
        <v>53808853</v>
      </c>
    </row>
    <row r="122" spans="1:16" x14ac:dyDescent="0.25">
      <c r="A122" s="236"/>
      <c r="B122" s="231"/>
      <c r="C122" s="241"/>
      <c r="D122" s="232"/>
      <c r="E122" s="238"/>
      <c r="F122" s="235"/>
      <c r="G122" s="332" t="s">
        <v>32</v>
      </c>
      <c r="H122" s="332"/>
      <c r="I122" s="241" t="str">
        <f>IF(J122&gt;0,"SALDO",IF(J122&lt;0,"PIUTANG",IF(J122=0,"LUNAS")))</f>
        <v>PIUTANG</v>
      </c>
      <c r="J122" s="228">
        <f>J121-J120</f>
        <v>-25537141</v>
      </c>
    </row>
    <row r="123" spans="1:16" x14ac:dyDescent="0.25">
      <c r="F123" s="219"/>
      <c r="G123" s="219"/>
      <c r="J123" s="219"/>
    </row>
    <row r="124" spans="1:16" x14ac:dyDescent="0.25">
      <c r="C124" s="219"/>
      <c r="D124" s="219"/>
      <c r="F124" s="219"/>
      <c r="G124" s="219"/>
      <c r="J124" s="219"/>
      <c r="L124" s="234"/>
      <c r="M124" s="234"/>
      <c r="N124" s="234"/>
      <c r="O124" s="234"/>
      <c r="P124" s="234"/>
    </row>
    <row r="125" spans="1:16" x14ac:dyDescent="0.25">
      <c r="C125" s="219"/>
      <c r="D125" s="219"/>
      <c r="F125" s="219"/>
      <c r="G125" s="219"/>
      <c r="J125" s="219"/>
      <c r="L125" s="234"/>
      <c r="M125" s="234"/>
      <c r="N125" s="234"/>
      <c r="O125" s="234"/>
      <c r="P125" s="234"/>
    </row>
    <row r="126" spans="1:16" x14ac:dyDescent="0.25">
      <c r="C126" s="219"/>
      <c r="D126" s="219"/>
      <c r="F126" s="219"/>
      <c r="G126" s="219"/>
      <c r="J126" s="219"/>
      <c r="L126" s="234"/>
      <c r="M126" s="234"/>
      <c r="N126" s="234"/>
      <c r="O126" s="234"/>
      <c r="P126" s="234"/>
    </row>
    <row r="127" spans="1:16" x14ac:dyDescent="0.25">
      <c r="C127" s="219"/>
      <c r="D127" s="219"/>
      <c r="F127" s="219"/>
      <c r="G127" s="219"/>
      <c r="J127" s="219"/>
      <c r="L127" s="234"/>
      <c r="M127" s="234"/>
      <c r="N127" s="234"/>
      <c r="O127" s="234"/>
      <c r="P127" s="234"/>
    </row>
    <row r="128" spans="1:16" x14ac:dyDescent="0.25">
      <c r="C128" s="219"/>
      <c r="D128" s="219"/>
      <c r="L128" s="234"/>
      <c r="M128" s="234"/>
      <c r="N128" s="234"/>
      <c r="O128" s="234"/>
      <c r="P128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M35" sqref="M35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M65" sqref="M65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L35" sqref="L3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N109" sqref="N109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43248</v>
      </c>
      <c r="C5" s="283">
        <f>'Taufik ST'!I2</f>
        <v>12419662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43248</v>
      </c>
      <c r="C6" s="283">
        <f>'Indra Fashion'!I2</f>
        <v>4506573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43252</v>
      </c>
      <c r="C7" s="283">
        <f>Atlantis!I2</f>
        <v>2271502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43252</v>
      </c>
      <c r="C8" s="283">
        <f>Bandros!I2</f>
        <v>11973588</v>
      </c>
      <c r="E8" s="291" t="s">
        <v>162</v>
      </c>
    </row>
    <row r="9" spans="1:5" s="269" customFormat="1" ht="18.75" customHeight="1" x14ac:dyDescent="0.25">
      <c r="A9" s="185" t="s">
        <v>195</v>
      </c>
      <c r="B9" s="184" t="s">
        <v>40</v>
      </c>
      <c r="C9" s="283">
        <v>0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v>0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43246</v>
      </c>
      <c r="C11" s="283">
        <f>ESP!I2</f>
        <v>25537141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43251</v>
      </c>
      <c r="C13" s="283">
        <f>Yanyan!I2</f>
        <v>494581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3470650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43248</v>
      </c>
      <c r="C20" s="283">
        <f>AnipAssunah!I2</f>
        <v>2329732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72877581.5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38"/>
  <sheetViews>
    <sheetView workbookViewId="0">
      <pane ySplit="7" topLeftCell="A119" activePane="bottomLeft" state="frozen"/>
      <selection pane="bottomLeft" activeCell="D127" sqref="D12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SUM(D116:D122)</f>
        <v>5078852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J138*-1</f>
        <v>4506573</v>
      </c>
      <c r="J2" s="20"/>
      <c r="L2" s="279">
        <f>SUM(G116:G122)</f>
        <v>237300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4841552</v>
      </c>
      <c r="M3" s="219"/>
      <c r="N3" s="219">
        <f>I2-L3</f>
        <v>-334979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2">
        <v>43248</v>
      </c>
      <c r="B123" s="235">
        <v>180165592</v>
      </c>
      <c r="C123" s="241">
        <v>12</v>
      </c>
      <c r="D123" s="237">
        <v>1193850</v>
      </c>
      <c r="E123" s="238"/>
      <c r="F123" s="241"/>
      <c r="G123" s="237"/>
      <c r="H123" s="240"/>
      <c r="I123" s="240"/>
      <c r="J123" s="23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2">
        <v>43250</v>
      </c>
      <c r="B124" s="235">
        <v>180165912</v>
      </c>
      <c r="C124" s="241">
        <v>9</v>
      </c>
      <c r="D124" s="237">
        <v>1176875</v>
      </c>
      <c r="E124" s="238">
        <v>180043458</v>
      </c>
      <c r="F124" s="241">
        <v>2</v>
      </c>
      <c r="G124" s="237">
        <v>172900</v>
      </c>
      <c r="H124" s="240"/>
      <c r="I124" s="240"/>
      <c r="J124" s="23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2">
        <v>43251</v>
      </c>
      <c r="B125" s="235">
        <v>180166080</v>
      </c>
      <c r="C125" s="241">
        <v>8</v>
      </c>
      <c r="D125" s="237">
        <v>924350</v>
      </c>
      <c r="E125" s="238"/>
      <c r="F125" s="241"/>
      <c r="G125" s="237"/>
      <c r="H125" s="240"/>
      <c r="I125" s="240"/>
      <c r="J125" s="23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2">
        <v>43252</v>
      </c>
      <c r="B126" s="235">
        <v>180166236</v>
      </c>
      <c r="C126" s="241">
        <v>13</v>
      </c>
      <c r="D126" s="237">
        <v>1387400</v>
      </c>
      <c r="E126" s="238"/>
      <c r="F126" s="241"/>
      <c r="G126" s="237"/>
      <c r="H126" s="240"/>
      <c r="I126" s="240"/>
      <c r="J126" s="23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2"/>
      <c r="B127" s="235"/>
      <c r="C127" s="241"/>
      <c r="D127" s="237"/>
      <c r="E127" s="238"/>
      <c r="F127" s="241"/>
      <c r="G127" s="237"/>
      <c r="H127" s="240"/>
      <c r="I127" s="240"/>
      <c r="J127" s="23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2"/>
      <c r="B128" s="235"/>
      <c r="C128" s="241"/>
      <c r="D128" s="237"/>
      <c r="E128" s="238"/>
      <c r="F128" s="241"/>
      <c r="G128" s="237"/>
      <c r="H128" s="240"/>
      <c r="I128" s="240"/>
      <c r="J128" s="237"/>
      <c r="K128" s="219"/>
      <c r="L128" s="219"/>
      <c r="M128" s="219"/>
      <c r="N128" s="219"/>
      <c r="O128" s="219"/>
      <c r="P128" s="219"/>
      <c r="Q128" s="219"/>
      <c r="R128" s="219"/>
    </row>
    <row r="129" spans="1:10" x14ac:dyDescent="0.25">
      <c r="A129" s="162"/>
      <c r="B129" s="3"/>
      <c r="C129" s="40"/>
      <c r="D129" s="6"/>
      <c r="E129" s="7"/>
      <c r="F129" s="40"/>
      <c r="G129" s="6"/>
      <c r="H129" s="39"/>
      <c r="I129" s="39"/>
      <c r="J129" s="6"/>
    </row>
    <row r="130" spans="1:10" x14ac:dyDescent="0.25">
      <c r="A130" s="162"/>
      <c r="B130" s="8" t="s">
        <v>11</v>
      </c>
      <c r="C130" s="77">
        <f>SUM(C8:C129)</f>
        <v>771</v>
      </c>
      <c r="D130" s="9">
        <f>SUM(D8:D129)</f>
        <v>83670153</v>
      </c>
      <c r="E130" s="8" t="s">
        <v>11</v>
      </c>
      <c r="F130" s="77">
        <f>SUM(F8:F129)</f>
        <v>61</v>
      </c>
      <c r="G130" s="5">
        <f>SUM(G8:G129)</f>
        <v>16141171</v>
      </c>
      <c r="H130" s="40">
        <f>SUM(H8:H129)</f>
        <v>0</v>
      </c>
      <c r="I130" s="40">
        <f>SUM(I8:I129)</f>
        <v>63022409</v>
      </c>
      <c r="J130" s="5"/>
    </row>
    <row r="131" spans="1:10" x14ac:dyDescent="0.25">
      <c r="A131" s="162"/>
      <c r="B131" s="8"/>
      <c r="C131" s="77"/>
      <c r="D131" s="9"/>
      <c r="E131" s="8"/>
      <c r="F131" s="77"/>
      <c r="G131" s="5"/>
      <c r="H131" s="40"/>
      <c r="I131" s="40"/>
      <c r="J131" s="5"/>
    </row>
    <row r="132" spans="1:10" x14ac:dyDescent="0.25">
      <c r="A132" s="163"/>
      <c r="B132" s="11"/>
      <c r="C132" s="40"/>
      <c r="D132" s="6"/>
      <c r="E132" s="8"/>
      <c r="F132" s="40"/>
      <c r="G132" s="332" t="s">
        <v>12</v>
      </c>
      <c r="H132" s="332"/>
      <c r="I132" s="39"/>
      <c r="J132" s="13">
        <f>SUM(D8:D129)</f>
        <v>83670153</v>
      </c>
    </row>
    <row r="133" spans="1:10" x14ac:dyDescent="0.25">
      <c r="A133" s="162"/>
      <c r="B133" s="3"/>
      <c r="C133" s="40"/>
      <c r="D133" s="6"/>
      <c r="E133" s="7"/>
      <c r="F133" s="40"/>
      <c r="G133" s="332" t="s">
        <v>13</v>
      </c>
      <c r="H133" s="332"/>
      <c r="I133" s="39"/>
      <c r="J133" s="13">
        <f>SUM(G8:G129)</f>
        <v>16141171</v>
      </c>
    </row>
    <row r="134" spans="1:10" x14ac:dyDescent="0.25">
      <c r="A134" s="164"/>
      <c r="B134" s="7"/>
      <c r="C134" s="40"/>
      <c r="D134" s="6"/>
      <c r="E134" s="7"/>
      <c r="F134" s="40"/>
      <c r="G134" s="332" t="s">
        <v>14</v>
      </c>
      <c r="H134" s="332"/>
      <c r="I134" s="41"/>
      <c r="J134" s="15">
        <f>J132-J133</f>
        <v>67528982</v>
      </c>
    </row>
    <row r="135" spans="1:10" x14ac:dyDescent="0.25">
      <c r="A135" s="162"/>
      <c r="B135" s="16"/>
      <c r="C135" s="40"/>
      <c r="D135" s="17"/>
      <c r="E135" s="7"/>
      <c r="F135" s="40"/>
      <c r="G135" s="332" t="s">
        <v>15</v>
      </c>
      <c r="H135" s="332"/>
      <c r="I135" s="39"/>
      <c r="J135" s="13">
        <f>SUM(H8:H129)</f>
        <v>0</v>
      </c>
    </row>
    <row r="136" spans="1:10" x14ac:dyDescent="0.25">
      <c r="A136" s="162"/>
      <c r="B136" s="16"/>
      <c r="C136" s="40"/>
      <c r="D136" s="17"/>
      <c r="E136" s="7"/>
      <c r="F136" s="40"/>
      <c r="G136" s="332" t="s">
        <v>16</v>
      </c>
      <c r="H136" s="332"/>
      <c r="I136" s="39"/>
      <c r="J136" s="13">
        <f>J134+J135</f>
        <v>67528982</v>
      </c>
    </row>
    <row r="137" spans="1:10" x14ac:dyDescent="0.25">
      <c r="A137" s="162"/>
      <c r="B137" s="16"/>
      <c r="C137" s="40"/>
      <c r="D137" s="17"/>
      <c r="E137" s="7"/>
      <c r="F137" s="40"/>
      <c r="G137" s="332" t="s">
        <v>5</v>
      </c>
      <c r="H137" s="332"/>
      <c r="I137" s="39"/>
      <c r="J137" s="13">
        <f>SUM(I8:I129)</f>
        <v>63022409</v>
      </c>
    </row>
    <row r="138" spans="1:10" x14ac:dyDescent="0.25">
      <c r="A138" s="162"/>
      <c r="B138" s="16"/>
      <c r="C138" s="40"/>
      <c r="D138" s="17"/>
      <c r="E138" s="7"/>
      <c r="F138" s="40"/>
      <c r="G138" s="332" t="s">
        <v>32</v>
      </c>
      <c r="H138" s="332"/>
      <c r="I138" s="40" t="str">
        <f>IF(J138&gt;0,"SALDO",IF(J138&lt;0,"PIUTANG",IF(J138=0,"LUNAS")))</f>
        <v>PIUTANG</v>
      </c>
      <c r="J138" s="13">
        <f>J137-J136</f>
        <v>-4506573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37:H137"/>
    <mergeCell ref="G138:H138"/>
    <mergeCell ref="G132:H132"/>
    <mergeCell ref="G133:H133"/>
    <mergeCell ref="G134:H134"/>
    <mergeCell ref="G135:H135"/>
    <mergeCell ref="G136:H136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650"/>
  <sheetViews>
    <sheetView workbookViewId="0">
      <pane ySplit="7" topLeftCell="A625" activePane="bottomLeft" state="frozen"/>
      <selection pane="bottomLeft" activeCell="L1" sqref="L1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SUM(D631:D633)</f>
        <v>11973588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J650*-1</f>
        <v>11973588</v>
      </c>
      <c r="J2" s="218"/>
      <c r="L2" s="219">
        <f>SUM(G631:G633)</f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11973588</v>
      </c>
      <c r="M3" s="219">
        <f>M1-M2</f>
        <v>0</v>
      </c>
      <c r="N3" s="219">
        <f>L3+M3</f>
        <v>11973588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98">
        <v>43252</v>
      </c>
      <c r="B631" s="99">
        <v>180166160</v>
      </c>
      <c r="C631" s="100">
        <v>56</v>
      </c>
      <c r="D631" s="34">
        <v>5979488</v>
      </c>
      <c r="E631" s="99"/>
      <c r="F631" s="100"/>
      <c r="G631" s="34"/>
      <c r="H631" s="102"/>
      <c r="I631" s="102"/>
      <c r="J631" s="34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98">
        <v>43252</v>
      </c>
      <c r="B632" s="99">
        <v>180166223</v>
      </c>
      <c r="C632" s="100">
        <v>1</v>
      </c>
      <c r="D632" s="34">
        <v>107275</v>
      </c>
      <c r="E632" s="99"/>
      <c r="F632" s="100"/>
      <c r="G632" s="34"/>
      <c r="H632" s="102"/>
      <c r="I632" s="102"/>
      <c r="J632" s="34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98">
        <v>43252</v>
      </c>
      <c r="B633" s="99">
        <v>180166247</v>
      </c>
      <c r="C633" s="100">
        <v>54</v>
      </c>
      <c r="D633" s="34">
        <v>5886825</v>
      </c>
      <c r="E633" s="99"/>
      <c r="F633" s="100"/>
      <c r="G633" s="34"/>
      <c r="H633" s="102"/>
      <c r="I633" s="102"/>
      <c r="J633" s="34"/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98"/>
      <c r="B634" s="99"/>
      <c r="C634" s="100"/>
      <c r="D634" s="34"/>
      <c r="E634" s="99"/>
      <c r="F634" s="100"/>
      <c r="G634" s="34"/>
      <c r="H634" s="102"/>
      <c r="I634" s="102"/>
      <c r="J634" s="34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98"/>
      <c r="B635" s="99"/>
      <c r="C635" s="100"/>
      <c r="D635" s="34"/>
      <c r="E635" s="99"/>
      <c r="F635" s="100"/>
      <c r="G635" s="34"/>
      <c r="H635" s="102"/>
      <c r="I635" s="102"/>
      <c r="J635" s="34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98"/>
      <c r="B636" s="99"/>
      <c r="C636" s="100"/>
      <c r="D636" s="34"/>
      <c r="E636" s="99"/>
      <c r="F636" s="100"/>
      <c r="G636" s="34"/>
      <c r="H636" s="102"/>
      <c r="I636" s="102"/>
      <c r="J636" s="34"/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98"/>
      <c r="B637" s="99"/>
      <c r="C637" s="100"/>
      <c r="D637" s="34"/>
      <c r="E637" s="99"/>
      <c r="F637" s="100"/>
      <c r="G637" s="34"/>
      <c r="H637" s="102"/>
      <c r="I637" s="102"/>
      <c r="J637" s="34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98"/>
      <c r="B638" s="99"/>
      <c r="C638" s="100"/>
      <c r="D638" s="34"/>
      <c r="E638" s="99"/>
      <c r="F638" s="100"/>
      <c r="G638" s="34"/>
      <c r="H638" s="102"/>
      <c r="I638" s="102"/>
      <c r="J638" s="34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98"/>
      <c r="B639" s="99"/>
      <c r="C639" s="100"/>
      <c r="D639" s="34"/>
      <c r="E639" s="99"/>
      <c r="F639" s="100"/>
      <c r="G639" s="34"/>
      <c r="H639" s="102"/>
      <c r="I639" s="102"/>
      <c r="J639" s="34"/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98"/>
      <c r="B640" s="99"/>
      <c r="C640" s="100"/>
      <c r="D640" s="34"/>
      <c r="E640" s="99"/>
      <c r="F640" s="100"/>
      <c r="G640" s="34"/>
      <c r="H640" s="102"/>
      <c r="I640" s="102"/>
      <c r="J640" s="34"/>
      <c r="K640" s="138"/>
      <c r="L640" s="138"/>
      <c r="M640" s="138"/>
      <c r="N640" s="138"/>
      <c r="O640" s="138"/>
      <c r="P640" s="138"/>
      <c r="Q640" s="138"/>
      <c r="R640" s="138"/>
    </row>
    <row r="641" spans="1:18" x14ac:dyDescent="0.25">
      <c r="A641" s="236"/>
      <c r="B641" s="235"/>
      <c r="C641" s="241"/>
      <c r="D641" s="237"/>
      <c r="E641" s="235"/>
      <c r="F641" s="241"/>
      <c r="G641" s="237"/>
      <c r="H641" s="240"/>
      <c r="I641" s="240"/>
      <c r="J641" s="237"/>
    </row>
    <row r="642" spans="1:18" s="218" customFormat="1" x14ac:dyDescent="0.25">
      <c r="A642" s="227"/>
      <c r="B642" s="224" t="s">
        <v>11</v>
      </c>
      <c r="C642" s="233">
        <f>SUM(C8:C641)</f>
        <v>7371</v>
      </c>
      <c r="D642" s="225">
        <f>SUM(D8:D641)</f>
        <v>802707571</v>
      </c>
      <c r="E642" s="224" t="s">
        <v>11</v>
      </c>
      <c r="F642" s="233">
        <f>SUM(F8:F641)</f>
        <v>666</v>
      </c>
      <c r="G642" s="225">
        <f>SUM(G8:G641)</f>
        <v>72218501</v>
      </c>
      <c r="H642" s="233">
        <f>SUM(H8:H641)</f>
        <v>0</v>
      </c>
      <c r="I642" s="233">
        <f>SUM(I8:I641)</f>
        <v>718515482</v>
      </c>
      <c r="J642" s="225"/>
      <c r="K642" s="220"/>
      <c r="L642" s="220"/>
      <c r="M642" s="220"/>
      <c r="N642" s="220"/>
      <c r="O642" s="220"/>
      <c r="P642" s="220"/>
      <c r="Q642" s="220"/>
      <c r="R642" s="220"/>
    </row>
    <row r="643" spans="1:18" s="218" customFormat="1" x14ac:dyDescent="0.25">
      <c r="A643" s="227"/>
      <c r="B643" s="224"/>
      <c r="C643" s="233"/>
      <c r="D643" s="225"/>
      <c r="E643" s="224"/>
      <c r="F643" s="233"/>
      <c r="G643" s="225"/>
      <c r="H643" s="233"/>
      <c r="I643" s="233"/>
      <c r="J643" s="225"/>
      <c r="K643" s="220"/>
      <c r="M643" s="220"/>
      <c r="N643" s="220"/>
      <c r="O643" s="220"/>
      <c r="P643" s="220"/>
      <c r="Q643" s="220"/>
      <c r="R643" s="220"/>
    </row>
    <row r="644" spans="1:18" x14ac:dyDescent="0.25">
      <c r="A644" s="226"/>
      <c r="B644" s="227"/>
      <c r="C644" s="241"/>
      <c r="D644" s="237"/>
      <c r="E644" s="224"/>
      <c r="F644" s="241"/>
      <c r="G644" s="335" t="s">
        <v>12</v>
      </c>
      <c r="H644" s="336"/>
      <c r="I644" s="237"/>
      <c r="J644" s="228">
        <f>SUM(D8:D641)</f>
        <v>802707571</v>
      </c>
      <c r="P644" s="220"/>
      <c r="Q644" s="220"/>
      <c r="R644" s="234"/>
    </row>
    <row r="645" spans="1:18" x14ac:dyDescent="0.25">
      <c r="A645" s="236"/>
      <c r="B645" s="235"/>
      <c r="C645" s="241"/>
      <c r="D645" s="237"/>
      <c r="E645" s="235"/>
      <c r="F645" s="241"/>
      <c r="G645" s="335" t="s">
        <v>13</v>
      </c>
      <c r="H645" s="336"/>
      <c r="I645" s="238"/>
      <c r="J645" s="228">
        <f>SUM(G8:G641)</f>
        <v>72218501</v>
      </c>
      <c r="R645" s="234"/>
    </row>
    <row r="646" spans="1:18" x14ac:dyDescent="0.25">
      <c r="A646" s="229"/>
      <c r="B646" s="238"/>
      <c r="C646" s="241"/>
      <c r="D646" s="237"/>
      <c r="E646" s="235"/>
      <c r="F646" s="241"/>
      <c r="G646" s="335" t="s">
        <v>14</v>
      </c>
      <c r="H646" s="336"/>
      <c r="I646" s="230"/>
      <c r="J646" s="230">
        <f>J644-J645</f>
        <v>730489070</v>
      </c>
      <c r="L646" s="220"/>
      <c r="R646" s="234"/>
    </row>
    <row r="647" spans="1:18" x14ac:dyDescent="0.25">
      <c r="A647" s="236"/>
      <c r="B647" s="231"/>
      <c r="C647" s="241"/>
      <c r="D647" s="232"/>
      <c r="E647" s="235"/>
      <c r="F647" s="241"/>
      <c r="G647" s="335" t="s">
        <v>15</v>
      </c>
      <c r="H647" s="336"/>
      <c r="I647" s="238"/>
      <c r="J647" s="228">
        <f>SUM(H8:H641)</f>
        <v>0</v>
      </c>
      <c r="R647" s="234"/>
    </row>
    <row r="648" spans="1:18" x14ac:dyDescent="0.25">
      <c r="A648" s="236"/>
      <c r="B648" s="231"/>
      <c r="C648" s="241"/>
      <c r="D648" s="232"/>
      <c r="E648" s="235"/>
      <c r="F648" s="241"/>
      <c r="G648" s="335" t="s">
        <v>16</v>
      </c>
      <c r="H648" s="336"/>
      <c r="I648" s="238"/>
      <c r="J648" s="228">
        <f>J646+J647</f>
        <v>730489070</v>
      </c>
      <c r="R648" s="234"/>
    </row>
    <row r="649" spans="1:18" x14ac:dyDescent="0.25">
      <c r="A649" s="236"/>
      <c r="B649" s="231"/>
      <c r="C649" s="241"/>
      <c r="D649" s="232"/>
      <c r="E649" s="235"/>
      <c r="F649" s="241"/>
      <c r="G649" s="335" t="s">
        <v>5</v>
      </c>
      <c r="H649" s="336"/>
      <c r="I649" s="238"/>
      <c r="J649" s="228">
        <f>SUM(I8:I641)</f>
        <v>718515482</v>
      </c>
      <c r="R649" s="234"/>
    </row>
    <row r="650" spans="1:18" x14ac:dyDescent="0.25">
      <c r="A650" s="236"/>
      <c r="B650" s="231"/>
      <c r="C650" s="241"/>
      <c r="D650" s="232"/>
      <c r="E650" s="235"/>
      <c r="F650" s="241"/>
      <c r="G650" s="335" t="s">
        <v>32</v>
      </c>
      <c r="H650" s="336"/>
      <c r="I650" s="235" t="str">
        <f>IF(J650&gt;0,"SALDO",IF(J650&lt;0,"PIUTANG",IF(J650=0,"LUNAS")))</f>
        <v>PIUTANG</v>
      </c>
      <c r="J650" s="228">
        <f>J649-J648</f>
        <v>-11973588</v>
      </c>
      <c r="R650" s="234"/>
    </row>
  </sheetData>
  <mergeCells count="13">
    <mergeCell ref="A5:J5"/>
    <mergeCell ref="A6:A7"/>
    <mergeCell ref="B6:G6"/>
    <mergeCell ref="H6:H7"/>
    <mergeCell ref="I6:I7"/>
    <mergeCell ref="J6:J7"/>
    <mergeCell ref="G650:H650"/>
    <mergeCell ref="G644:H644"/>
    <mergeCell ref="G645:H645"/>
    <mergeCell ref="G646:H646"/>
    <mergeCell ref="G647:H647"/>
    <mergeCell ref="G648:H648"/>
    <mergeCell ref="G649:H649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483"/>
  <sheetViews>
    <sheetView workbookViewId="0">
      <pane ySplit="6" topLeftCell="A459" activePane="bottomLeft" state="frozen"/>
      <selection pane="bottomLeft" activeCell="M469" sqref="M469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J482*-1</f>
        <v>2271502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98">
        <v>43252</v>
      </c>
      <c r="B466" s="99">
        <v>180166156</v>
      </c>
      <c r="C466" s="100">
        <v>3</v>
      </c>
      <c r="D466" s="34">
        <v>299338</v>
      </c>
      <c r="E466" s="101">
        <v>180043510</v>
      </c>
      <c r="F466" s="100">
        <v>13</v>
      </c>
      <c r="G466" s="34">
        <v>1322300</v>
      </c>
      <c r="H466" s="101"/>
      <c r="I466" s="102"/>
      <c r="J466" s="34"/>
      <c r="K466" s="234"/>
      <c r="L466" s="234"/>
      <c r="M466" s="234"/>
      <c r="N466" s="234"/>
      <c r="O466" s="234"/>
      <c r="P466" s="234"/>
    </row>
    <row r="467" spans="1:16" x14ac:dyDescent="0.25">
      <c r="A467" s="98">
        <v>43252</v>
      </c>
      <c r="B467" s="99">
        <v>180166204</v>
      </c>
      <c r="C467" s="100">
        <v>28</v>
      </c>
      <c r="D467" s="34">
        <v>3018400</v>
      </c>
      <c r="E467" s="101"/>
      <c r="F467" s="100"/>
      <c r="G467" s="34"/>
      <c r="H467" s="101"/>
      <c r="I467" s="102"/>
      <c r="J467" s="34"/>
      <c r="K467" s="234"/>
      <c r="L467" s="234"/>
      <c r="M467" s="234"/>
      <c r="N467" s="234"/>
      <c r="O467" s="234"/>
      <c r="P467" s="234"/>
    </row>
    <row r="468" spans="1:16" x14ac:dyDescent="0.25">
      <c r="A468" s="98">
        <v>43252</v>
      </c>
      <c r="B468" s="99">
        <v>180166222</v>
      </c>
      <c r="C468" s="100">
        <v>2</v>
      </c>
      <c r="D468" s="34">
        <v>156013</v>
      </c>
      <c r="E468" s="101"/>
      <c r="F468" s="100"/>
      <c r="G468" s="34"/>
      <c r="H468" s="101"/>
      <c r="I468" s="102"/>
      <c r="J468" s="34"/>
      <c r="K468" s="234"/>
      <c r="L468" s="234"/>
      <c r="M468" s="234"/>
      <c r="N468" s="234"/>
      <c r="O468" s="234"/>
      <c r="P468" s="234"/>
    </row>
    <row r="469" spans="1:16" x14ac:dyDescent="0.25">
      <c r="A469" s="98">
        <v>43252</v>
      </c>
      <c r="B469" s="99">
        <v>180166242</v>
      </c>
      <c r="C469" s="100">
        <v>1</v>
      </c>
      <c r="D469" s="34">
        <v>120050</v>
      </c>
      <c r="E469" s="101"/>
      <c r="F469" s="100"/>
      <c r="G469" s="34"/>
      <c r="H469" s="101"/>
      <c r="I469" s="102"/>
      <c r="J469" s="34"/>
      <c r="K469" s="234"/>
      <c r="L469" s="234"/>
      <c r="M469" s="234"/>
      <c r="N469" s="234"/>
      <c r="O469" s="234"/>
      <c r="P469" s="234"/>
    </row>
    <row r="470" spans="1:16" x14ac:dyDescent="0.25">
      <c r="A470" s="98"/>
      <c r="B470" s="99"/>
      <c r="C470" s="100"/>
      <c r="D470" s="34"/>
      <c r="E470" s="101"/>
      <c r="F470" s="100"/>
      <c r="G470" s="34"/>
      <c r="H470" s="101"/>
      <c r="I470" s="102"/>
      <c r="J470" s="34"/>
      <c r="K470" s="234"/>
      <c r="L470" s="234"/>
      <c r="M470" s="234"/>
      <c r="N470" s="234"/>
      <c r="O470" s="234"/>
      <c r="P470" s="234"/>
    </row>
    <row r="471" spans="1:16" x14ac:dyDescent="0.25">
      <c r="A471" s="98"/>
      <c r="B471" s="99"/>
      <c r="C471" s="100"/>
      <c r="D471" s="34"/>
      <c r="E471" s="101"/>
      <c r="F471" s="100"/>
      <c r="G471" s="34"/>
      <c r="H471" s="101"/>
      <c r="I471" s="102"/>
      <c r="J471" s="34"/>
      <c r="K471" s="234"/>
      <c r="L471" s="234"/>
      <c r="M471" s="234"/>
      <c r="N471" s="234"/>
      <c r="O471" s="234"/>
      <c r="P471" s="234"/>
    </row>
    <row r="472" spans="1:16" x14ac:dyDescent="0.25">
      <c r="A472" s="98"/>
      <c r="B472" s="99"/>
      <c r="C472" s="100"/>
      <c r="D472" s="34"/>
      <c r="E472" s="101"/>
      <c r="F472" s="100"/>
      <c r="G472" s="34"/>
      <c r="H472" s="101"/>
      <c r="I472" s="102"/>
      <c r="J472" s="34"/>
      <c r="K472" s="234"/>
      <c r="L472" s="234"/>
      <c r="M472" s="234"/>
      <c r="N472" s="234"/>
      <c r="O472" s="234"/>
      <c r="P472" s="234"/>
    </row>
    <row r="473" spans="1:16" x14ac:dyDescent="0.25">
      <c r="A473" s="236"/>
      <c r="B473" s="235"/>
      <c r="C473" s="241"/>
      <c r="D473" s="34"/>
      <c r="E473" s="238"/>
      <c r="F473" s="241"/>
      <c r="G473" s="237"/>
      <c r="H473" s="238"/>
      <c r="I473" s="240"/>
      <c r="J473" s="237"/>
      <c r="K473" s="234"/>
      <c r="L473" s="234"/>
      <c r="M473" s="234"/>
      <c r="N473" s="234"/>
      <c r="O473" s="234"/>
      <c r="P473" s="234"/>
    </row>
    <row r="474" spans="1:16" x14ac:dyDescent="0.25">
      <c r="A474" s="236"/>
      <c r="B474" s="224" t="s">
        <v>11</v>
      </c>
      <c r="C474" s="233">
        <f>SUM(C7:C473)</f>
        <v>3520</v>
      </c>
      <c r="D474" s="225">
        <f>SUM(D7:D473)</f>
        <v>343489773</v>
      </c>
      <c r="E474" s="224" t="s">
        <v>11</v>
      </c>
      <c r="F474" s="233">
        <f>SUM(F7:F473)</f>
        <v>827</v>
      </c>
      <c r="G474" s="225">
        <f>SUM(G7:G473)</f>
        <v>84666782</v>
      </c>
      <c r="H474" s="225">
        <f>SUM(H7:H473)</f>
        <v>0</v>
      </c>
      <c r="I474" s="233">
        <f>SUM(I7:I473)</f>
        <v>256551489</v>
      </c>
      <c r="J474" s="5"/>
      <c r="K474" s="234"/>
      <c r="L474" s="234"/>
      <c r="M474" s="234"/>
      <c r="N474" s="234"/>
      <c r="O474" s="234"/>
      <c r="P474" s="234"/>
    </row>
    <row r="475" spans="1:16" x14ac:dyDescent="0.25">
      <c r="A475" s="236"/>
      <c r="B475" s="224"/>
      <c r="C475" s="233"/>
      <c r="D475" s="225"/>
      <c r="E475" s="224"/>
      <c r="F475" s="233"/>
      <c r="G475" s="5"/>
      <c r="H475" s="235"/>
      <c r="I475" s="241"/>
      <c r="J475" s="5"/>
      <c r="K475" s="234"/>
      <c r="L475" s="234"/>
      <c r="M475" s="234"/>
      <c r="N475" s="234"/>
      <c r="O475" s="234"/>
      <c r="P475" s="234"/>
    </row>
    <row r="476" spans="1:16" x14ac:dyDescent="0.25">
      <c r="A476" s="236"/>
      <c r="B476" s="227"/>
      <c r="C476" s="241"/>
      <c r="D476" s="237"/>
      <c r="E476" s="224"/>
      <c r="F476" s="241"/>
      <c r="G476" s="332" t="s">
        <v>12</v>
      </c>
      <c r="H476" s="332"/>
      <c r="I476" s="240"/>
      <c r="J476" s="228">
        <f>SUM(D7:D473)</f>
        <v>343489773</v>
      </c>
      <c r="K476" s="234"/>
      <c r="L476" s="234"/>
      <c r="M476" s="234"/>
      <c r="N476" s="234"/>
      <c r="O476" s="234"/>
      <c r="P476" s="234"/>
    </row>
    <row r="477" spans="1:16" x14ac:dyDescent="0.25">
      <c r="A477" s="226"/>
      <c r="B477" s="235"/>
      <c r="C477" s="241"/>
      <c r="D477" s="237"/>
      <c r="E477" s="238"/>
      <c r="F477" s="241"/>
      <c r="G477" s="332" t="s">
        <v>13</v>
      </c>
      <c r="H477" s="332"/>
      <c r="I477" s="240"/>
      <c r="J477" s="228">
        <f>SUM(G7:G473)</f>
        <v>84666782</v>
      </c>
      <c r="K477" s="234"/>
      <c r="L477" s="234"/>
      <c r="M477" s="234"/>
      <c r="N477" s="234"/>
      <c r="O477" s="234"/>
      <c r="P477" s="234"/>
    </row>
    <row r="478" spans="1:16" x14ac:dyDescent="0.25">
      <c r="A478" s="236"/>
      <c r="B478" s="238"/>
      <c r="C478" s="241"/>
      <c r="D478" s="237"/>
      <c r="E478" s="238"/>
      <c r="F478" s="241"/>
      <c r="G478" s="332" t="s">
        <v>14</v>
      </c>
      <c r="H478" s="332"/>
      <c r="I478" s="41"/>
      <c r="J478" s="230">
        <f>J476-J477</f>
        <v>258822991</v>
      </c>
      <c r="K478" s="234"/>
      <c r="L478" s="234"/>
      <c r="M478" s="234"/>
      <c r="N478" s="234"/>
      <c r="O478" s="234"/>
      <c r="P478" s="234"/>
    </row>
    <row r="479" spans="1:16" x14ac:dyDescent="0.25">
      <c r="A479" s="229"/>
      <c r="B479" s="231"/>
      <c r="C479" s="241"/>
      <c r="D479" s="232"/>
      <c r="E479" s="238"/>
      <c r="F479" s="241"/>
      <c r="G479" s="332" t="s">
        <v>15</v>
      </c>
      <c r="H479" s="332"/>
      <c r="I479" s="240"/>
      <c r="J479" s="228">
        <f>SUM(H7:H473)</f>
        <v>0</v>
      </c>
      <c r="K479" s="234"/>
      <c r="L479" s="234"/>
      <c r="M479" s="234"/>
      <c r="N479" s="234"/>
      <c r="O479" s="234"/>
      <c r="P479" s="234"/>
    </row>
    <row r="480" spans="1:16" x14ac:dyDescent="0.25">
      <c r="A480" s="236"/>
      <c r="B480" s="231"/>
      <c r="C480" s="241"/>
      <c r="D480" s="232"/>
      <c r="E480" s="238"/>
      <c r="F480" s="241"/>
      <c r="G480" s="332" t="s">
        <v>16</v>
      </c>
      <c r="H480" s="332"/>
      <c r="I480" s="240"/>
      <c r="J480" s="228">
        <f>J478+J479</f>
        <v>258822991</v>
      </c>
      <c r="K480" s="234"/>
      <c r="L480" s="234"/>
      <c r="M480" s="234"/>
      <c r="N480" s="234"/>
      <c r="O480" s="234"/>
      <c r="P480" s="234"/>
    </row>
    <row r="481" spans="1:16" x14ac:dyDescent="0.25">
      <c r="A481" s="236"/>
      <c r="B481" s="231"/>
      <c r="C481" s="241"/>
      <c r="D481" s="232"/>
      <c r="E481" s="238"/>
      <c r="F481" s="241"/>
      <c r="G481" s="332" t="s">
        <v>5</v>
      </c>
      <c r="H481" s="332"/>
      <c r="I481" s="240"/>
      <c r="J481" s="228">
        <f>SUM(I7:I473)</f>
        <v>256551489</v>
      </c>
      <c r="K481" s="234"/>
      <c r="L481" s="234"/>
      <c r="M481" s="234"/>
      <c r="N481" s="234"/>
      <c r="O481" s="234"/>
      <c r="P481" s="234"/>
    </row>
    <row r="482" spans="1:16" x14ac:dyDescent="0.25">
      <c r="A482" s="236"/>
      <c r="B482" s="231"/>
      <c r="C482" s="241"/>
      <c r="D482" s="232"/>
      <c r="E482" s="238"/>
      <c r="F482" s="241"/>
      <c r="G482" s="332" t="s">
        <v>32</v>
      </c>
      <c r="H482" s="332"/>
      <c r="I482" s="241" t="str">
        <f>IF(J482&gt;0,"SALDO",IF(J482&lt;0,"PIUTANG",IF(J482=0,"LUNAS")))</f>
        <v>PIUTANG</v>
      </c>
      <c r="J482" s="228">
        <f>J481-J480</f>
        <v>-2271502</v>
      </c>
      <c r="K482" s="234"/>
      <c r="L482" s="234"/>
      <c r="M482" s="234"/>
      <c r="N482" s="234"/>
      <c r="O482" s="234"/>
      <c r="P482" s="234"/>
    </row>
    <row r="483" spans="1:16" x14ac:dyDescent="0.25">
      <c r="A483" s="236"/>
      <c r="K483" s="234"/>
      <c r="L483" s="234"/>
      <c r="M483" s="234"/>
      <c r="N483" s="234"/>
      <c r="O483" s="234"/>
      <c r="P483" s="234"/>
    </row>
  </sheetData>
  <mergeCells count="15">
    <mergeCell ref="G482:H482"/>
    <mergeCell ref="G476:H476"/>
    <mergeCell ref="G477:H477"/>
    <mergeCell ref="G478:H478"/>
    <mergeCell ref="G479:H479"/>
    <mergeCell ref="G480:H480"/>
    <mergeCell ref="G481:H481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01"/>
  <sheetViews>
    <sheetView workbookViewId="0">
      <pane ySplit="7" topLeftCell="A76" activePane="bottomLeft" state="frozen"/>
      <selection pane="bottomLeft" activeCell="H81" sqref="H8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SUM(D50:D66)</f>
        <v>2411246</v>
      </c>
      <c r="M1" s="37">
        <v>2411238</v>
      </c>
      <c r="N1" s="37">
        <f>L1-M1</f>
        <v>8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J95*-1</f>
        <v>2329732</v>
      </c>
      <c r="J2" s="20"/>
      <c r="L2" s="219">
        <f>SUM(H50:H66)</f>
        <v>433000</v>
      </c>
      <c r="M2" s="219">
        <v>433000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2844246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98">
        <v>43248</v>
      </c>
      <c r="B67" s="99">
        <v>180165572</v>
      </c>
      <c r="C67" s="100">
        <v>1</v>
      </c>
      <c r="D67" s="34">
        <v>141838</v>
      </c>
      <c r="E67" s="101"/>
      <c r="F67" s="99"/>
      <c r="G67" s="34"/>
      <c r="H67" s="102">
        <v>9000</v>
      </c>
      <c r="I67" s="102"/>
      <c r="J67" s="34"/>
      <c r="K67" s="219"/>
      <c r="L67" s="219"/>
      <c r="M67" s="219"/>
      <c r="N67" s="219"/>
      <c r="O67" s="219"/>
      <c r="P67" s="219"/>
    </row>
    <row r="68" spans="1:16" s="234" customFormat="1" x14ac:dyDescent="0.25">
      <c r="A68" s="98">
        <v>43248</v>
      </c>
      <c r="B68" s="99">
        <v>180165573</v>
      </c>
      <c r="C68" s="100">
        <v>1</v>
      </c>
      <c r="D68" s="34">
        <v>141838</v>
      </c>
      <c r="E68" s="101"/>
      <c r="F68" s="99"/>
      <c r="G68" s="34"/>
      <c r="H68" s="102">
        <v>54000</v>
      </c>
      <c r="I68" s="102"/>
      <c r="J68" s="34"/>
      <c r="K68" s="219"/>
      <c r="L68" s="219"/>
      <c r="M68" s="219"/>
      <c r="N68" s="219"/>
      <c r="O68" s="219"/>
      <c r="P68" s="219"/>
    </row>
    <row r="69" spans="1:16" s="234" customFormat="1" x14ac:dyDescent="0.25">
      <c r="A69" s="98">
        <v>43249</v>
      </c>
      <c r="B69" s="99">
        <v>180165749</v>
      </c>
      <c r="C69" s="100">
        <v>1</v>
      </c>
      <c r="D69" s="34">
        <v>141838</v>
      </c>
      <c r="E69" s="101"/>
      <c r="F69" s="99"/>
      <c r="G69" s="34"/>
      <c r="H69" s="102">
        <v>14000</v>
      </c>
      <c r="I69" s="102"/>
      <c r="J69" s="34"/>
      <c r="K69" s="219"/>
      <c r="L69" s="219"/>
      <c r="M69" s="219"/>
      <c r="N69" s="219"/>
      <c r="O69" s="219"/>
      <c r="P69" s="219"/>
    </row>
    <row r="70" spans="1:16" s="234" customFormat="1" x14ac:dyDescent="0.25">
      <c r="A70" s="98">
        <v>43249</v>
      </c>
      <c r="B70" s="99">
        <v>180165750</v>
      </c>
      <c r="C70" s="100">
        <v>1</v>
      </c>
      <c r="D70" s="34">
        <v>141838</v>
      </c>
      <c r="E70" s="101"/>
      <c r="F70" s="99"/>
      <c r="G70" s="34"/>
      <c r="H70" s="102">
        <v>11000</v>
      </c>
      <c r="I70" s="102"/>
      <c r="J70" s="34"/>
      <c r="K70" s="219"/>
      <c r="L70" s="219"/>
      <c r="M70" s="219"/>
      <c r="N70" s="219"/>
      <c r="O70" s="219"/>
      <c r="P70" s="219"/>
    </row>
    <row r="71" spans="1:16" s="234" customFormat="1" x14ac:dyDescent="0.25">
      <c r="A71" s="98">
        <v>43249</v>
      </c>
      <c r="B71" s="99">
        <v>180165751</v>
      </c>
      <c r="C71" s="100">
        <v>1</v>
      </c>
      <c r="D71" s="34">
        <v>141838</v>
      </c>
      <c r="E71" s="101"/>
      <c r="F71" s="99"/>
      <c r="G71" s="34"/>
      <c r="H71" s="102">
        <v>36000</v>
      </c>
      <c r="I71" s="102"/>
      <c r="J71" s="34"/>
      <c r="K71" s="219"/>
      <c r="L71" s="219"/>
      <c r="M71" s="219"/>
      <c r="N71" s="219"/>
      <c r="O71" s="219"/>
      <c r="P71" s="219"/>
    </row>
    <row r="72" spans="1:16" s="234" customFormat="1" x14ac:dyDescent="0.25">
      <c r="A72" s="98">
        <v>43250</v>
      </c>
      <c r="B72" s="99">
        <v>180165863</v>
      </c>
      <c r="C72" s="100">
        <v>1</v>
      </c>
      <c r="D72" s="34">
        <v>141838</v>
      </c>
      <c r="E72" s="101"/>
      <c r="F72" s="99"/>
      <c r="G72" s="34"/>
      <c r="H72" s="102">
        <v>11000</v>
      </c>
      <c r="I72" s="102"/>
      <c r="J72" s="34"/>
      <c r="K72" s="219"/>
      <c r="L72" s="219"/>
      <c r="M72" s="219"/>
      <c r="N72" s="219"/>
      <c r="O72" s="219"/>
      <c r="P72" s="219"/>
    </row>
    <row r="73" spans="1:16" s="234" customFormat="1" x14ac:dyDescent="0.25">
      <c r="A73" s="98">
        <v>43250</v>
      </c>
      <c r="B73" s="99">
        <v>180165880</v>
      </c>
      <c r="C73" s="100">
        <v>1</v>
      </c>
      <c r="D73" s="34">
        <v>141838</v>
      </c>
      <c r="E73" s="101"/>
      <c r="F73" s="99"/>
      <c r="G73" s="34"/>
      <c r="H73" s="102">
        <v>11000</v>
      </c>
      <c r="I73" s="102"/>
      <c r="J73" s="34"/>
      <c r="K73" s="219"/>
      <c r="L73" s="219"/>
      <c r="M73" s="219"/>
      <c r="N73" s="219"/>
      <c r="O73" s="219"/>
      <c r="P73" s="219"/>
    </row>
    <row r="74" spans="1:16" s="234" customFormat="1" x14ac:dyDescent="0.25">
      <c r="A74" s="98">
        <v>43250</v>
      </c>
      <c r="B74" s="99">
        <v>180165881</v>
      </c>
      <c r="C74" s="100">
        <v>1</v>
      </c>
      <c r="D74" s="34">
        <v>141838</v>
      </c>
      <c r="E74" s="101"/>
      <c r="F74" s="99"/>
      <c r="G74" s="34"/>
      <c r="H74" s="102">
        <v>10000</v>
      </c>
      <c r="I74" s="102"/>
      <c r="J74" s="34"/>
      <c r="K74" s="219"/>
      <c r="L74" s="219"/>
      <c r="M74" s="219"/>
      <c r="N74" s="219"/>
      <c r="O74" s="219"/>
      <c r="P74" s="219"/>
    </row>
    <row r="75" spans="1:16" s="234" customFormat="1" x14ac:dyDescent="0.25">
      <c r="A75" s="98">
        <v>43251</v>
      </c>
      <c r="B75" s="99">
        <v>180166026</v>
      </c>
      <c r="C75" s="100">
        <v>1</v>
      </c>
      <c r="D75" s="34">
        <v>141838</v>
      </c>
      <c r="E75" s="101"/>
      <c r="F75" s="99"/>
      <c r="G75" s="34"/>
      <c r="H75" s="102">
        <v>47000</v>
      </c>
      <c r="I75" s="102"/>
      <c r="J75" s="34"/>
      <c r="K75" s="219"/>
      <c r="L75" s="219"/>
      <c r="M75" s="219"/>
      <c r="N75" s="219"/>
      <c r="O75" s="219"/>
      <c r="P75" s="219"/>
    </row>
    <row r="76" spans="1:16" s="234" customFormat="1" x14ac:dyDescent="0.25">
      <c r="A76" s="98">
        <v>43251</v>
      </c>
      <c r="B76" s="99">
        <v>180166027</v>
      </c>
      <c r="C76" s="100">
        <v>1</v>
      </c>
      <c r="D76" s="34">
        <v>141838</v>
      </c>
      <c r="E76" s="101"/>
      <c r="F76" s="99"/>
      <c r="G76" s="34"/>
      <c r="H76" s="102">
        <v>11000</v>
      </c>
      <c r="I76" s="102"/>
      <c r="J76" s="34"/>
      <c r="K76" s="219"/>
      <c r="L76" s="219"/>
      <c r="M76" s="219"/>
      <c r="N76" s="219"/>
      <c r="O76" s="219"/>
      <c r="P76" s="219"/>
    </row>
    <row r="77" spans="1:16" s="234" customFormat="1" x14ac:dyDescent="0.25">
      <c r="A77" s="98">
        <v>43251</v>
      </c>
      <c r="B77" s="99">
        <v>180166028</v>
      </c>
      <c r="C77" s="100">
        <v>1</v>
      </c>
      <c r="D77" s="34">
        <v>141838</v>
      </c>
      <c r="E77" s="101"/>
      <c r="F77" s="99"/>
      <c r="G77" s="34"/>
      <c r="H77" s="102">
        <v>10000</v>
      </c>
      <c r="I77" s="102"/>
      <c r="J77" s="34"/>
      <c r="K77" s="219"/>
      <c r="L77" s="219"/>
      <c r="M77" s="219"/>
      <c r="N77" s="219"/>
      <c r="O77" s="219"/>
      <c r="P77" s="219"/>
    </row>
    <row r="78" spans="1:16" s="234" customFormat="1" x14ac:dyDescent="0.25">
      <c r="A78" s="98">
        <v>43252</v>
      </c>
      <c r="B78" s="99">
        <v>180166167</v>
      </c>
      <c r="C78" s="100">
        <v>1</v>
      </c>
      <c r="D78" s="34">
        <v>141838</v>
      </c>
      <c r="E78" s="101"/>
      <c r="F78" s="99"/>
      <c r="G78" s="34"/>
      <c r="H78" s="102">
        <v>26000</v>
      </c>
      <c r="I78" s="102"/>
      <c r="J78" s="34"/>
      <c r="K78" s="219"/>
      <c r="L78" s="219"/>
      <c r="M78" s="219"/>
      <c r="N78" s="219"/>
      <c r="O78" s="219"/>
      <c r="P78" s="219"/>
    </row>
    <row r="79" spans="1:16" s="234" customFormat="1" x14ac:dyDescent="0.25">
      <c r="A79" s="98">
        <v>43252</v>
      </c>
      <c r="B79" s="99">
        <v>180166168</v>
      </c>
      <c r="C79" s="100">
        <v>1</v>
      </c>
      <c r="D79" s="34">
        <v>141838</v>
      </c>
      <c r="E79" s="101"/>
      <c r="F79" s="99"/>
      <c r="G79" s="34"/>
      <c r="H79" s="102">
        <v>47000</v>
      </c>
      <c r="I79" s="102"/>
      <c r="J79" s="34"/>
      <c r="K79" s="219"/>
      <c r="L79" s="219"/>
      <c r="M79" s="219"/>
      <c r="N79" s="219"/>
      <c r="O79" s="219"/>
      <c r="P79" s="219"/>
    </row>
    <row r="80" spans="1:16" s="234" customFormat="1" x14ac:dyDescent="0.25">
      <c r="A80" s="98">
        <v>43252</v>
      </c>
      <c r="B80" s="99">
        <v>180166169</v>
      </c>
      <c r="C80" s="100">
        <v>1</v>
      </c>
      <c r="D80" s="34">
        <v>141838</v>
      </c>
      <c r="E80" s="101"/>
      <c r="F80" s="99"/>
      <c r="G80" s="34"/>
      <c r="H80" s="102">
        <v>47000</v>
      </c>
      <c r="I80" s="102"/>
      <c r="J80" s="34"/>
      <c r="K80" s="219"/>
      <c r="L80" s="219"/>
      <c r="M80" s="219"/>
      <c r="N80" s="219"/>
      <c r="O80" s="219"/>
      <c r="P80" s="219"/>
    </row>
    <row r="81" spans="1:16" s="234" customFormat="1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  <c r="K81" s="219"/>
      <c r="L81" s="219"/>
      <c r="M81" s="219"/>
      <c r="N81" s="219"/>
      <c r="O81" s="219"/>
      <c r="P81" s="219"/>
    </row>
    <row r="82" spans="1:16" s="234" customFormat="1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  <c r="K82" s="219"/>
      <c r="L82" s="219"/>
      <c r="M82" s="219"/>
      <c r="N82" s="219"/>
      <c r="O82" s="219"/>
      <c r="P82" s="219"/>
    </row>
    <row r="83" spans="1:16" s="234" customFormat="1" x14ac:dyDescent="0.25">
      <c r="A83" s="98"/>
      <c r="B83" s="99"/>
      <c r="C83" s="100"/>
      <c r="D83" s="34"/>
      <c r="E83" s="101"/>
      <c r="F83" s="99"/>
      <c r="G83" s="34"/>
      <c r="H83" s="102"/>
      <c r="I83" s="102"/>
      <c r="J83" s="34"/>
      <c r="K83" s="219"/>
      <c r="L83" s="219"/>
      <c r="M83" s="219"/>
      <c r="N83" s="219"/>
      <c r="O83" s="219"/>
      <c r="P83" s="219"/>
    </row>
    <row r="84" spans="1:16" s="2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219"/>
      <c r="L84" s="219"/>
      <c r="M84" s="219"/>
      <c r="N84" s="219"/>
      <c r="O84" s="219"/>
      <c r="P84" s="219"/>
    </row>
    <row r="85" spans="1:16" s="234" customFormat="1" x14ac:dyDescent="0.25">
      <c r="A85" s="98"/>
      <c r="B85" s="99"/>
      <c r="C85" s="100"/>
      <c r="D85" s="34"/>
      <c r="E85" s="101"/>
      <c r="F85" s="99"/>
      <c r="G85" s="34"/>
      <c r="H85" s="102"/>
      <c r="I85" s="102"/>
      <c r="J85" s="34"/>
      <c r="K85" s="219"/>
      <c r="L85" s="219"/>
      <c r="M85" s="219"/>
      <c r="N85" s="219"/>
      <c r="O85" s="219"/>
      <c r="P85" s="219"/>
    </row>
    <row r="86" spans="1:16" s="234" customFormat="1" x14ac:dyDescent="0.25">
      <c r="A86" s="236"/>
      <c r="B86" s="235"/>
      <c r="C86" s="241"/>
      <c r="D86" s="237"/>
      <c r="E86" s="238"/>
      <c r="F86" s="235"/>
      <c r="G86" s="237"/>
      <c r="H86" s="240"/>
      <c r="I86" s="240"/>
      <c r="J86" s="237"/>
      <c r="K86" s="219"/>
      <c r="L86" s="219"/>
      <c r="M86" s="219"/>
      <c r="N86" s="219"/>
      <c r="O86" s="219"/>
      <c r="P86" s="219"/>
    </row>
    <row r="87" spans="1:16" s="234" customFormat="1" x14ac:dyDescent="0.25">
      <c r="A87" s="4"/>
      <c r="B87" s="8" t="s">
        <v>11</v>
      </c>
      <c r="C87" s="77">
        <f>SUM(C8:C86)</f>
        <v>358</v>
      </c>
      <c r="D87" s="9"/>
      <c r="E87" s="224" t="s">
        <v>11</v>
      </c>
      <c r="F87" s="224">
        <f>SUM(F8:F86)</f>
        <v>1</v>
      </c>
      <c r="G87" s="225">
        <f>SUM(G8:G86)</f>
        <v>98525</v>
      </c>
      <c r="H87" s="240"/>
      <c r="I87" s="240"/>
      <c r="J87" s="237"/>
      <c r="K87" s="219"/>
      <c r="L87" s="219"/>
      <c r="M87" s="219"/>
      <c r="N87" s="219"/>
      <c r="O87" s="219"/>
      <c r="P87" s="219"/>
    </row>
    <row r="88" spans="1:16" s="234" customFormat="1" x14ac:dyDescent="0.25">
      <c r="A88" s="4"/>
      <c r="B88" s="8"/>
      <c r="C88" s="77"/>
      <c r="D88" s="9"/>
      <c r="E88" s="238"/>
      <c r="F88" s="235"/>
      <c r="G88" s="237"/>
      <c r="H88" s="240"/>
      <c r="I88" s="240"/>
      <c r="J88" s="237"/>
      <c r="K88" s="219"/>
      <c r="L88" s="219"/>
      <c r="M88" s="219"/>
      <c r="N88" s="219"/>
      <c r="O88" s="219"/>
      <c r="P88" s="219"/>
    </row>
    <row r="89" spans="1:16" s="234" customFormat="1" x14ac:dyDescent="0.25">
      <c r="A89" s="10"/>
      <c r="B89" s="11"/>
      <c r="C89" s="40"/>
      <c r="D89" s="6"/>
      <c r="E89" s="8"/>
      <c r="F89" s="235"/>
      <c r="G89" s="332" t="s">
        <v>12</v>
      </c>
      <c r="H89" s="332"/>
      <c r="I89" s="39"/>
      <c r="J89" s="13">
        <f>SUM(D8:D86)</f>
        <v>31417080</v>
      </c>
      <c r="K89" s="219"/>
      <c r="L89" s="219"/>
      <c r="M89" s="219"/>
      <c r="N89" s="219"/>
      <c r="O89" s="219"/>
      <c r="P89" s="219"/>
    </row>
    <row r="90" spans="1:16" s="234" customFormat="1" x14ac:dyDescent="0.25">
      <c r="A90" s="4"/>
      <c r="B90" s="3"/>
      <c r="C90" s="40"/>
      <c r="D90" s="6"/>
      <c r="E90" s="8"/>
      <c r="F90" s="235"/>
      <c r="G90" s="332" t="s">
        <v>13</v>
      </c>
      <c r="H90" s="332"/>
      <c r="I90" s="39"/>
      <c r="J90" s="13">
        <f>SUM(G8:G86)</f>
        <v>98525</v>
      </c>
      <c r="K90" s="219"/>
      <c r="L90" s="219"/>
      <c r="M90" s="219"/>
      <c r="N90" s="219"/>
      <c r="O90" s="219"/>
      <c r="P90" s="219"/>
    </row>
    <row r="91" spans="1:16" s="234" customFormat="1" x14ac:dyDescent="0.25">
      <c r="A91" s="14"/>
      <c r="B91" s="7"/>
      <c r="C91" s="40"/>
      <c r="D91" s="6"/>
      <c r="E91" s="7"/>
      <c r="F91" s="235"/>
      <c r="G91" s="332" t="s">
        <v>14</v>
      </c>
      <c r="H91" s="332"/>
      <c r="I91" s="41"/>
      <c r="J91" s="15">
        <f>J89-J90</f>
        <v>31318555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4"/>
      <c r="B92" s="16"/>
      <c r="C92" s="40"/>
      <c r="D92" s="17"/>
      <c r="E92" s="7"/>
      <c r="F92" s="8"/>
      <c r="G92" s="332" t="s">
        <v>15</v>
      </c>
      <c r="H92" s="332"/>
      <c r="I92" s="39"/>
      <c r="J92" s="13">
        <f>SUM(H8:H88)</f>
        <v>1791500</v>
      </c>
      <c r="K92" s="219"/>
      <c r="L92" s="219"/>
      <c r="M92" s="219"/>
      <c r="N92" s="219"/>
      <c r="O92" s="219"/>
      <c r="P92" s="219"/>
    </row>
    <row r="93" spans="1:16" x14ac:dyDescent="0.25">
      <c r="A93" s="4"/>
      <c r="B93" s="16"/>
      <c r="C93" s="40"/>
      <c r="D93" s="17"/>
      <c r="E93" s="7"/>
      <c r="F93" s="8"/>
      <c r="G93" s="332" t="s">
        <v>16</v>
      </c>
      <c r="H93" s="332"/>
      <c r="I93" s="39"/>
      <c r="J93" s="13">
        <f>J91+J92</f>
        <v>33110055</v>
      </c>
    </row>
    <row r="94" spans="1:16" x14ac:dyDescent="0.25">
      <c r="A94" s="4"/>
      <c r="B94" s="16"/>
      <c r="C94" s="40"/>
      <c r="D94" s="17"/>
      <c r="E94" s="7"/>
      <c r="F94" s="3"/>
      <c r="G94" s="332" t="s">
        <v>5</v>
      </c>
      <c r="H94" s="332"/>
      <c r="I94" s="39"/>
      <c r="J94" s="13">
        <f>SUM(I8:I88)</f>
        <v>30780323</v>
      </c>
    </row>
    <row r="95" spans="1:16" x14ac:dyDescent="0.25">
      <c r="A95" s="4"/>
      <c r="B95" s="16"/>
      <c r="C95" s="40"/>
      <c r="D95" s="17"/>
      <c r="E95" s="7"/>
      <c r="F95" s="3"/>
      <c r="G95" s="332" t="s">
        <v>32</v>
      </c>
      <c r="H95" s="332"/>
      <c r="I95" s="40" t="str">
        <f>IF(J95&gt;0,"SALDO",IF(J95&lt;0,"PIUTANG",IF(J95=0,"LUNAS")))</f>
        <v>PIUTANG</v>
      </c>
      <c r="J95" s="13">
        <f>J94-J93</f>
        <v>-2329732</v>
      </c>
    </row>
    <row r="96" spans="1:16" x14ac:dyDescent="0.25">
      <c r="F96" s="37"/>
      <c r="G96" s="37"/>
      <c r="J96" s="37"/>
    </row>
    <row r="97" spans="3:16" x14ac:dyDescent="0.25">
      <c r="C97" s="37"/>
      <c r="D97" s="37"/>
      <c r="F97" s="37"/>
      <c r="G97" s="37"/>
      <c r="J97" s="37"/>
      <c r="L97"/>
      <c r="M97"/>
      <c r="N97"/>
      <c r="O97"/>
      <c r="P97"/>
    </row>
    <row r="98" spans="3:16" x14ac:dyDescent="0.25">
      <c r="C98" s="37"/>
      <c r="D98" s="37"/>
      <c r="F98" s="37"/>
      <c r="G98" s="37"/>
      <c r="J98" s="37"/>
      <c r="L98"/>
      <c r="M98"/>
      <c r="N98"/>
      <c r="O98"/>
      <c r="P98"/>
    </row>
    <row r="99" spans="3:16" x14ac:dyDescent="0.25">
      <c r="C99" s="37"/>
      <c r="D99" s="37"/>
      <c r="F99" s="37"/>
      <c r="G99" s="37"/>
      <c r="J99" s="37"/>
      <c r="L99"/>
      <c r="M99"/>
      <c r="N99"/>
      <c r="O99"/>
      <c r="P99"/>
    </row>
    <row r="100" spans="3:16" x14ac:dyDescent="0.25">
      <c r="C100" s="37"/>
      <c r="D100" s="37"/>
      <c r="F100" s="37"/>
      <c r="G100" s="37"/>
      <c r="J100" s="37"/>
      <c r="L100"/>
      <c r="M100"/>
      <c r="N100"/>
      <c r="O100"/>
      <c r="P100"/>
    </row>
    <row r="101" spans="3:16" x14ac:dyDescent="0.25">
      <c r="C101" s="37"/>
      <c r="D101" s="37"/>
      <c r="L101"/>
      <c r="M101"/>
      <c r="N101"/>
      <c r="O101"/>
      <c r="P101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5:H95"/>
    <mergeCell ref="G89:H89"/>
    <mergeCell ref="G90:H90"/>
    <mergeCell ref="G91:H91"/>
    <mergeCell ref="G92:H92"/>
    <mergeCell ref="G93:H93"/>
    <mergeCell ref="G94:H94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58"/>
  <sheetViews>
    <sheetView workbookViewId="0">
      <pane ySplit="7" topLeftCell="A44" activePane="bottomLeft" state="frozen"/>
      <selection pane="bottomLeft" activeCell="I48" sqref="I48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J58*-1</f>
        <v>494581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98">
        <v>43251</v>
      </c>
      <c r="B46" s="99">
        <v>180165995</v>
      </c>
      <c r="C46" s="100">
        <v>9</v>
      </c>
      <c r="D46" s="34">
        <v>998288</v>
      </c>
      <c r="E46" s="101"/>
      <c r="F46" s="99"/>
      <c r="G46" s="34"/>
      <c r="H46" s="102"/>
      <c r="I46" s="102"/>
      <c r="J46" s="34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3" x14ac:dyDescent="0.25">
      <c r="A49" s="4"/>
      <c r="B49" s="3"/>
      <c r="C49" s="40"/>
      <c r="D49" s="6"/>
      <c r="E49" s="7"/>
      <c r="F49" s="3"/>
      <c r="G49" s="6"/>
      <c r="H49" s="39"/>
      <c r="I49" s="39"/>
      <c r="J49" s="6"/>
      <c r="M49" s="37"/>
    </row>
    <row r="50" spans="1:13" x14ac:dyDescent="0.25">
      <c r="A50" s="4"/>
      <c r="B50" s="8" t="s">
        <v>11</v>
      </c>
      <c r="C50" s="77">
        <f>SUM(C8:C49)</f>
        <v>272</v>
      </c>
      <c r="D50" s="9"/>
      <c r="E50" s="8" t="s">
        <v>11</v>
      </c>
      <c r="F50" s="8">
        <f>SUM(F8:F49)</f>
        <v>71</v>
      </c>
      <c r="G50" s="5"/>
      <c r="H50" s="40"/>
      <c r="I50" s="40"/>
      <c r="J50" s="5"/>
      <c r="M50" s="37"/>
    </row>
    <row r="51" spans="1:13" x14ac:dyDescent="0.25">
      <c r="A51" s="4"/>
      <c r="B51" s="8"/>
      <c r="C51" s="77"/>
      <c r="D51" s="9"/>
      <c r="E51" s="8"/>
      <c r="F51" s="8"/>
      <c r="G51" s="32"/>
      <c r="H51" s="52"/>
      <c r="I51" s="40"/>
      <c r="J51" s="5"/>
      <c r="M51" s="37"/>
    </row>
    <row r="52" spans="1:13" x14ac:dyDescent="0.25">
      <c r="A52" s="10"/>
      <c r="B52" s="11"/>
      <c r="C52" s="40"/>
      <c r="D52" s="6"/>
      <c r="E52" s="8"/>
      <c r="F52" s="3"/>
      <c r="G52" s="332" t="s">
        <v>12</v>
      </c>
      <c r="H52" s="332"/>
      <c r="I52" s="39"/>
      <c r="J52" s="13">
        <f>SUM(D8:D49)</f>
        <v>31125246</v>
      </c>
      <c r="M52" s="37"/>
    </row>
    <row r="53" spans="1:13" x14ac:dyDescent="0.25">
      <c r="A53" s="4"/>
      <c r="B53" s="3"/>
      <c r="C53" s="40"/>
      <c r="D53" s="6"/>
      <c r="E53" s="7"/>
      <c r="F53" s="3"/>
      <c r="G53" s="332" t="s">
        <v>13</v>
      </c>
      <c r="H53" s="332"/>
      <c r="I53" s="39"/>
      <c r="J53" s="13">
        <f>SUM(G8:G49)</f>
        <v>8558284</v>
      </c>
      <c r="M53" s="37"/>
    </row>
    <row r="54" spans="1:13" x14ac:dyDescent="0.25">
      <c r="A54" s="14"/>
      <c r="B54" s="7"/>
      <c r="C54" s="40"/>
      <c r="D54" s="6"/>
      <c r="E54" s="7"/>
      <c r="F54" s="3"/>
      <c r="G54" s="332" t="s">
        <v>14</v>
      </c>
      <c r="H54" s="332"/>
      <c r="I54" s="41"/>
      <c r="J54" s="15">
        <f>J52-J53</f>
        <v>22566962</v>
      </c>
      <c r="M54" s="37"/>
    </row>
    <row r="55" spans="1:13" x14ac:dyDescent="0.25">
      <c r="A55" s="4"/>
      <c r="B55" s="16"/>
      <c r="C55" s="40"/>
      <c r="D55" s="17"/>
      <c r="E55" s="7"/>
      <c r="F55" s="3"/>
      <c r="G55" s="332" t="s">
        <v>15</v>
      </c>
      <c r="H55" s="332"/>
      <c r="I55" s="39"/>
      <c r="J55" s="13">
        <f>SUM(H8:H50)</f>
        <v>0</v>
      </c>
      <c r="M55" s="37"/>
    </row>
    <row r="56" spans="1:13" x14ac:dyDescent="0.25">
      <c r="A56" s="4"/>
      <c r="B56" s="16"/>
      <c r="C56" s="40"/>
      <c r="D56" s="17"/>
      <c r="E56" s="7"/>
      <c r="F56" s="3"/>
      <c r="G56" s="332" t="s">
        <v>16</v>
      </c>
      <c r="H56" s="332"/>
      <c r="I56" s="39"/>
      <c r="J56" s="13">
        <f>J54+J55</f>
        <v>22566962</v>
      </c>
      <c r="M56" s="37"/>
    </row>
    <row r="57" spans="1:13" x14ac:dyDescent="0.25">
      <c r="A57" s="4"/>
      <c r="B57" s="16"/>
      <c r="C57" s="40"/>
      <c r="D57" s="17"/>
      <c r="E57" s="7"/>
      <c r="F57" s="3"/>
      <c r="G57" s="332" t="s">
        <v>5</v>
      </c>
      <c r="H57" s="332"/>
      <c r="I57" s="39"/>
      <c r="J57" s="13">
        <f>SUM(I8:I50)</f>
        <v>22072381</v>
      </c>
      <c r="M57" s="37"/>
    </row>
    <row r="58" spans="1:13" x14ac:dyDescent="0.25">
      <c r="A58" s="4"/>
      <c r="B58" s="16"/>
      <c r="C58" s="40"/>
      <c r="D58" s="17"/>
      <c r="E58" s="7"/>
      <c r="F58" s="3"/>
      <c r="G58" s="332" t="s">
        <v>32</v>
      </c>
      <c r="H58" s="332"/>
      <c r="I58" s="40" t="str">
        <f>IF(J58&gt;0,"SALDO",IF(J58&lt;0,"PIUTANG",IF(J58=0,"LUNAS")))</f>
        <v>PIUTANG</v>
      </c>
      <c r="J58" s="13">
        <f>J57-J56</f>
        <v>-494581</v>
      </c>
      <c r="M58" s="37"/>
    </row>
  </sheetData>
  <mergeCells count="15">
    <mergeCell ref="G58:H58"/>
    <mergeCell ref="G52:H52"/>
    <mergeCell ref="G53:H53"/>
    <mergeCell ref="G54:H54"/>
    <mergeCell ref="G55:H55"/>
    <mergeCell ref="G56:H56"/>
    <mergeCell ref="G57:H5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I24" sqref="I2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3470650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/>
      <c r="J20" s="34"/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39584000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PIUTANG</v>
      </c>
      <c r="J31" s="13">
        <f>J30-J29</f>
        <v>-3470650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L13" sqref="L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-52437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29147563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29147563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52437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B17" sqref="B17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-2636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0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0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0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0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300</v>
      </c>
      <c r="D25" s="225"/>
      <c r="E25" s="224" t="s">
        <v>11</v>
      </c>
      <c r="F25" s="224">
        <f>SUM(F8:F24)</f>
        <v>56</v>
      </c>
      <c r="G25" s="225">
        <f>SUM(G8:G24)</f>
        <v>5930051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30803415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5930051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24873364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24873364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24876000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2636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2018-05-14T06:28:10Z</cp:lastPrinted>
  <dcterms:created xsi:type="dcterms:W3CDTF">2016-05-07T01:49:09Z</dcterms:created>
  <dcterms:modified xsi:type="dcterms:W3CDTF">2018-06-02T02:24:15Z</dcterms:modified>
</cp:coreProperties>
</file>