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9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Bandros!$L$265:$M$657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ST'!$A$5:$J$243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C10" i="15" l="1"/>
  <c r="L2" i="35" l="1"/>
  <c r="L1" i="35"/>
  <c r="M2" i="49"/>
  <c r="L2" i="2"/>
  <c r="L1" i="2"/>
  <c r="L2" i="54"/>
  <c r="L1" i="54"/>
  <c r="L2" i="12" l="1"/>
  <c r="L1" i="12"/>
  <c r="M67" i="57" l="1"/>
  <c r="M66" i="57"/>
  <c r="M65" i="57"/>
  <c r="L15" i="2" l="1"/>
  <c r="L16" i="2"/>
  <c r="L17" i="2"/>
  <c r="L3" i="49" l="1"/>
  <c r="L2" i="53" l="1"/>
  <c r="L1" i="53"/>
  <c r="J129" i="57" l="1"/>
  <c r="J127" i="57"/>
  <c r="J125" i="57"/>
  <c r="J124" i="57"/>
  <c r="G122" i="57"/>
  <c r="F122" i="57"/>
  <c r="C122" i="57"/>
  <c r="J126" i="57" l="1"/>
  <c r="J128" i="57" s="1"/>
  <c r="J130" i="57" s="1"/>
  <c r="I130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493" i="53"/>
  <c r="G493" i="53"/>
  <c r="H493" i="53"/>
  <c r="F493" i="53"/>
  <c r="I42" i="30" l="1"/>
  <c r="I44" i="30"/>
  <c r="I37" i="18" l="1"/>
  <c r="I39" i="18"/>
  <c r="L3" i="12" l="1"/>
  <c r="B18" i="15" l="1"/>
  <c r="B14" i="15"/>
  <c r="J242" i="54" l="1"/>
  <c r="J240" i="54"/>
  <c r="J238" i="54"/>
  <c r="J237" i="54"/>
  <c r="I235" i="54"/>
  <c r="H235" i="54"/>
  <c r="G235" i="54"/>
  <c r="F235" i="54"/>
  <c r="D235" i="54"/>
  <c r="C235" i="54"/>
  <c r="J239" i="54" l="1"/>
  <c r="J241" i="54" s="1"/>
  <c r="J243" i="54" s="1"/>
  <c r="I2" i="54" s="1"/>
  <c r="C5" i="15" s="1"/>
  <c r="L3" i="54"/>
  <c r="I243" i="54" l="1"/>
  <c r="J97" i="35" l="1"/>
  <c r="J101" i="35"/>
  <c r="J99" i="35"/>
  <c r="J96" i="35"/>
  <c r="G94" i="35"/>
  <c r="F94" i="35"/>
  <c r="J98" i="35" l="1"/>
  <c r="J100" i="35" s="1"/>
  <c r="J102" i="35" s="1"/>
  <c r="J500" i="53" l="1"/>
  <c r="J496" i="53"/>
  <c r="J495" i="53"/>
  <c r="J497" i="53" l="1"/>
  <c r="N3" i="49"/>
  <c r="L3" i="53" l="1"/>
  <c r="C493" i="53"/>
  <c r="D493" i="53"/>
  <c r="J498" i="53"/>
  <c r="J499" i="53" s="1"/>
  <c r="J501" i="53" l="1"/>
  <c r="I2" i="53" l="1"/>
  <c r="C7" i="15" s="1"/>
  <c r="I501" i="53"/>
  <c r="L3" i="2" l="1"/>
  <c r="C658" i="49" l="1"/>
  <c r="D658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65" i="49"/>
  <c r="J663" i="49"/>
  <c r="J661" i="49"/>
  <c r="J660" i="49"/>
  <c r="I658" i="49"/>
  <c r="H658" i="49"/>
  <c r="G658" i="49"/>
  <c r="F658" i="49"/>
  <c r="J662" i="49" l="1"/>
  <c r="J664" i="49" s="1"/>
  <c r="J666" i="49" s="1"/>
  <c r="I2" i="49" s="1"/>
  <c r="I666" i="49" l="1"/>
  <c r="C8" i="15"/>
  <c r="J142" i="2" l="1"/>
  <c r="I137" i="2"/>
  <c r="H137" i="2"/>
  <c r="G137" i="2"/>
  <c r="F13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7" i="12"/>
  <c r="J55" i="12"/>
  <c r="J53" i="12"/>
  <c r="J52" i="12"/>
  <c r="F50" i="12"/>
  <c r="C5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4" i="2"/>
  <c r="J140" i="2"/>
  <c r="J139" i="2"/>
  <c r="D137" i="2"/>
  <c r="C13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1" i="2"/>
  <c r="J143" i="2" s="1"/>
  <c r="J145" i="2" s="1"/>
  <c r="I145" i="2" s="1"/>
  <c r="J55" i="11"/>
  <c r="J57" i="11" s="1"/>
  <c r="J59" i="11" s="1"/>
  <c r="J59" i="34"/>
  <c r="I2" i="21"/>
  <c r="I59" i="21"/>
  <c r="J122" i="20"/>
  <c r="J124" i="20" s="1"/>
  <c r="J126" i="20" s="1"/>
  <c r="I2" i="20" s="1"/>
  <c r="J54" i="12"/>
  <c r="J56" i="12" s="1"/>
  <c r="J5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8" i="12"/>
  <c r="I126" i="20"/>
  <c r="I52" i="18"/>
  <c r="I95" i="4"/>
  <c r="I31" i="32"/>
  <c r="I2" i="32"/>
  <c r="C19" i="15" s="1"/>
  <c r="I2" i="6"/>
  <c r="I2" i="17"/>
  <c r="I2" i="16"/>
  <c r="C15" i="15" s="1"/>
  <c r="I25" i="25"/>
  <c r="I102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</commentList>
</comments>
</file>

<file path=xl/sharedStrings.xml><?xml version="1.0" encoding="utf-8"?>
<sst xmlns="http://schemas.openxmlformats.org/spreadsheetml/2006/main" count="1928" uniqueCount="202">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</sst>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43"/>
  <sheetViews>
    <sheetView zoomScale="85" zoomScaleNormal="85" workbookViewId="0">
      <pane ySplit="7" topLeftCell="A221" activePane="bottomLeft" state="frozen"/>
      <selection pane="bottomLeft" activeCell="E229" sqref="E229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SUM(D216:D224)</f>
        <v>22058664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J243*-1</f>
        <v>13081249</v>
      </c>
      <c r="J2" s="218"/>
      <c r="L2" s="278">
        <f>SUM(G216:G224)</f>
        <v>1384951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20673713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10">
        <v>43255</v>
      </c>
      <c r="B225" s="115">
        <v>180166694</v>
      </c>
      <c r="C225" s="308">
        <v>34</v>
      </c>
      <c r="D225" s="117">
        <v>3526250</v>
      </c>
      <c r="E225" s="118">
        <v>180043634</v>
      </c>
      <c r="F225" s="120">
        <v>2</v>
      </c>
      <c r="G225" s="117">
        <v>239313</v>
      </c>
      <c r="H225" s="118"/>
      <c r="I225" s="213"/>
      <c r="J225" s="117"/>
    </row>
    <row r="226" spans="1:10" ht="15.75" customHeight="1" x14ac:dyDescent="0.25">
      <c r="A226" s="210">
        <v>43255</v>
      </c>
      <c r="B226" s="115">
        <v>180166805</v>
      </c>
      <c r="C226" s="308">
        <v>21</v>
      </c>
      <c r="D226" s="117">
        <v>2248575</v>
      </c>
      <c r="E226" s="118"/>
      <c r="F226" s="120"/>
      <c r="G226" s="117"/>
      <c r="H226" s="118"/>
      <c r="I226" s="213"/>
      <c r="J226" s="117"/>
    </row>
    <row r="227" spans="1:10" ht="15.75" customHeight="1" x14ac:dyDescent="0.25">
      <c r="A227" s="210">
        <v>43256</v>
      </c>
      <c r="B227" s="115">
        <v>180166955</v>
      </c>
      <c r="C227" s="308">
        <v>32</v>
      </c>
      <c r="D227" s="117">
        <v>3104325</v>
      </c>
      <c r="E227" s="118">
        <v>180043676</v>
      </c>
      <c r="F227" s="120">
        <v>3</v>
      </c>
      <c r="G227" s="117">
        <v>287700</v>
      </c>
      <c r="H227" s="118"/>
      <c r="I227" s="213"/>
      <c r="J227" s="117"/>
    </row>
    <row r="228" spans="1:10" ht="15.75" customHeight="1" x14ac:dyDescent="0.25">
      <c r="A228" s="210">
        <v>43256</v>
      </c>
      <c r="B228" s="115">
        <v>180167030</v>
      </c>
      <c r="C228" s="308">
        <v>38</v>
      </c>
      <c r="D228" s="117">
        <v>3588288</v>
      </c>
      <c r="E228" s="118">
        <v>180043677</v>
      </c>
      <c r="F228" s="120">
        <v>13</v>
      </c>
      <c r="G228" s="117">
        <v>2229763</v>
      </c>
      <c r="H228" s="118"/>
      <c r="I228" s="213"/>
      <c r="J228" s="117"/>
    </row>
    <row r="229" spans="1:10" ht="15.75" customHeight="1" x14ac:dyDescent="0.25">
      <c r="A229" s="210">
        <v>43257</v>
      </c>
      <c r="B229" s="115">
        <v>180167135</v>
      </c>
      <c r="C229" s="308">
        <v>30</v>
      </c>
      <c r="D229" s="117">
        <v>3155425</v>
      </c>
      <c r="E229" s="118">
        <v>180043734</v>
      </c>
      <c r="F229" s="120">
        <v>7</v>
      </c>
      <c r="G229" s="117">
        <v>763788</v>
      </c>
      <c r="H229" s="118"/>
      <c r="I229" s="213"/>
      <c r="J229" s="117"/>
    </row>
    <row r="230" spans="1:10" ht="15.75" customHeight="1" x14ac:dyDescent="0.25">
      <c r="A230" s="210">
        <v>43257</v>
      </c>
      <c r="B230" s="115">
        <v>180167196</v>
      </c>
      <c r="C230" s="308">
        <v>10</v>
      </c>
      <c r="D230" s="117">
        <v>978950</v>
      </c>
      <c r="E230" s="118"/>
      <c r="F230" s="120"/>
      <c r="G230" s="117"/>
      <c r="H230" s="118"/>
      <c r="I230" s="213"/>
      <c r="J230" s="117"/>
    </row>
    <row r="231" spans="1:10" ht="15.75" customHeight="1" x14ac:dyDescent="0.25">
      <c r="A231" s="210"/>
      <c r="B231" s="115"/>
      <c r="C231" s="308"/>
      <c r="D231" s="117"/>
      <c r="E231" s="118"/>
      <c r="F231" s="120"/>
      <c r="G231" s="117"/>
      <c r="H231" s="118"/>
      <c r="I231" s="213"/>
      <c r="J231" s="117"/>
    </row>
    <row r="232" spans="1:10" ht="15.75" customHeight="1" x14ac:dyDescent="0.25">
      <c r="A232" s="210"/>
      <c r="B232" s="115"/>
      <c r="C232" s="308"/>
      <c r="D232" s="117"/>
      <c r="E232" s="118"/>
      <c r="F232" s="120"/>
      <c r="G232" s="117"/>
      <c r="H232" s="118"/>
      <c r="I232" s="213"/>
      <c r="J232" s="117"/>
    </row>
    <row r="233" spans="1:10" ht="15.75" customHeight="1" x14ac:dyDescent="0.25">
      <c r="A233" s="210"/>
      <c r="B233" s="115"/>
      <c r="C233" s="308"/>
      <c r="D233" s="117"/>
      <c r="E233" s="118"/>
      <c r="F233" s="120"/>
      <c r="G233" s="117"/>
      <c r="H233" s="118"/>
      <c r="I233" s="213"/>
      <c r="J233" s="117"/>
    </row>
    <row r="234" spans="1:10" x14ac:dyDescent="0.25">
      <c r="A234" s="236"/>
      <c r="B234" s="235"/>
      <c r="C234" s="12"/>
      <c r="D234" s="237"/>
      <c r="E234" s="238"/>
      <c r="F234" s="241"/>
      <c r="G234" s="237"/>
      <c r="H234" s="238"/>
      <c r="I234" s="240"/>
      <c r="J234" s="237"/>
    </row>
    <row r="235" spans="1:10" x14ac:dyDescent="0.25">
      <c r="A235" s="236"/>
      <c r="B235" s="224" t="s">
        <v>11</v>
      </c>
      <c r="C235" s="230">
        <f>SUM(C8:C234)</f>
        <v>2820</v>
      </c>
      <c r="D235" s="225">
        <f>SUM(D8:D234)</f>
        <v>296280740</v>
      </c>
      <c r="E235" s="224" t="s">
        <v>11</v>
      </c>
      <c r="F235" s="233">
        <f>SUM(F8:F234)</f>
        <v>318</v>
      </c>
      <c r="G235" s="225">
        <f>SUM(G8:G234)</f>
        <v>35875022</v>
      </c>
      <c r="H235" s="233">
        <f>SUM(H8:H234)</f>
        <v>0</v>
      </c>
      <c r="I235" s="233">
        <f>SUM(I8:I234)</f>
        <v>247324469</v>
      </c>
      <c r="J235" s="5"/>
    </row>
    <row r="236" spans="1:10" x14ac:dyDescent="0.25">
      <c r="A236" s="236"/>
      <c r="B236" s="224"/>
      <c r="C236" s="230"/>
      <c r="D236" s="225"/>
      <c r="E236" s="224"/>
      <c r="F236" s="233"/>
      <c r="G236" s="225"/>
      <c r="H236" s="233"/>
      <c r="I236" s="233"/>
      <c r="J236" s="5"/>
    </row>
    <row r="237" spans="1:10" x14ac:dyDescent="0.25">
      <c r="A237" s="226"/>
      <c r="B237" s="227"/>
      <c r="C237" s="12"/>
      <c r="D237" s="237"/>
      <c r="E237" s="224"/>
      <c r="F237" s="241"/>
      <c r="G237" s="332" t="s">
        <v>12</v>
      </c>
      <c r="H237" s="332"/>
      <c r="I237" s="240"/>
      <c r="J237" s="228">
        <f>SUM(D8:D234)</f>
        <v>296280740</v>
      </c>
    </row>
    <row r="238" spans="1:10" x14ac:dyDescent="0.25">
      <c r="A238" s="236"/>
      <c r="B238" s="235"/>
      <c r="C238" s="12"/>
      <c r="D238" s="237"/>
      <c r="E238" s="238"/>
      <c r="F238" s="241"/>
      <c r="G238" s="332" t="s">
        <v>13</v>
      </c>
      <c r="H238" s="332"/>
      <c r="I238" s="240"/>
      <c r="J238" s="228">
        <f>SUM(G8:G234)</f>
        <v>35875022</v>
      </c>
    </row>
    <row r="239" spans="1:10" x14ac:dyDescent="0.25">
      <c r="A239" s="229"/>
      <c r="B239" s="238"/>
      <c r="C239" s="12"/>
      <c r="D239" s="237"/>
      <c r="E239" s="238"/>
      <c r="F239" s="241"/>
      <c r="G239" s="332" t="s">
        <v>14</v>
      </c>
      <c r="H239" s="332"/>
      <c r="I239" s="41"/>
      <c r="J239" s="230">
        <f>J237-J238</f>
        <v>260405718</v>
      </c>
    </row>
    <row r="240" spans="1:10" x14ac:dyDescent="0.25">
      <c r="A240" s="236"/>
      <c r="B240" s="231"/>
      <c r="C240" s="12"/>
      <c r="D240" s="232"/>
      <c r="E240" s="238"/>
      <c r="F240" s="241"/>
      <c r="G240" s="332" t="s">
        <v>15</v>
      </c>
      <c r="H240" s="332"/>
      <c r="I240" s="240"/>
      <c r="J240" s="228">
        <f>SUM(H8:H234)</f>
        <v>0</v>
      </c>
    </row>
    <row r="241" spans="1:10" x14ac:dyDescent="0.25">
      <c r="A241" s="236"/>
      <c r="B241" s="231"/>
      <c r="C241" s="12"/>
      <c r="D241" s="232"/>
      <c r="E241" s="238"/>
      <c r="F241" s="241"/>
      <c r="G241" s="332" t="s">
        <v>16</v>
      </c>
      <c r="H241" s="332"/>
      <c r="I241" s="240"/>
      <c r="J241" s="228">
        <f>J239+J240</f>
        <v>260405718</v>
      </c>
    </row>
    <row r="242" spans="1:10" x14ac:dyDescent="0.25">
      <c r="A242" s="236"/>
      <c r="B242" s="231"/>
      <c r="C242" s="12"/>
      <c r="D242" s="232"/>
      <c r="E242" s="238"/>
      <c r="F242" s="241"/>
      <c r="G242" s="332" t="s">
        <v>5</v>
      </c>
      <c r="H242" s="332"/>
      <c r="I242" s="240"/>
      <c r="J242" s="228">
        <f>SUM(I8:I234)</f>
        <v>247324469</v>
      </c>
    </row>
    <row r="243" spans="1:10" x14ac:dyDescent="0.25">
      <c r="A243" s="236"/>
      <c r="B243" s="231"/>
      <c r="C243" s="12"/>
      <c r="D243" s="232"/>
      <c r="E243" s="238"/>
      <c r="F243" s="241"/>
      <c r="G243" s="332" t="s">
        <v>32</v>
      </c>
      <c r="H243" s="332"/>
      <c r="I243" s="241" t="str">
        <f>IF(J243&gt;0,"SALDO",IF(J243&lt;0,"PIUTANG",IF(J243=0,"LUNAS")))</f>
        <v>PIUTANG</v>
      </c>
      <c r="J243" s="228">
        <f>J242-J241</f>
        <v>-13081249</v>
      </c>
    </row>
  </sheetData>
  <mergeCells count="15">
    <mergeCell ref="G243:H243"/>
    <mergeCell ref="G237:H237"/>
    <mergeCell ref="G238:H238"/>
    <mergeCell ref="G239:H239"/>
    <mergeCell ref="G240:H240"/>
    <mergeCell ref="G241:H241"/>
    <mergeCell ref="G242:H24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6"/>
  <sheetViews>
    <sheetView zoomScale="85" zoomScaleNormal="85" workbookViewId="0">
      <pane ySplit="7" topLeftCell="A107" activePane="bottomLeft" state="frozen"/>
      <selection pane="bottomLeft" activeCell="J119" sqref="J119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J130*-1</f>
        <v>9843747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98">
        <v>43253</v>
      </c>
      <c r="B112" s="99">
        <v>180166373</v>
      </c>
      <c r="C112" s="100">
        <v>17</v>
      </c>
      <c r="D112" s="34">
        <v>1585150</v>
      </c>
      <c r="E112" s="101"/>
      <c r="F112" s="99"/>
      <c r="G112" s="34"/>
      <c r="H112" s="102"/>
      <c r="I112" s="102"/>
      <c r="J112" s="34"/>
    </row>
    <row r="113" spans="1:10" x14ac:dyDescent="0.25">
      <c r="A113" s="98">
        <v>43253</v>
      </c>
      <c r="B113" s="99">
        <v>180166467</v>
      </c>
      <c r="C113" s="100">
        <v>9</v>
      </c>
      <c r="D113" s="34">
        <v>723450</v>
      </c>
      <c r="E113" s="101"/>
      <c r="F113" s="99"/>
      <c r="G113" s="34"/>
      <c r="H113" s="102"/>
      <c r="I113" s="102"/>
      <c r="J113" s="34"/>
    </row>
    <row r="114" spans="1:10" x14ac:dyDescent="0.25">
      <c r="A114" s="98">
        <v>43256</v>
      </c>
      <c r="B114" s="99">
        <v>180166812</v>
      </c>
      <c r="C114" s="100">
        <v>33</v>
      </c>
      <c r="D114" s="34">
        <v>3046138</v>
      </c>
      <c r="E114" s="101">
        <v>180043694</v>
      </c>
      <c r="F114" s="99">
        <v>31</v>
      </c>
      <c r="G114" s="34">
        <v>3021375</v>
      </c>
      <c r="H114" s="102">
        <v>315000</v>
      </c>
      <c r="I114" s="102"/>
      <c r="J114" s="34"/>
    </row>
    <row r="115" spans="1:10" x14ac:dyDescent="0.25">
      <c r="A115" s="98">
        <v>43256</v>
      </c>
      <c r="B115" s="99">
        <v>180166815</v>
      </c>
      <c r="C115" s="100">
        <v>28</v>
      </c>
      <c r="D115" s="34">
        <v>2798688</v>
      </c>
      <c r="E115" s="101"/>
      <c r="F115" s="99"/>
      <c r="G115" s="34"/>
      <c r="H115" s="102"/>
      <c r="I115" s="102"/>
      <c r="J115" s="34"/>
    </row>
    <row r="116" spans="1:10" x14ac:dyDescent="0.25">
      <c r="A116" s="98">
        <v>43256</v>
      </c>
      <c r="B116" s="99">
        <v>180166831</v>
      </c>
      <c r="C116" s="100">
        <v>13</v>
      </c>
      <c r="D116" s="34">
        <v>1043088</v>
      </c>
      <c r="E116" s="101"/>
      <c r="F116" s="99"/>
      <c r="G116" s="34"/>
      <c r="H116" s="102"/>
      <c r="I116" s="102"/>
      <c r="J116" s="34"/>
    </row>
    <row r="117" spans="1:10" x14ac:dyDescent="0.25">
      <c r="A117" s="98">
        <v>43256</v>
      </c>
      <c r="B117" s="99">
        <v>180166902</v>
      </c>
      <c r="C117" s="100">
        <v>6</v>
      </c>
      <c r="D117" s="34">
        <v>490875</v>
      </c>
      <c r="E117" s="101"/>
      <c r="F117" s="99"/>
      <c r="G117" s="34"/>
      <c r="H117" s="102"/>
      <c r="I117" s="102"/>
      <c r="J117" s="34"/>
    </row>
    <row r="118" spans="1:10" x14ac:dyDescent="0.25">
      <c r="A118" s="98">
        <v>43256</v>
      </c>
      <c r="B118" s="99">
        <v>180167010</v>
      </c>
      <c r="C118" s="100">
        <v>18</v>
      </c>
      <c r="D118" s="34">
        <v>1717800</v>
      </c>
      <c r="E118" s="101"/>
      <c r="F118" s="99"/>
      <c r="G118" s="34"/>
      <c r="H118" s="102"/>
      <c r="I118" s="102"/>
      <c r="J118" s="34"/>
    </row>
    <row r="119" spans="1:10" x14ac:dyDescent="0.25">
      <c r="A119" s="98">
        <v>43257</v>
      </c>
      <c r="B119" s="99">
        <v>180167171</v>
      </c>
      <c r="C119" s="100">
        <v>3</v>
      </c>
      <c r="D119" s="34">
        <v>213763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43257</v>
      </c>
      <c r="B120" s="99">
        <v>180167206</v>
      </c>
      <c r="C120" s="100">
        <v>10</v>
      </c>
      <c r="D120" s="34">
        <v>931175</v>
      </c>
      <c r="E120" s="101"/>
      <c r="F120" s="99"/>
      <c r="G120" s="34"/>
      <c r="H120" s="102"/>
      <c r="I120" s="102"/>
      <c r="J120" s="34"/>
    </row>
    <row r="121" spans="1:10" x14ac:dyDescent="0.25">
      <c r="A121" s="236"/>
      <c r="B121" s="235"/>
      <c r="C121" s="241"/>
      <c r="D121" s="237"/>
      <c r="E121" s="238"/>
      <c r="F121" s="235"/>
      <c r="G121" s="237"/>
      <c r="H121" s="240"/>
      <c r="I121" s="240"/>
      <c r="J121" s="237"/>
    </row>
    <row r="122" spans="1:10" x14ac:dyDescent="0.25">
      <c r="A122" s="236"/>
      <c r="B122" s="224" t="s">
        <v>11</v>
      </c>
      <c r="C122" s="233">
        <f>SUM(C8:C121)</f>
        <v>1037</v>
      </c>
      <c r="D122" s="225"/>
      <c r="E122" s="224" t="s">
        <v>11</v>
      </c>
      <c r="F122" s="224">
        <f>SUM(F8:F121)</f>
        <v>103</v>
      </c>
      <c r="G122" s="225">
        <f>SUM(G8:G121)</f>
        <v>11545364</v>
      </c>
      <c r="H122" s="240"/>
      <c r="I122" s="240"/>
      <c r="J122" s="237"/>
    </row>
    <row r="123" spans="1:10" x14ac:dyDescent="0.25">
      <c r="A123" s="236"/>
      <c r="B123" s="224"/>
      <c r="C123" s="233"/>
      <c r="D123" s="225"/>
      <c r="E123" s="238"/>
      <c r="F123" s="235"/>
      <c r="G123" s="237"/>
      <c r="H123" s="240"/>
      <c r="I123" s="240"/>
      <c r="J123" s="237"/>
    </row>
    <row r="124" spans="1:10" x14ac:dyDescent="0.25">
      <c r="A124" s="226"/>
      <c r="B124" s="227"/>
      <c r="C124" s="241"/>
      <c r="D124" s="237"/>
      <c r="E124" s="224"/>
      <c r="F124" s="235"/>
      <c r="G124" s="332" t="s">
        <v>12</v>
      </c>
      <c r="H124" s="332"/>
      <c r="I124" s="240"/>
      <c r="J124" s="228">
        <f>SUM(D8:D121)</f>
        <v>100515135</v>
      </c>
    </row>
    <row r="125" spans="1:10" x14ac:dyDescent="0.25">
      <c r="A125" s="236"/>
      <c r="B125" s="235"/>
      <c r="C125" s="241"/>
      <c r="D125" s="237"/>
      <c r="E125" s="224"/>
      <c r="F125" s="235"/>
      <c r="G125" s="332" t="s">
        <v>13</v>
      </c>
      <c r="H125" s="332"/>
      <c r="I125" s="240"/>
      <c r="J125" s="228">
        <f>SUM(G8:G121)</f>
        <v>11545364</v>
      </c>
    </row>
    <row r="126" spans="1:10" x14ac:dyDescent="0.25">
      <c r="A126" s="229"/>
      <c r="B126" s="238"/>
      <c r="C126" s="241"/>
      <c r="D126" s="237"/>
      <c r="E126" s="238"/>
      <c r="F126" s="235"/>
      <c r="G126" s="332" t="s">
        <v>14</v>
      </c>
      <c r="H126" s="332"/>
      <c r="I126" s="41"/>
      <c r="J126" s="230">
        <f>J124-J125</f>
        <v>88969771</v>
      </c>
    </row>
    <row r="127" spans="1:10" x14ac:dyDescent="0.25">
      <c r="A127" s="236"/>
      <c r="B127" s="231"/>
      <c r="C127" s="241"/>
      <c r="D127" s="232"/>
      <c r="E127" s="238"/>
      <c r="F127" s="224"/>
      <c r="G127" s="332" t="s">
        <v>15</v>
      </c>
      <c r="H127" s="332"/>
      <c r="I127" s="240"/>
      <c r="J127" s="228">
        <f>SUM(H8:H123)</f>
        <v>315000</v>
      </c>
    </row>
    <row r="128" spans="1:10" x14ac:dyDescent="0.25">
      <c r="A128" s="236"/>
      <c r="B128" s="231"/>
      <c r="C128" s="241"/>
      <c r="D128" s="232"/>
      <c r="E128" s="238"/>
      <c r="F128" s="224"/>
      <c r="G128" s="332" t="s">
        <v>16</v>
      </c>
      <c r="H128" s="332"/>
      <c r="I128" s="240"/>
      <c r="J128" s="228">
        <f>J126+J127</f>
        <v>89284771</v>
      </c>
    </row>
    <row r="129" spans="1:16" x14ac:dyDescent="0.25">
      <c r="A129" s="236"/>
      <c r="B129" s="231"/>
      <c r="C129" s="241"/>
      <c r="D129" s="232"/>
      <c r="E129" s="238"/>
      <c r="F129" s="235"/>
      <c r="G129" s="332" t="s">
        <v>5</v>
      </c>
      <c r="H129" s="332"/>
      <c r="I129" s="240"/>
      <c r="J129" s="228">
        <f>SUM(I8:I123)</f>
        <v>79441024</v>
      </c>
    </row>
    <row r="130" spans="1:16" x14ac:dyDescent="0.25">
      <c r="A130" s="236"/>
      <c r="B130" s="231"/>
      <c r="C130" s="241"/>
      <c r="D130" s="232"/>
      <c r="E130" s="238"/>
      <c r="F130" s="235"/>
      <c r="G130" s="332" t="s">
        <v>32</v>
      </c>
      <c r="H130" s="332"/>
      <c r="I130" s="241" t="str">
        <f>IF(J130&gt;0,"SALDO",IF(J130&lt;0,"PIUTANG",IF(J130=0,"LUNAS")))</f>
        <v>PIUTANG</v>
      </c>
      <c r="J130" s="228">
        <f>J129-J128</f>
        <v>-9843747</v>
      </c>
    </row>
    <row r="131" spans="1:16" x14ac:dyDescent="0.25">
      <c r="F131" s="219"/>
      <c r="G131" s="219"/>
      <c r="J131" s="219"/>
    </row>
    <row r="132" spans="1:16" x14ac:dyDescent="0.25">
      <c r="C132" s="219"/>
      <c r="D132" s="219"/>
      <c r="F132" s="219"/>
      <c r="G132" s="219"/>
      <c r="J132" s="219"/>
      <c r="L132" s="234"/>
      <c r="M132" s="234"/>
      <c r="N132" s="234"/>
      <c r="O132" s="234"/>
      <c r="P132" s="234"/>
    </row>
    <row r="133" spans="1:16" x14ac:dyDescent="0.25">
      <c r="C133" s="219"/>
      <c r="D133" s="219"/>
      <c r="F133" s="219"/>
      <c r="G133" s="219"/>
      <c r="J133" s="219"/>
      <c r="L133" s="234"/>
      <c r="M133" s="234"/>
      <c r="N133" s="234"/>
      <c r="O133" s="234"/>
      <c r="P133" s="234"/>
    </row>
    <row r="134" spans="1:16" x14ac:dyDescent="0.25">
      <c r="C134" s="219"/>
      <c r="D134" s="219"/>
      <c r="F134" s="219"/>
      <c r="G134" s="219"/>
      <c r="J134" s="219"/>
      <c r="L134" s="234"/>
      <c r="M134" s="234"/>
      <c r="N134" s="234"/>
      <c r="O134" s="234"/>
      <c r="P134" s="234"/>
    </row>
    <row r="135" spans="1:16" x14ac:dyDescent="0.25">
      <c r="C135" s="219"/>
      <c r="D135" s="219"/>
      <c r="F135" s="219"/>
      <c r="G135" s="219"/>
      <c r="J135" s="219"/>
      <c r="L135" s="234"/>
      <c r="M135" s="234"/>
      <c r="N135" s="234"/>
      <c r="O135" s="234"/>
      <c r="P135" s="234"/>
    </row>
    <row r="136" spans="1:16" x14ac:dyDescent="0.25">
      <c r="C136" s="219"/>
      <c r="D136" s="219"/>
      <c r="L136" s="234"/>
      <c r="M136" s="234"/>
      <c r="N136" s="234"/>
      <c r="O136" s="234"/>
      <c r="P136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0:H130"/>
    <mergeCell ref="G124:H124"/>
    <mergeCell ref="G125:H125"/>
    <mergeCell ref="G126:H126"/>
    <mergeCell ref="G127:H127"/>
    <mergeCell ref="G128:H128"/>
    <mergeCell ref="G129:H12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J40" sqref="J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20" activePane="bottomLeft" state="frozen"/>
      <selection pane="bottomLeft" activeCell="C31" sqref="C3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43255</v>
      </c>
      <c r="C5" s="283">
        <f>'Taufik ST'!I2</f>
        <v>13081249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43255</v>
      </c>
      <c r="C6" s="283">
        <f>'Indra Fashion'!I2</f>
        <v>5181723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43257</v>
      </c>
      <c r="C7" s="283">
        <f>Atlantis!I2</f>
        <v>2685116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43257</v>
      </c>
      <c r="C8" s="283">
        <f>Bandros!I2</f>
        <v>2965813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43256</v>
      </c>
      <c r="C10" s="283">
        <f>Azalea!I2</f>
        <v>3775789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43246</v>
      </c>
      <c r="C11" s="283">
        <f>ESP!I2</f>
        <v>9843747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-412969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43248</v>
      </c>
      <c r="C20" s="283">
        <f>AnipAssunah!I2</f>
        <v>683352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47677622.5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45"/>
  <sheetViews>
    <sheetView workbookViewId="0">
      <pane ySplit="7" topLeftCell="A125" activePane="bottomLeft" state="frozen"/>
      <selection pane="bottomLeft" activeCell="E132" sqref="E13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SUM(D123:D128)</f>
        <v>5498500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J145*-1</f>
        <v>5181723</v>
      </c>
      <c r="J2" s="20"/>
      <c r="L2" s="279">
        <f>SUM(G123:G128)</f>
        <v>172900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5325600</v>
      </c>
      <c r="M3" s="219"/>
      <c r="N3" s="219">
        <f>I2-L3</f>
        <v>-143877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2">
        <v>43255</v>
      </c>
      <c r="B129" s="235">
        <v>180166724</v>
      </c>
      <c r="C129" s="241">
        <v>23</v>
      </c>
      <c r="D129" s="237">
        <v>2732275</v>
      </c>
      <c r="E129" s="238"/>
      <c r="F129" s="241"/>
      <c r="G129" s="237"/>
      <c r="H129" s="240"/>
      <c r="I129" s="240"/>
      <c r="J129" s="23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2">
        <v>43256</v>
      </c>
      <c r="B130" s="235">
        <v>180166840</v>
      </c>
      <c r="C130" s="241">
        <v>4</v>
      </c>
      <c r="D130" s="237">
        <v>494375</v>
      </c>
      <c r="E130" s="238"/>
      <c r="F130" s="241"/>
      <c r="G130" s="237"/>
      <c r="H130" s="240"/>
      <c r="I130" s="240"/>
      <c r="J130" s="23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2">
        <v>43256</v>
      </c>
      <c r="B131" s="235">
        <v>180166979</v>
      </c>
      <c r="C131" s="241">
        <v>8</v>
      </c>
      <c r="D131" s="237">
        <v>864063</v>
      </c>
      <c r="E131" s="238">
        <v>180043687</v>
      </c>
      <c r="F131" s="241">
        <v>2</v>
      </c>
      <c r="G131" s="237">
        <v>388763</v>
      </c>
      <c r="H131" s="240"/>
      <c r="I131" s="240"/>
      <c r="J131" s="23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2">
        <v>43257</v>
      </c>
      <c r="B132" s="235">
        <v>180167165</v>
      </c>
      <c r="C132" s="241">
        <v>16</v>
      </c>
      <c r="D132" s="237">
        <v>1574213</v>
      </c>
      <c r="E132" s="238">
        <v>180043738</v>
      </c>
      <c r="F132" s="241">
        <v>1</v>
      </c>
      <c r="G132" s="237">
        <v>91438</v>
      </c>
      <c r="H132" s="240"/>
      <c r="I132" s="240"/>
      <c r="J132" s="23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2"/>
      <c r="B133" s="235"/>
      <c r="C133" s="241"/>
      <c r="D133" s="237"/>
      <c r="E133" s="238"/>
      <c r="F133" s="241"/>
      <c r="G133" s="237"/>
      <c r="H133" s="240"/>
      <c r="I133" s="240"/>
      <c r="J133" s="23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2"/>
      <c r="B134" s="235"/>
      <c r="C134" s="241"/>
      <c r="D134" s="237"/>
      <c r="E134" s="238"/>
      <c r="F134" s="241"/>
      <c r="G134" s="237"/>
      <c r="H134" s="240"/>
      <c r="I134" s="240"/>
      <c r="J134" s="23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2"/>
      <c r="B135" s="235"/>
      <c r="C135" s="241"/>
      <c r="D135" s="237"/>
      <c r="E135" s="238"/>
      <c r="F135" s="241"/>
      <c r="G135" s="237"/>
      <c r="H135" s="240"/>
      <c r="I135" s="240"/>
      <c r="J135" s="237"/>
      <c r="K135" s="219"/>
      <c r="L135" s="219"/>
      <c r="M135" s="219"/>
      <c r="N135" s="219"/>
      <c r="O135" s="219"/>
      <c r="P135" s="219"/>
      <c r="Q135" s="219"/>
      <c r="R135" s="219"/>
    </row>
    <row r="136" spans="1:18" x14ac:dyDescent="0.25">
      <c r="A136" s="162"/>
      <c r="B136" s="3"/>
      <c r="C136" s="40"/>
      <c r="D136" s="6"/>
      <c r="E136" s="7"/>
      <c r="F136" s="40"/>
      <c r="G136" s="6"/>
      <c r="H136" s="39"/>
      <c r="I136" s="39"/>
      <c r="J136" s="6"/>
    </row>
    <row r="137" spans="1:18" x14ac:dyDescent="0.25">
      <c r="A137" s="162"/>
      <c r="B137" s="8" t="s">
        <v>11</v>
      </c>
      <c r="C137" s="77">
        <f>SUM(C8:C136)</f>
        <v>830</v>
      </c>
      <c r="D137" s="9">
        <f>SUM(D8:D136)</f>
        <v>90151104</v>
      </c>
      <c r="E137" s="8" t="s">
        <v>11</v>
      </c>
      <c r="F137" s="77">
        <f>SUM(F8:F136)</f>
        <v>64</v>
      </c>
      <c r="G137" s="5">
        <f>SUM(G8:G136)</f>
        <v>16621372</v>
      </c>
      <c r="H137" s="40">
        <f>SUM(H8:H136)</f>
        <v>0</v>
      </c>
      <c r="I137" s="40">
        <f>SUM(I8:I136)</f>
        <v>68348009</v>
      </c>
      <c r="J137" s="5"/>
    </row>
    <row r="138" spans="1:18" x14ac:dyDescent="0.25">
      <c r="A138" s="162"/>
      <c r="B138" s="8"/>
      <c r="C138" s="77"/>
      <c r="D138" s="9"/>
      <c r="E138" s="8"/>
      <c r="F138" s="77"/>
      <c r="G138" s="5"/>
      <c r="H138" s="40"/>
      <c r="I138" s="40"/>
      <c r="J138" s="5"/>
    </row>
    <row r="139" spans="1:18" x14ac:dyDescent="0.25">
      <c r="A139" s="163"/>
      <c r="B139" s="11"/>
      <c r="C139" s="40"/>
      <c r="D139" s="6"/>
      <c r="E139" s="8"/>
      <c r="F139" s="40"/>
      <c r="G139" s="332" t="s">
        <v>12</v>
      </c>
      <c r="H139" s="332"/>
      <c r="I139" s="39"/>
      <c r="J139" s="13">
        <f>SUM(D8:D136)</f>
        <v>90151104</v>
      </c>
    </row>
    <row r="140" spans="1:18" x14ac:dyDescent="0.25">
      <c r="A140" s="162"/>
      <c r="B140" s="3"/>
      <c r="C140" s="40"/>
      <c r="D140" s="6"/>
      <c r="E140" s="7"/>
      <c r="F140" s="40"/>
      <c r="G140" s="332" t="s">
        <v>13</v>
      </c>
      <c r="H140" s="332"/>
      <c r="I140" s="39"/>
      <c r="J140" s="13">
        <f>SUM(G8:G136)</f>
        <v>16621372</v>
      </c>
    </row>
    <row r="141" spans="1:18" x14ac:dyDescent="0.25">
      <c r="A141" s="164"/>
      <c r="B141" s="7"/>
      <c r="C141" s="40"/>
      <c r="D141" s="6"/>
      <c r="E141" s="7"/>
      <c r="F141" s="40"/>
      <c r="G141" s="332" t="s">
        <v>14</v>
      </c>
      <c r="H141" s="332"/>
      <c r="I141" s="41"/>
      <c r="J141" s="15">
        <f>J139-J140</f>
        <v>73529732</v>
      </c>
    </row>
    <row r="142" spans="1:18" x14ac:dyDescent="0.25">
      <c r="A142" s="162"/>
      <c r="B142" s="16"/>
      <c r="C142" s="40"/>
      <c r="D142" s="17"/>
      <c r="E142" s="7"/>
      <c r="F142" s="40"/>
      <c r="G142" s="332" t="s">
        <v>15</v>
      </c>
      <c r="H142" s="332"/>
      <c r="I142" s="39"/>
      <c r="J142" s="13">
        <f>SUM(H8:H136)</f>
        <v>0</v>
      </c>
    </row>
    <row r="143" spans="1:18" x14ac:dyDescent="0.25">
      <c r="A143" s="162"/>
      <c r="B143" s="16"/>
      <c r="C143" s="40"/>
      <c r="D143" s="17"/>
      <c r="E143" s="7"/>
      <c r="F143" s="40"/>
      <c r="G143" s="332" t="s">
        <v>16</v>
      </c>
      <c r="H143" s="332"/>
      <c r="I143" s="39"/>
      <c r="J143" s="13">
        <f>J141+J142</f>
        <v>73529732</v>
      </c>
    </row>
    <row r="144" spans="1:18" x14ac:dyDescent="0.25">
      <c r="A144" s="162"/>
      <c r="B144" s="16"/>
      <c r="C144" s="40"/>
      <c r="D144" s="17"/>
      <c r="E144" s="7"/>
      <c r="F144" s="40"/>
      <c r="G144" s="332" t="s">
        <v>5</v>
      </c>
      <c r="H144" s="332"/>
      <c r="I144" s="39"/>
      <c r="J144" s="13">
        <f>SUM(I8:I136)</f>
        <v>68348009</v>
      </c>
    </row>
    <row r="145" spans="1:10" x14ac:dyDescent="0.25">
      <c r="A145" s="162"/>
      <c r="B145" s="16"/>
      <c r="C145" s="40"/>
      <c r="D145" s="17"/>
      <c r="E145" s="7"/>
      <c r="F145" s="40"/>
      <c r="G145" s="332" t="s">
        <v>32</v>
      </c>
      <c r="H145" s="332"/>
      <c r="I145" s="40" t="str">
        <f>IF(J145&gt;0,"SALDO",IF(J145&lt;0,"PIUTANG",IF(J145=0,"LUNAS")))</f>
        <v>PIUTANG</v>
      </c>
      <c r="J145" s="13">
        <f>J144-J143</f>
        <v>-5181723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4:H144"/>
    <mergeCell ref="G145:H145"/>
    <mergeCell ref="G139:H139"/>
    <mergeCell ref="G140:H140"/>
    <mergeCell ref="G141:H141"/>
    <mergeCell ref="G142:H142"/>
    <mergeCell ref="G143:H143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66"/>
  <sheetViews>
    <sheetView workbookViewId="0">
      <pane ySplit="7" topLeftCell="A641" activePane="bottomLeft" state="frozen"/>
      <selection pane="bottomLeft" activeCell="D648" sqref="D648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SUM(D648:D649)</f>
        <v>5534113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J666*-1</f>
        <v>2965813</v>
      </c>
      <c r="J2" s="218"/>
      <c r="L2" s="219">
        <f>SUM(G648:G649)</f>
        <v>2568300</v>
      </c>
      <c r="M2" s="219">
        <f>SUM(G637:G639)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2965813</v>
      </c>
      <c r="M3" s="219">
        <f>M1-M2</f>
        <v>0</v>
      </c>
      <c r="N3" s="219">
        <f>L3+M3</f>
        <v>2965813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98">
        <v>43257</v>
      </c>
      <c r="B648" s="99">
        <v>180167077</v>
      </c>
      <c r="C648" s="100">
        <v>48</v>
      </c>
      <c r="D648" s="34">
        <v>5123563</v>
      </c>
      <c r="E648" s="99">
        <v>180043741</v>
      </c>
      <c r="F648" s="100">
        <v>24</v>
      </c>
      <c r="G648" s="34">
        <v>2568300</v>
      </c>
      <c r="H648" s="102"/>
      <c r="I648" s="102"/>
      <c r="J648" s="34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98">
        <v>43257</v>
      </c>
      <c r="B649" s="99">
        <v>180167182</v>
      </c>
      <c r="C649" s="100">
        <v>4</v>
      </c>
      <c r="D649" s="34">
        <v>410550</v>
      </c>
      <c r="E649" s="99"/>
      <c r="F649" s="100"/>
      <c r="G649" s="34"/>
      <c r="H649" s="102"/>
      <c r="I649" s="102"/>
      <c r="J649" s="34"/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98"/>
      <c r="B650" s="99"/>
      <c r="C650" s="100"/>
      <c r="D650" s="34"/>
      <c r="E650" s="99"/>
      <c r="F650" s="100"/>
      <c r="G650" s="34"/>
      <c r="H650" s="102"/>
      <c r="I650" s="102"/>
      <c r="J650" s="34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98"/>
      <c r="B651" s="99"/>
      <c r="C651" s="100"/>
      <c r="D651" s="34"/>
      <c r="E651" s="99"/>
      <c r="F651" s="100"/>
      <c r="G651" s="34"/>
      <c r="H651" s="102"/>
      <c r="I651" s="102"/>
      <c r="J651" s="34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98"/>
      <c r="B652" s="99"/>
      <c r="C652" s="100"/>
      <c r="D652" s="34"/>
      <c r="E652" s="99"/>
      <c r="F652" s="100"/>
      <c r="G652" s="34"/>
      <c r="H652" s="102"/>
      <c r="I652" s="102"/>
      <c r="J652" s="34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98"/>
      <c r="B653" s="99"/>
      <c r="C653" s="100"/>
      <c r="D653" s="34"/>
      <c r="E653" s="99"/>
      <c r="F653" s="100"/>
      <c r="G653" s="34"/>
      <c r="H653" s="102"/>
      <c r="I653" s="102"/>
      <c r="J653" s="34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98"/>
      <c r="B654" s="99"/>
      <c r="C654" s="100"/>
      <c r="D654" s="34"/>
      <c r="E654" s="99"/>
      <c r="F654" s="100"/>
      <c r="G654" s="34"/>
      <c r="H654" s="102"/>
      <c r="I654" s="102"/>
      <c r="J654" s="34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98"/>
      <c r="B655" s="99"/>
      <c r="C655" s="100"/>
      <c r="D655" s="34"/>
      <c r="E655" s="99"/>
      <c r="F655" s="100"/>
      <c r="G655" s="34"/>
      <c r="H655" s="102"/>
      <c r="I655" s="102"/>
      <c r="J655" s="34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98"/>
      <c r="B656" s="99"/>
      <c r="C656" s="100"/>
      <c r="D656" s="34"/>
      <c r="E656" s="99"/>
      <c r="F656" s="100"/>
      <c r="G656" s="34"/>
      <c r="H656" s="102"/>
      <c r="I656" s="102"/>
      <c r="J656" s="34"/>
      <c r="K656" s="138"/>
      <c r="L656" s="138"/>
      <c r="M656" s="138"/>
      <c r="N656" s="138"/>
      <c r="O656" s="138"/>
      <c r="P656" s="138"/>
      <c r="Q656" s="138"/>
      <c r="R656" s="138"/>
    </row>
    <row r="657" spans="1:18" x14ac:dyDescent="0.25">
      <c r="A657" s="236"/>
      <c r="B657" s="235"/>
      <c r="C657" s="241"/>
      <c r="D657" s="237"/>
      <c r="E657" s="235"/>
      <c r="F657" s="241"/>
      <c r="G657" s="237"/>
      <c r="H657" s="240"/>
      <c r="I657" s="240"/>
      <c r="J657" s="237"/>
    </row>
    <row r="658" spans="1:18" s="218" customFormat="1" x14ac:dyDescent="0.25">
      <c r="A658" s="227"/>
      <c r="B658" s="224" t="s">
        <v>11</v>
      </c>
      <c r="C658" s="233">
        <f>SUM(C8:C657)</f>
        <v>7972</v>
      </c>
      <c r="D658" s="225">
        <f>SUM(D8:D657)</f>
        <v>867806876</v>
      </c>
      <c r="E658" s="224" t="s">
        <v>11</v>
      </c>
      <c r="F658" s="233">
        <f>SUM(F8:F657)</f>
        <v>773</v>
      </c>
      <c r="G658" s="225">
        <f>SUM(G8:G657)</f>
        <v>84148426</v>
      </c>
      <c r="H658" s="233">
        <f>SUM(H8:H657)</f>
        <v>0</v>
      </c>
      <c r="I658" s="233">
        <f>SUM(I8:I657)</f>
        <v>780692637</v>
      </c>
      <c r="J658" s="225"/>
      <c r="K658" s="220"/>
      <c r="L658" s="220"/>
      <c r="M658" s="220"/>
      <c r="N658" s="220"/>
      <c r="O658" s="220"/>
      <c r="P658" s="220"/>
      <c r="Q658" s="220"/>
      <c r="R658" s="220"/>
    </row>
    <row r="659" spans="1:18" s="218" customFormat="1" x14ac:dyDescent="0.25">
      <c r="A659" s="227"/>
      <c r="B659" s="224"/>
      <c r="C659" s="233"/>
      <c r="D659" s="225"/>
      <c r="E659" s="224"/>
      <c r="F659" s="233"/>
      <c r="G659" s="225"/>
      <c r="H659" s="233"/>
      <c r="I659" s="233"/>
      <c r="J659" s="225"/>
      <c r="K659" s="220"/>
      <c r="M659" s="220"/>
      <c r="N659" s="220"/>
      <c r="O659" s="220"/>
      <c r="P659" s="220"/>
      <c r="Q659" s="220"/>
      <c r="R659" s="220"/>
    </row>
    <row r="660" spans="1:18" x14ac:dyDescent="0.25">
      <c r="A660" s="226"/>
      <c r="B660" s="227"/>
      <c r="C660" s="241"/>
      <c r="D660" s="237"/>
      <c r="E660" s="224"/>
      <c r="F660" s="241"/>
      <c r="G660" s="335" t="s">
        <v>12</v>
      </c>
      <c r="H660" s="336"/>
      <c r="I660" s="237"/>
      <c r="J660" s="228">
        <f>SUM(D8:D657)</f>
        <v>867806876</v>
      </c>
      <c r="P660" s="220"/>
      <c r="Q660" s="220"/>
      <c r="R660" s="234"/>
    </row>
    <row r="661" spans="1:18" x14ac:dyDescent="0.25">
      <c r="A661" s="236"/>
      <c r="B661" s="235"/>
      <c r="C661" s="241"/>
      <c r="D661" s="237"/>
      <c r="E661" s="235"/>
      <c r="F661" s="241"/>
      <c r="G661" s="335" t="s">
        <v>13</v>
      </c>
      <c r="H661" s="336"/>
      <c r="I661" s="238"/>
      <c r="J661" s="228">
        <f>SUM(G8:G657)</f>
        <v>84148426</v>
      </c>
      <c r="R661" s="234"/>
    </row>
    <row r="662" spans="1:18" x14ac:dyDescent="0.25">
      <c r="A662" s="229"/>
      <c r="B662" s="238"/>
      <c r="C662" s="241"/>
      <c r="D662" s="237"/>
      <c r="E662" s="235"/>
      <c r="F662" s="241"/>
      <c r="G662" s="335" t="s">
        <v>14</v>
      </c>
      <c r="H662" s="336"/>
      <c r="I662" s="230"/>
      <c r="J662" s="230">
        <f>J660-J661</f>
        <v>783658450</v>
      </c>
      <c r="L662" s="220"/>
      <c r="R662" s="234"/>
    </row>
    <row r="663" spans="1:18" x14ac:dyDescent="0.25">
      <c r="A663" s="236"/>
      <c r="B663" s="231"/>
      <c r="C663" s="241"/>
      <c r="D663" s="232"/>
      <c r="E663" s="235"/>
      <c r="F663" s="241"/>
      <c r="G663" s="335" t="s">
        <v>15</v>
      </c>
      <c r="H663" s="336"/>
      <c r="I663" s="238"/>
      <c r="J663" s="228">
        <f>SUM(H8:H657)</f>
        <v>0</v>
      </c>
      <c r="R663" s="234"/>
    </row>
    <row r="664" spans="1:18" x14ac:dyDescent="0.25">
      <c r="A664" s="236"/>
      <c r="B664" s="231"/>
      <c r="C664" s="241"/>
      <c r="D664" s="232"/>
      <c r="E664" s="235"/>
      <c r="F664" s="241"/>
      <c r="G664" s="335" t="s">
        <v>16</v>
      </c>
      <c r="H664" s="336"/>
      <c r="I664" s="238"/>
      <c r="J664" s="228">
        <f>J662+J663</f>
        <v>783658450</v>
      </c>
      <c r="R664" s="234"/>
    </row>
    <row r="665" spans="1:18" x14ac:dyDescent="0.25">
      <c r="A665" s="236"/>
      <c r="B665" s="231"/>
      <c r="C665" s="241"/>
      <c r="D665" s="232"/>
      <c r="E665" s="235"/>
      <c r="F665" s="241"/>
      <c r="G665" s="335" t="s">
        <v>5</v>
      </c>
      <c r="H665" s="336"/>
      <c r="I665" s="238"/>
      <c r="J665" s="228">
        <f>SUM(I8:I657)</f>
        <v>780692637</v>
      </c>
      <c r="R665" s="234"/>
    </row>
    <row r="666" spans="1:18" x14ac:dyDescent="0.25">
      <c r="A666" s="236"/>
      <c r="B666" s="231"/>
      <c r="C666" s="241"/>
      <c r="D666" s="232"/>
      <c r="E666" s="235"/>
      <c r="F666" s="241"/>
      <c r="G666" s="335" t="s">
        <v>32</v>
      </c>
      <c r="H666" s="336"/>
      <c r="I666" s="235" t="str">
        <f>IF(J666&gt;0,"SALDO",IF(J666&lt;0,"PIUTANG",IF(J666=0,"LUNAS")))</f>
        <v>PIUTANG</v>
      </c>
      <c r="J666" s="228">
        <f>J665-J664</f>
        <v>-2965813</v>
      </c>
      <c r="R666" s="234"/>
    </row>
  </sheetData>
  <mergeCells count="13">
    <mergeCell ref="A5:J5"/>
    <mergeCell ref="A6:A7"/>
    <mergeCell ref="B6:G6"/>
    <mergeCell ref="H6:H7"/>
    <mergeCell ref="I6:I7"/>
    <mergeCell ref="J6:J7"/>
    <mergeCell ref="G666:H666"/>
    <mergeCell ref="G660:H660"/>
    <mergeCell ref="G661:H661"/>
    <mergeCell ref="G662:H662"/>
    <mergeCell ref="G663:H663"/>
    <mergeCell ref="G664:H664"/>
    <mergeCell ref="G665:H665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02"/>
  <sheetViews>
    <sheetView zoomScaleNormal="100" workbookViewId="0">
      <pane ySplit="6" topLeftCell="A474" activePane="bottomLeft" state="frozen"/>
      <selection pane="bottomLeft" activeCell="E481" sqref="E48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J501*-1</f>
        <v>2685116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98">
        <v>43257</v>
      </c>
      <c r="B481" s="99">
        <v>180167048</v>
      </c>
      <c r="C481" s="100">
        <v>5</v>
      </c>
      <c r="D481" s="34">
        <v>455263</v>
      </c>
      <c r="E481" s="101">
        <v>180043704</v>
      </c>
      <c r="F481" s="100">
        <v>10</v>
      </c>
      <c r="G481" s="34">
        <v>1055600</v>
      </c>
      <c r="H481" s="101"/>
      <c r="I481" s="102"/>
      <c r="J481" s="34"/>
      <c r="K481" s="234"/>
      <c r="L481" s="234"/>
      <c r="M481" s="234"/>
      <c r="N481" s="234"/>
      <c r="O481" s="234"/>
      <c r="P481" s="234"/>
    </row>
    <row r="482" spans="1:16" x14ac:dyDescent="0.25">
      <c r="A482" s="98">
        <v>43257</v>
      </c>
      <c r="B482" s="99">
        <v>180167082</v>
      </c>
      <c r="C482" s="100">
        <v>13</v>
      </c>
      <c r="D482" s="34">
        <v>1264813</v>
      </c>
      <c r="E482" s="101"/>
      <c r="F482" s="100"/>
      <c r="G482" s="34"/>
      <c r="H482" s="101"/>
      <c r="I482" s="102"/>
      <c r="J482" s="34"/>
      <c r="K482" s="234"/>
      <c r="L482" s="234"/>
      <c r="M482" s="234"/>
      <c r="N482" s="234"/>
      <c r="O482" s="234"/>
      <c r="P482" s="234"/>
    </row>
    <row r="483" spans="1:16" x14ac:dyDescent="0.25">
      <c r="A483" s="98">
        <v>43257</v>
      </c>
      <c r="B483" s="99">
        <v>180167113</v>
      </c>
      <c r="C483" s="100">
        <v>4</v>
      </c>
      <c r="D483" s="34">
        <v>400838</v>
      </c>
      <c r="E483" s="101"/>
      <c r="F483" s="100"/>
      <c r="G483" s="34"/>
      <c r="H483" s="101"/>
      <c r="I483" s="102"/>
      <c r="J483" s="34"/>
      <c r="K483" s="234"/>
      <c r="L483" s="234"/>
      <c r="M483" s="234"/>
      <c r="N483" s="234"/>
      <c r="O483" s="234"/>
      <c r="P483" s="234"/>
    </row>
    <row r="484" spans="1:16" x14ac:dyDescent="0.25">
      <c r="A484" s="98">
        <v>43257</v>
      </c>
      <c r="B484" s="99">
        <v>180167713</v>
      </c>
      <c r="C484" s="100">
        <v>12</v>
      </c>
      <c r="D484" s="34">
        <v>1172325</v>
      </c>
      <c r="E484" s="101"/>
      <c r="F484" s="100"/>
      <c r="G484" s="34"/>
      <c r="H484" s="101"/>
      <c r="I484" s="102"/>
      <c r="J484" s="34"/>
      <c r="K484" s="234"/>
      <c r="L484" s="234"/>
      <c r="M484" s="234"/>
      <c r="N484" s="234"/>
      <c r="O484" s="234"/>
      <c r="P484" s="234"/>
    </row>
    <row r="485" spans="1:16" x14ac:dyDescent="0.25">
      <c r="A485" s="98">
        <v>43257</v>
      </c>
      <c r="B485" s="99">
        <v>180167190</v>
      </c>
      <c r="C485" s="100">
        <v>3</v>
      </c>
      <c r="D485" s="34">
        <v>272213</v>
      </c>
      <c r="E485" s="101"/>
      <c r="F485" s="100"/>
      <c r="G485" s="34"/>
      <c r="H485" s="101"/>
      <c r="I485" s="102"/>
      <c r="J485" s="34"/>
      <c r="K485" s="234"/>
      <c r="L485" s="234"/>
      <c r="M485" s="234"/>
      <c r="N485" s="234"/>
      <c r="O485" s="234"/>
      <c r="P485" s="234"/>
    </row>
    <row r="486" spans="1:16" x14ac:dyDescent="0.25">
      <c r="A486" s="98">
        <v>43257</v>
      </c>
      <c r="B486" s="99">
        <v>180167202</v>
      </c>
      <c r="C486" s="100">
        <v>2</v>
      </c>
      <c r="D486" s="34">
        <v>175263</v>
      </c>
      <c r="E486" s="101"/>
      <c r="F486" s="100"/>
      <c r="G486" s="34"/>
      <c r="H486" s="101"/>
      <c r="I486" s="102"/>
      <c r="J486" s="34"/>
      <c r="K486" s="234"/>
      <c r="L486" s="234"/>
      <c r="M486" s="234"/>
      <c r="N486" s="234"/>
      <c r="O486" s="234"/>
      <c r="P486" s="234"/>
    </row>
    <row r="487" spans="1:16" x14ac:dyDescent="0.25">
      <c r="A487" s="98"/>
      <c r="B487" s="99"/>
      <c r="C487" s="100"/>
      <c r="D487" s="34"/>
      <c r="E487" s="101"/>
      <c r="F487" s="100"/>
      <c r="G487" s="34"/>
      <c r="H487" s="101"/>
      <c r="I487" s="102"/>
      <c r="J487" s="34"/>
      <c r="K487" s="234"/>
      <c r="L487" s="234"/>
      <c r="M487" s="234"/>
      <c r="N487" s="234"/>
      <c r="O487" s="234"/>
      <c r="P487" s="234"/>
    </row>
    <row r="488" spans="1:16" x14ac:dyDescent="0.25">
      <c r="A488" s="98"/>
      <c r="B488" s="99"/>
      <c r="C488" s="100"/>
      <c r="D488" s="34"/>
      <c r="E488" s="101"/>
      <c r="F488" s="100"/>
      <c r="G488" s="34"/>
      <c r="H488" s="101"/>
      <c r="I488" s="102"/>
      <c r="J488" s="34"/>
      <c r="K488" s="234"/>
      <c r="L488" s="234"/>
      <c r="M488" s="234"/>
      <c r="N488" s="234"/>
      <c r="O488" s="234"/>
      <c r="P488" s="234"/>
    </row>
    <row r="489" spans="1:16" x14ac:dyDescent="0.25">
      <c r="A489" s="98"/>
      <c r="B489" s="99"/>
      <c r="C489" s="100"/>
      <c r="D489" s="34"/>
      <c r="E489" s="101"/>
      <c r="F489" s="100"/>
      <c r="G489" s="34"/>
      <c r="H489" s="101"/>
      <c r="I489" s="102"/>
      <c r="J489" s="34"/>
      <c r="K489" s="234"/>
      <c r="L489" s="234"/>
      <c r="M489" s="234"/>
      <c r="N489" s="234"/>
      <c r="O489" s="234"/>
      <c r="P489" s="234"/>
    </row>
    <row r="490" spans="1:16" x14ac:dyDescent="0.25">
      <c r="A490" s="98"/>
      <c r="B490" s="99"/>
      <c r="C490" s="100"/>
      <c r="D490" s="34"/>
      <c r="E490" s="101"/>
      <c r="F490" s="100"/>
      <c r="G490" s="34"/>
      <c r="H490" s="101"/>
      <c r="I490" s="102"/>
      <c r="J490" s="34"/>
      <c r="K490" s="234"/>
      <c r="L490" s="234"/>
      <c r="M490" s="234"/>
      <c r="N490" s="234"/>
      <c r="O490" s="234"/>
      <c r="P490" s="234"/>
    </row>
    <row r="491" spans="1:16" x14ac:dyDescent="0.25">
      <c r="A491" s="98"/>
      <c r="B491" s="99"/>
      <c r="C491" s="100"/>
      <c r="D491" s="34"/>
      <c r="E491" s="101"/>
      <c r="F491" s="100"/>
      <c r="G491" s="34"/>
      <c r="H491" s="101"/>
      <c r="I491" s="102"/>
      <c r="J491" s="34"/>
      <c r="K491" s="234"/>
      <c r="L491" s="234"/>
      <c r="M491" s="234"/>
      <c r="N491" s="234"/>
      <c r="O491" s="234"/>
      <c r="P491" s="234"/>
    </row>
    <row r="492" spans="1:16" x14ac:dyDescent="0.25">
      <c r="A492" s="236"/>
      <c r="B492" s="235"/>
      <c r="C492" s="241"/>
      <c r="D492" s="34"/>
      <c r="E492" s="238"/>
      <c r="F492" s="241"/>
      <c r="G492" s="237"/>
      <c r="H492" s="238"/>
      <c r="I492" s="240"/>
      <c r="J492" s="237"/>
      <c r="K492" s="234"/>
      <c r="L492" s="234"/>
      <c r="M492" s="234"/>
      <c r="N492" s="234"/>
      <c r="O492" s="234"/>
      <c r="P492" s="234"/>
    </row>
    <row r="493" spans="1:16" x14ac:dyDescent="0.25">
      <c r="A493" s="236"/>
      <c r="B493" s="224" t="s">
        <v>11</v>
      </c>
      <c r="C493" s="233">
        <f>SUM(C7:C492)</f>
        <v>3736</v>
      </c>
      <c r="D493" s="225">
        <f>SUM(D7:D492)</f>
        <v>365484827</v>
      </c>
      <c r="E493" s="224" t="s">
        <v>11</v>
      </c>
      <c r="F493" s="233">
        <f>SUM(F7:F492)</f>
        <v>864</v>
      </c>
      <c r="G493" s="225">
        <f>SUM(G7:G492)</f>
        <v>88445295</v>
      </c>
      <c r="H493" s="225">
        <f>SUM(H7:H492)</f>
        <v>0</v>
      </c>
      <c r="I493" s="233">
        <f>SUM(I7:I492)</f>
        <v>274354416</v>
      </c>
      <c r="J493" s="5"/>
      <c r="K493" s="234"/>
      <c r="L493" s="234"/>
      <c r="M493" s="234"/>
      <c r="N493" s="234"/>
      <c r="O493" s="234"/>
      <c r="P493" s="234"/>
    </row>
    <row r="494" spans="1:16" x14ac:dyDescent="0.25">
      <c r="A494" s="236"/>
      <c r="B494" s="224"/>
      <c r="C494" s="233"/>
      <c r="D494" s="225"/>
      <c r="E494" s="224"/>
      <c r="F494" s="233"/>
      <c r="G494" s="5"/>
      <c r="H494" s="235"/>
      <c r="I494" s="241"/>
      <c r="J494" s="5"/>
      <c r="K494" s="234"/>
      <c r="L494" s="234"/>
      <c r="M494" s="234"/>
      <c r="N494" s="234"/>
      <c r="O494" s="234"/>
      <c r="P494" s="234"/>
    </row>
    <row r="495" spans="1:16" x14ac:dyDescent="0.25">
      <c r="A495" s="236"/>
      <c r="B495" s="227"/>
      <c r="C495" s="241"/>
      <c r="D495" s="237"/>
      <c r="E495" s="224"/>
      <c r="F495" s="241"/>
      <c r="G495" s="332" t="s">
        <v>12</v>
      </c>
      <c r="H495" s="332"/>
      <c r="I495" s="240"/>
      <c r="J495" s="228">
        <f>SUM(D7:D492)</f>
        <v>365484827</v>
      </c>
      <c r="K495" s="234"/>
      <c r="L495" s="234"/>
      <c r="M495" s="234"/>
      <c r="N495" s="234"/>
      <c r="O495" s="234"/>
      <c r="P495" s="234"/>
    </row>
    <row r="496" spans="1:16" x14ac:dyDescent="0.25">
      <c r="A496" s="226"/>
      <c r="B496" s="235"/>
      <c r="C496" s="241"/>
      <c r="D496" s="237"/>
      <c r="E496" s="238"/>
      <c r="F496" s="241"/>
      <c r="G496" s="332" t="s">
        <v>13</v>
      </c>
      <c r="H496" s="332"/>
      <c r="I496" s="240"/>
      <c r="J496" s="228">
        <f>SUM(G7:G492)</f>
        <v>88445295</v>
      </c>
      <c r="K496" s="234"/>
      <c r="L496" s="234"/>
      <c r="M496" s="234"/>
      <c r="N496" s="234"/>
      <c r="O496" s="234"/>
      <c r="P496" s="234"/>
    </row>
    <row r="497" spans="1:16" x14ac:dyDescent="0.25">
      <c r="A497" s="236"/>
      <c r="B497" s="238"/>
      <c r="C497" s="241"/>
      <c r="D497" s="237"/>
      <c r="E497" s="238"/>
      <c r="F497" s="241"/>
      <c r="G497" s="332" t="s">
        <v>14</v>
      </c>
      <c r="H497" s="332"/>
      <c r="I497" s="41"/>
      <c r="J497" s="230">
        <f>J495-J496</f>
        <v>277039532</v>
      </c>
      <c r="K497" s="234"/>
      <c r="L497" s="234"/>
      <c r="M497" s="234"/>
      <c r="N497" s="234"/>
      <c r="O497" s="234"/>
      <c r="P497" s="234"/>
    </row>
    <row r="498" spans="1:16" x14ac:dyDescent="0.25">
      <c r="A498" s="229"/>
      <c r="B498" s="231"/>
      <c r="C498" s="241"/>
      <c r="D498" s="232"/>
      <c r="E498" s="238"/>
      <c r="F498" s="241"/>
      <c r="G498" s="332" t="s">
        <v>15</v>
      </c>
      <c r="H498" s="332"/>
      <c r="I498" s="240"/>
      <c r="J498" s="228">
        <f>SUM(H7:H492)</f>
        <v>0</v>
      </c>
      <c r="K498" s="234"/>
      <c r="L498" s="234"/>
      <c r="M498" s="234"/>
      <c r="N498" s="234"/>
      <c r="O498" s="234"/>
      <c r="P498" s="234"/>
    </row>
    <row r="499" spans="1:16" x14ac:dyDescent="0.25">
      <c r="A499" s="236"/>
      <c r="B499" s="231"/>
      <c r="C499" s="241"/>
      <c r="D499" s="232"/>
      <c r="E499" s="238"/>
      <c r="F499" s="241"/>
      <c r="G499" s="332" t="s">
        <v>16</v>
      </c>
      <c r="H499" s="332"/>
      <c r="I499" s="240"/>
      <c r="J499" s="228">
        <f>J497+J498</f>
        <v>277039532</v>
      </c>
      <c r="K499" s="234"/>
      <c r="L499" s="234"/>
      <c r="M499" s="234"/>
      <c r="N499" s="234"/>
      <c r="O499" s="234"/>
      <c r="P499" s="234"/>
    </row>
    <row r="500" spans="1:16" x14ac:dyDescent="0.25">
      <c r="A500" s="236"/>
      <c r="B500" s="231"/>
      <c r="C500" s="241"/>
      <c r="D500" s="232"/>
      <c r="E500" s="238"/>
      <c r="F500" s="241"/>
      <c r="G500" s="332" t="s">
        <v>5</v>
      </c>
      <c r="H500" s="332"/>
      <c r="I500" s="240"/>
      <c r="J500" s="228">
        <f>SUM(I7:I492)</f>
        <v>274354416</v>
      </c>
      <c r="K500" s="234"/>
      <c r="L500" s="234"/>
      <c r="M500" s="234"/>
      <c r="N500" s="234"/>
      <c r="O500" s="234"/>
      <c r="P500" s="234"/>
    </row>
    <row r="501" spans="1:16" x14ac:dyDescent="0.25">
      <c r="A501" s="236"/>
      <c r="B501" s="231"/>
      <c r="C501" s="241"/>
      <c r="D501" s="232"/>
      <c r="E501" s="238"/>
      <c r="F501" s="241"/>
      <c r="G501" s="332" t="s">
        <v>32</v>
      </c>
      <c r="H501" s="332"/>
      <c r="I501" s="241" t="str">
        <f>IF(J501&gt;0,"SALDO",IF(J501&lt;0,"PIUTANG",IF(J501=0,"LUNAS")))</f>
        <v>PIUTANG</v>
      </c>
      <c r="J501" s="228">
        <f>J500-J499</f>
        <v>-2685116</v>
      </c>
      <c r="K501" s="234"/>
      <c r="L501" s="234"/>
      <c r="M501" s="234"/>
      <c r="N501" s="234"/>
      <c r="O501" s="234"/>
      <c r="P501" s="234"/>
    </row>
    <row r="502" spans="1:16" x14ac:dyDescent="0.25">
      <c r="A502" s="236"/>
      <c r="K502" s="234"/>
      <c r="L502" s="234"/>
      <c r="M502" s="234"/>
      <c r="N502" s="234"/>
      <c r="O502" s="234"/>
      <c r="P502" s="234"/>
    </row>
  </sheetData>
  <mergeCells count="15">
    <mergeCell ref="G501:H501"/>
    <mergeCell ref="G495:H495"/>
    <mergeCell ref="G496:H496"/>
    <mergeCell ref="G497:H497"/>
    <mergeCell ref="G498:H498"/>
    <mergeCell ref="G499:H499"/>
    <mergeCell ref="G500:H50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08"/>
  <sheetViews>
    <sheetView workbookViewId="0">
      <pane ySplit="7" topLeftCell="A83" activePane="bottomLeft" state="frozen"/>
      <selection pane="bottomLeft" activeCell="I93" sqref="I9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SUM(D67:D86)</f>
        <v>2978597</v>
      </c>
      <c r="M1" s="37">
        <v>2978588</v>
      </c>
      <c r="N1" s="37">
        <f>L1-M1</f>
        <v>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J102*-1</f>
        <v>683352</v>
      </c>
      <c r="J2" s="20"/>
      <c r="L2" s="219">
        <f>SUM(H67:H86)</f>
        <v>438000</v>
      </c>
      <c r="M2" s="219">
        <v>438000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3416597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98">
        <v>43255</v>
      </c>
      <c r="B87" s="99">
        <v>180166667</v>
      </c>
      <c r="C87" s="100">
        <v>1</v>
      </c>
      <c r="D87" s="34">
        <v>141838</v>
      </c>
      <c r="E87" s="101"/>
      <c r="F87" s="99"/>
      <c r="G87" s="34"/>
      <c r="H87" s="102">
        <v>11000</v>
      </c>
      <c r="I87" s="102"/>
      <c r="J87" s="34"/>
      <c r="K87" s="219"/>
      <c r="L87" s="219"/>
      <c r="M87" s="219"/>
      <c r="N87" s="219"/>
      <c r="O87" s="219"/>
      <c r="P87" s="219"/>
    </row>
    <row r="88" spans="1:16" s="234" customFormat="1" x14ac:dyDescent="0.25">
      <c r="A88" s="98">
        <v>43256</v>
      </c>
      <c r="B88" s="99">
        <v>180166925</v>
      </c>
      <c r="C88" s="100">
        <v>1</v>
      </c>
      <c r="D88" s="34">
        <v>141838</v>
      </c>
      <c r="E88" s="101"/>
      <c r="F88" s="99"/>
      <c r="G88" s="34"/>
      <c r="H88" s="102">
        <v>41000</v>
      </c>
      <c r="I88" s="102"/>
      <c r="J88" s="34"/>
      <c r="K88" s="219"/>
      <c r="L88" s="219"/>
      <c r="M88" s="219"/>
      <c r="N88" s="219"/>
      <c r="O88" s="219"/>
      <c r="P88" s="219"/>
    </row>
    <row r="89" spans="1:16" s="234" customFormat="1" x14ac:dyDescent="0.25">
      <c r="A89" s="98">
        <v>43256</v>
      </c>
      <c r="B89" s="99">
        <v>180166926</v>
      </c>
      <c r="C89" s="100">
        <v>1</v>
      </c>
      <c r="D89" s="34">
        <v>141838</v>
      </c>
      <c r="E89" s="101"/>
      <c r="F89" s="99"/>
      <c r="G89" s="34"/>
      <c r="H89" s="102">
        <v>17000</v>
      </c>
      <c r="I89" s="102"/>
      <c r="J89" s="34"/>
      <c r="K89" s="219"/>
      <c r="L89" s="219"/>
      <c r="M89" s="219"/>
      <c r="N89" s="219"/>
      <c r="O89" s="219"/>
      <c r="P89" s="219"/>
    </row>
    <row r="90" spans="1:16" s="234" customFormat="1" x14ac:dyDescent="0.25">
      <c r="A90" s="98">
        <v>43257</v>
      </c>
      <c r="B90" s="99">
        <v>180167141</v>
      </c>
      <c r="C90" s="100">
        <v>1</v>
      </c>
      <c r="D90" s="34">
        <v>141838</v>
      </c>
      <c r="E90" s="101"/>
      <c r="F90" s="99"/>
      <c r="G90" s="34"/>
      <c r="H90" s="102">
        <v>47000</v>
      </c>
      <c r="I90" s="102"/>
      <c r="J90" s="34"/>
      <c r="K90" s="219"/>
      <c r="L90" s="219"/>
      <c r="M90" s="219"/>
      <c r="N90" s="219"/>
      <c r="O90" s="219"/>
      <c r="P90" s="219"/>
    </row>
    <row r="91" spans="1:16" s="234" customFormat="1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219"/>
      <c r="L91" s="219"/>
      <c r="M91" s="219"/>
      <c r="N91" s="219"/>
      <c r="O91" s="219"/>
      <c r="P91" s="219"/>
    </row>
    <row r="92" spans="1:16" s="234" customFormat="1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  <c r="K92" s="219"/>
      <c r="L92" s="219"/>
      <c r="M92" s="219"/>
      <c r="N92" s="219"/>
      <c r="O92" s="219"/>
      <c r="P92" s="219"/>
    </row>
    <row r="93" spans="1:16" s="234" customFormat="1" x14ac:dyDescent="0.25">
      <c r="A93" s="236"/>
      <c r="B93" s="235"/>
      <c r="C93" s="241"/>
      <c r="D93" s="237"/>
      <c r="E93" s="238"/>
      <c r="F93" s="235"/>
      <c r="G93" s="237"/>
      <c r="H93" s="240"/>
      <c r="I93" s="240"/>
      <c r="J93" s="237"/>
      <c r="K93" s="219"/>
      <c r="L93" s="219"/>
      <c r="M93" s="219"/>
      <c r="N93" s="219"/>
      <c r="O93" s="219"/>
      <c r="P93" s="219"/>
    </row>
    <row r="94" spans="1:16" s="234" customFormat="1" x14ac:dyDescent="0.25">
      <c r="A94" s="4"/>
      <c r="B94" s="8" t="s">
        <v>11</v>
      </c>
      <c r="C94" s="77">
        <f>SUM(C8:C93)</f>
        <v>369</v>
      </c>
      <c r="D94" s="9"/>
      <c r="E94" s="224" t="s">
        <v>11</v>
      </c>
      <c r="F94" s="224">
        <f>SUM(F8:F93)</f>
        <v>1</v>
      </c>
      <c r="G94" s="225">
        <f>SUM(G8:G93)</f>
        <v>98525</v>
      </c>
      <c r="H94" s="240"/>
      <c r="I94" s="240"/>
      <c r="J94" s="237"/>
      <c r="K94" s="219"/>
      <c r="L94" s="219"/>
      <c r="M94" s="219"/>
      <c r="N94" s="219"/>
      <c r="O94" s="219"/>
      <c r="P94" s="219"/>
    </row>
    <row r="95" spans="1:16" s="234" customFormat="1" x14ac:dyDescent="0.25">
      <c r="A95" s="4"/>
      <c r="B95" s="8"/>
      <c r="C95" s="77"/>
      <c r="D95" s="9"/>
      <c r="E95" s="238"/>
      <c r="F95" s="235"/>
      <c r="G95" s="237"/>
      <c r="H95" s="240"/>
      <c r="I95" s="240"/>
      <c r="J95" s="237"/>
      <c r="K95" s="219"/>
      <c r="L95" s="219"/>
      <c r="M95" s="219"/>
      <c r="N95" s="219"/>
      <c r="O95" s="219"/>
      <c r="P95" s="219"/>
    </row>
    <row r="96" spans="1:16" s="234" customFormat="1" x14ac:dyDescent="0.25">
      <c r="A96" s="10"/>
      <c r="B96" s="11"/>
      <c r="C96" s="40"/>
      <c r="D96" s="6"/>
      <c r="E96" s="8"/>
      <c r="F96" s="235"/>
      <c r="G96" s="332" t="s">
        <v>12</v>
      </c>
      <c r="H96" s="332"/>
      <c r="I96" s="39"/>
      <c r="J96" s="13">
        <f>SUM(D8:D93)</f>
        <v>32977297</v>
      </c>
      <c r="K96" s="219"/>
      <c r="L96" s="219"/>
      <c r="M96" s="219"/>
      <c r="N96" s="219"/>
      <c r="O96" s="219"/>
      <c r="P96" s="219"/>
    </row>
    <row r="97" spans="1:16" s="234" customFormat="1" x14ac:dyDescent="0.25">
      <c r="A97" s="4"/>
      <c r="B97" s="3"/>
      <c r="C97" s="40"/>
      <c r="D97" s="6"/>
      <c r="E97" s="8"/>
      <c r="F97" s="235"/>
      <c r="G97" s="332" t="s">
        <v>13</v>
      </c>
      <c r="H97" s="332"/>
      <c r="I97" s="39"/>
      <c r="J97" s="13">
        <f>SUM(G8:G93)</f>
        <v>98525</v>
      </c>
      <c r="K97" s="219"/>
      <c r="L97" s="219"/>
      <c r="M97" s="219"/>
      <c r="N97" s="219"/>
      <c r="O97" s="219"/>
      <c r="P97" s="219"/>
    </row>
    <row r="98" spans="1:16" s="234" customFormat="1" x14ac:dyDescent="0.25">
      <c r="A98" s="14"/>
      <c r="B98" s="7"/>
      <c r="C98" s="40"/>
      <c r="D98" s="6"/>
      <c r="E98" s="7"/>
      <c r="F98" s="235"/>
      <c r="G98" s="332" t="s">
        <v>14</v>
      </c>
      <c r="H98" s="332"/>
      <c r="I98" s="41"/>
      <c r="J98" s="15">
        <f>J96-J97</f>
        <v>32878772</v>
      </c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16"/>
      <c r="C99" s="40"/>
      <c r="D99" s="17"/>
      <c r="E99" s="7"/>
      <c r="F99" s="8"/>
      <c r="G99" s="332" t="s">
        <v>15</v>
      </c>
      <c r="H99" s="332"/>
      <c r="I99" s="39"/>
      <c r="J99" s="13">
        <f>SUM(H8:H95)</f>
        <v>2001500</v>
      </c>
      <c r="K99" s="219"/>
      <c r="L99" s="219"/>
      <c r="M99" s="219"/>
      <c r="N99" s="219"/>
      <c r="O99" s="219"/>
      <c r="P99" s="219"/>
    </row>
    <row r="100" spans="1:16" x14ac:dyDescent="0.25">
      <c r="A100" s="4"/>
      <c r="B100" s="16"/>
      <c r="C100" s="40"/>
      <c r="D100" s="17"/>
      <c r="E100" s="7"/>
      <c r="F100" s="8"/>
      <c r="G100" s="332" t="s">
        <v>16</v>
      </c>
      <c r="H100" s="332"/>
      <c r="I100" s="39"/>
      <c r="J100" s="13">
        <f>J98+J99</f>
        <v>34880272</v>
      </c>
    </row>
    <row r="101" spans="1:16" x14ac:dyDescent="0.25">
      <c r="A101" s="4"/>
      <c r="B101" s="16"/>
      <c r="C101" s="40"/>
      <c r="D101" s="17"/>
      <c r="E101" s="7"/>
      <c r="F101" s="3"/>
      <c r="G101" s="332" t="s">
        <v>5</v>
      </c>
      <c r="H101" s="332"/>
      <c r="I101" s="39"/>
      <c r="J101" s="13">
        <f>SUM(I8:I95)</f>
        <v>34196920</v>
      </c>
    </row>
    <row r="102" spans="1:16" x14ac:dyDescent="0.25">
      <c r="A102" s="4"/>
      <c r="B102" s="16"/>
      <c r="C102" s="40"/>
      <c r="D102" s="17"/>
      <c r="E102" s="7"/>
      <c r="F102" s="3"/>
      <c r="G102" s="332" t="s">
        <v>32</v>
      </c>
      <c r="H102" s="332"/>
      <c r="I102" s="40" t="str">
        <f>IF(J102&gt;0,"SALDO",IF(J102&lt;0,"PIUTANG",IF(J102=0,"LUNAS")))</f>
        <v>PIUTANG</v>
      </c>
      <c r="J102" s="13">
        <f>J101-J100</f>
        <v>-683352</v>
      </c>
    </row>
    <row r="103" spans="1:16" x14ac:dyDescent="0.25">
      <c r="F103" s="37"/>
      <c r="G103" s="37"/>
      <c r="J103" s="37"/>
    </row>
    <row r="104" spans="1:16" x14ac:dyDescent="0.25">
      <c r="C104" s="37"/>
      <c r="D104" s="37"/>
      <c r="F104" s="37"/>
      <c r="G104" s="37"/>
      <c r="J104" s="37"/>
      <c r="L104"/>
      <c r="M104"/>
      <c r="N104"/>
      <c r="O104"/>
      <c r="P104"/>
    </row>
    <row r="105" spans="1:16" x14ac:dyDescent="0.25">
      <c r="C105" s="37"/>
      <c r="D105" s="37"/>
      <c r="F105" s="37"/>
      <c r="G105" s="37"/>
      <c r="J105" s="37"/>
      <c r="L105"/>
      <c r="M105"/>
      <c r="N105"/>
      <c r="O105"/>
      <c r="P105"/>
    </row>
    <row r="106" spans="1:16" x14ac:dyDescent="0.25">
      <c r="C106" s="37"/>
      <c r="D106" s="37"/>
      <c r="F106" s="37"/>
      <c r="G106" s="37"/>
      <c r="J106" s="37"/>
      <c r="L106"/>
      <c r="M106"/>
      <c r="N106"/>
      <c r="O106"/>
      <c r="P106"/>
    </row>
    <row r="107" spans="1:16" x14ac:dyDescent="0.25">
      <c r="C107" s="37"/>
      <c r="D107" s="37"/>
      <c r="F107" s="37"/>
      <c r="G107" s="37"/>
      <c r="J107" s="37"/>
      <c r="L107"/>
      <c r="M107"/>
      <c r="N107"/>
      <c r="O107"/>
      <c r="P107"/>
    </row>
    <row r="108" spans="1:16" x14ac:dyDescent="0.25">
      <c r="C108" s="37"/>
      <c r="D108" s="37"/>
      <c r="L108"/>
      <c r="M108"/>
      <c r="N108"/>
      <c r="O108"/>
      <c r="P10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2:H102"/>
    <mergeCell ref="G96:H96"/>
    <mergeCell ref="G97:H97"/>
    <mergeCell ref="G98:H98"/>
    <mergeCell ref="G99:H99"/>
    <mergeCell ref="G100:H100"/>
    <mergeCell ref="G101:H101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8"/>
  <sheetViews>
    <sheetView workbookViewId="0">
      <pane ySplit="7" topLeftCell="A38" activePane="bottomLeft" state="frozen"/>
      <selection pane="bottomLeft" activeCell="E46" sqref="E4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J58*-1</f>
        <v>-412969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98">
        <v>43251</v>
      </c>
      <c r="B46" s="99">
        <v>180165995</v>
      </c>
      <c r="C46" s="100">
        <v>9</v>
      </c>
      <c r="D46" s="34">
        <v>998288</v>
      </c>
      <c r="E46" s="101">
        <v>180043747</v>
      </c>
      <c r="F46" s="99">
        <v>8</v>
      </c>
      <c r="G46" s="34">
        <v>907550</v>
      </c>
      <c r="H46" s="102"/>
      <c r="I46" s="102"/>
      <c r="J46" s="34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3" x14ac:dyDescent="0.25">
      <c r="A49" s="4"/>
      <c r="B49" s="3"/>
      <c r="C49" s="40"/>
      <c r="D49" s="6"/>
      <c r="E49" s="7"/>
      <c r="F49" s="3"/>
      <c r="G49" s="6"/>
      <c r="H49" s="39"/>
      <c r="I49" s="39"/>
      <c r="J49" s="6"/>
      <c r="M49" s="37"/>
    </row>
    <row r="50" spans="1:13" x14ac:dyDescent="0.25">
      <c r="A50" s="4"/>
      <c r="B50" s="8" t="s">
        <v>11</v>
      </c>
      <c r="C50" s="77">
        <f>SUM(C8:C49)</f>
        <v>272</v>
      </c>
      <c r="D50" s="9"/>
      <c r="E50" s="8" t="s">
        <v>11</v>
      </c>
      <c r="F50" s="8">
        <f>SUM(F8:F49)</f>
        <v>79</v>
      </c>
      <c r="G50" s="5"/>
      <c r="H50" s="40"/>
      <c r="I50" s="40"/>
      <c r="J50" s="5"/>
      <c r="M50" s="37"/>
    </row>
    <row r="51" spans="1:13" x14ac:dyDescent="0.25">
      <c r="A51" s="4"/>
      <c r="B51" s="8"/>
      <c r="C51" s="77"/>
      <c r="D51" s="9"/>
      <c r="E51" s="8"/>
      <c r="F51" s="8"/>
      <c r="G51" s="32"/>
      <c r="H51" s="52"/>
      <c r="I51" s="40"/>
      <c r="J51" s="5"/>
      <c r="M51" s="37"/>
    </row>
    <row r="52" spans="1:13" x14ac:dyDescent="0.25">
      <c r="A52" s="10"/>
      <c r="B52" s="11"/>
      <c r="C52" s="40"/>
      <c r="D52" s="6"/>
      <c r="E52" s="8"/>
      <c r="F52" s="3"/>
      <c r="G52" s="332" t="s">
        <v>12</v>
      </c>
      <c r="H52" s="332"/>
      <c r="I52" s="39"/>
      <c r="J52" s="13">
        <f>SUM(D8:D49)</f>
        <v>31125246</v>
      </c>
      <c r="M52" s="37"/>
    </row>
    <row r="53" spans="1:13" x14ac:dyDescent="0.25">
      <c r="A53" s="4"/>
      <c r="B53" s="3"/>
      <c r="C53" s="40"/>
      <c r="D53" s="6"/>
      <c r="E53" s="7"/>
      <c r="F53" s="3"/>
      <c r="G53" s="332" t="s">
        <v>13</v>
      </c>
      <c r="H53" s="332"/>
      <c r="I53" s="39"/>
      <c r="J53" s="13">
        <f>SUM(G8:G49)</f>
        <v>9465834</v>
      </c>
      <c r="M53" s="37"/>
    </row>
    <row r="54" spans="1:13" x14ac:dyDescent="0.25">
      <c r="A54" s="14"/>
      <c r="B54" s="7"/>
      <c r="C54" s="40"/>
      <c r="D54" s="6"/>
      <c r="E54" s="7"/>
      <c r="F54" s="3"/>
      <c r="G54" s="332" t="s">
        <v>14</v>
      </c>
      <c r="H54" s="332"/>
      <c r="I54" s="41"/>
      <c r="J54" s="15">
        <f>J52-J53</f>
        <v>21659412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32" t="s">
        <v>15</v>
      </c>
      <c r="H55" s="332"/>
      <c r="I55" s="39"/>
      <c r="J55" s="13">
        <f>SUM(H8:H50)</f>
        <v>0</v>
      </c>
      <c r="M55" s="37"/>
    </row>
    <row r="56" spans="1:13" x14ac:dyDescent="0.25">
      <c r="A56" s="4"/>
      <c r="B56" s="16"/>
      <c r="C56" s="40"/>
      <c r="D56" s="17"/>
      <c r="E56" s="7"/>
      <c r="F56" s="3"/>
      <c r="G56" s="332" t="s">
        <v>16</v>
      </c>
      <c r="H56" s="332"/>
      <c r="I56" s="39"/>
      <c r="J56" s="13">
        <f>J54+J55</f>
        <v>21659412</v>
      </c>
      <c r="M56" s="37"/>
    </row>
    <row r="57" spans="1:13" x14ac:dyDescent="0.25">
      <c r="A57" s="4"/>
      <c r="B57" s="16"/>
      <c r="C57" s="40"/>
      <c r="D57" s="17"/>
      <c r="E57" s="7"/>
      <c r="F57" s="3"/>
      <c r="G57" s="332" t="s">
        <v>5</v>
      </c>
      <c r="H57" s="332"/>
      <c r="I57" s="39"/>
      <c r="J57" s="13">
        <f>SUM(I8:I50)</f>
        <v>22072381</v>
      </c>
      <c r="M57" s="37"/>
    </row>
    <row r="58" spans="1:13" x14ac:dyDescent="0.25">
      <c r="A58" s="4"/>
      <c r="B58" s="16"/>
      <c r="C58" s="40"/>
      <c r="D58" s="17"/>
      <c r="E58" s="7"/>
      <c r="F58" s="3"/>
      <c r="G58" s="332" t="s">
        <v>32</v>
      </c>
      <c r="H58" s="332"/>
      <c r="I58" s="40" t="str">
        <f>IF(J58&gt;0,"SALDO",IF(J58&lt;0,"PIUTANG",IF(J58=0,"LUNAS")))</f>
        <v>SALDO</v>
      </c>
      <c r="J58" s="13">
        <f>J57-J56</f>
        <v>412969</v>
      </c>
      <c r="M58" s="37"/>
    </row>
  </sheetData>
  <mergeCells count="15">
    <mergeCell ref="G58:H58"/>
    <mergeCell ref="G52:H52"/>
    <mergeCell ref="G53:H53"/>
    <mergeCell ref="G54:H54"/>
    <mergeCell ref="G55:H55"/>
    <mergeCell ref="G56:H56"/>
    <mergeCell ref="G57:H5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J21" sqref="J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I21" sqref="I2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3775789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0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24876000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-3775789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2018-06-07T03:58:12Z</dcterms:modified>
</cp:coreProperties>
</file>