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94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Bandros!$L$265:$M$680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ST'!$A$5:$J$250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2" l="1"/>
  <c r="L1" i="2"/>
  <c r="L2" i="54"/>
  <c r="L1" i="54"/>
  <c r="L2" i="49" l="1"/>
  <c r="L1" i="49"/>
  <c r="L1" i="56" l="1"/>
  <c r="C10" i="15" l="1"/>
  <c r="L2" i="35" l="1"/>
  <c r="L1" i="35"/>
  <c r="M2" i="49"/>
  <c r="L2" i="12" l="1"/>
  <c r="L1" i="12"/>
  <c r="M67" i="57" l="1"/>
  <c r="M66" i="57"/>
  <c r="M65" i="57"/>
  <c r="L15" i="2" l="1"/>
  <c r="L16" i="2"/>
  <c r="L17" i="2"/>
  <c r="L3" i="49" l="1"/>
  <c r="L2" i="53" l="1"/>
  <c r="L1" i="53"/>
  <c r="J137" i="57" l="1"/>
  <c r="J135" i="57"/>
  <c r="J133" i="57"/>
  <c r="J132" i="57"/>
  <c r="G130" i="57"/>
  <c r="F130" i="57"/>
  <c r="C130" i="57"/>
  <c r="J134" i="57" l="1"/>
  <c r="J136" i="57" s="1"/>
  <c r="J138" i="57" s="1"/>
  <c r="I138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I507" i="53"/>
  <c r="G507" i="53"/>
  <c r="H507" i="53"/>
  <c r="F507" i="53"/>
  <c r="I42" i="30" l="1"/>
  <c r="I44" i="30"/>
  <c r="I37" i="18" l="1"/>
  <c r="I39" i="18"/>
  <c r="L3" i="12" l="1"/>
  <c r="B18" i="15" l="1"/>
  <c r="B14" i="15"/>
  <c r="J249" i="54" l="1"/>
  <c r="J247" i="54"/>
  <c r="J245" i="54"/>
  <c r="J244" i="54"/>
  <c r="I242" i="54"/>
  <c r="H242" i="54"/>
  <c r="G242" i="54"/>
  <c r="F242" i="54"/>
  <c r="D242" i="54"/>
  <c r="C242" i="54"/>
  <c r="J246" i="54" l="1"/>
  <c r="J248" i="54" s="1"/>
  <c r="J250" i="54" s="1"/>
  <c r="I2" i="54" s="1"/>
  <c r="C5" i="15" s="1"/>
  <c r="L3" i="54"/>
  <c r="I250" i="54" l="1"/>
  <c r="J101" i="35" l="1"/>
  <c r="J105" i="35"/>
  <c r="J103" i="35"/>
  <c r="J100" i="35"/>
  <c r="G98" i="35"/>
  <c r="F98" i="35"/>
  <c r="J102" i="35" l="1"/>
  <c r="J104" i="35" s="1"/>
  <c r="J106" i="35" s="1"/>
  <c r="J514" i="53" l="1"/>
  <c r="J510" i="53"/>
  <c r="J509" i="53"/>
  <c r="J511" i="53" l="1"/>
  <c r="N3" i="49"/>
  <c r="L3" i="53" l="1"/>
  <c r="C507" i="53"/>
  <c r="D507" i="53"/>
  <c r="J512" i="53"/>
  <c r="J513" i="53" s="1"/>
  <c r="J515" i="53" l="1"/>
  <c r="I2" i="53" l="1"/>
  <c r="C7" i="15" s="1"/>
  <c r="I515" i="53"/>
  <c r="L3" i="2" l="1"/>
  <c r="C681" i="49" l="1"/>
  <c r="D681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9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688" i="49"/>
  <c r="J686" i="49"/>
  <c r="J684" i="49"/>
  <c r="J683" i="49"/>
  <c r="I681" i="49"/>
  <c r="H681" i="49"/>
  <c r="G681" i="49"/>
  <c r="F681" i="49"/>
  <c r="J685" i="49" l="1"/>
  <c r="J687" i="49" s="1"/>
  <c r="J689" i="49" s="1"/>
  <c r="I2" i="49" s="1"/>
  <c r="I689" i="49" l="1"/>
  <c r="C8" i="15"/>
  <c r="J147" i="2" l="1"/>
  <c r="I142" i="2"/>
  <c r="H142" i="2"/>
  <c r="G142" i="2"/>
  <c r="F14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7" i="12"/>
  <c r="J55" i="12"/>
  <c r="J53" i="12"/>
  <c r="J52" i="12"/>
  <c r="F50" i="12"/>
  <c r="C5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49" i="2"/>
  <c r="J145" i="2"/>
  <c r="J144" i="2"/>
  <c r="D142" i="2"/>
  <c r="C142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46" i="2"/>
  <c r="J148" i="2" s="1"/>
  <c r="J150" i="2" s="1"/>
  <c r="I150" i="2" s="1"/>
  <c r="J55" i="11"/>
  <c r="J57" i="11" s="1"/>
  <c r="J59" i="11" s="1"/>
  <c r="J59" i="34"/>
  <c r="I2" i="21"/>
  <c r="I59" i="21"/>
  <c r="J122" i="20"/>
  <c r="J124" i="20" s="1"/>
  <c r="J126" i="20" s="1"/>
  <c r="I2" i="20" s="1"/>
  <c r="J54" i="12"/>
  <c r="J56" i="12" s="1"/>
  <c r="J58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58" i="12"/>
  <c r="I126" i="20"/>
  <c r="I52" i="18"/>
  <c r="I95" i="4"/>
  <c r="I31" i="32"/>
  <c r="I2" i="32"/>
  <c r="C19" i="15" s="1"/>
  <c r="I2" i="6"/>
  <c r="I2" i="17"/>
  <c r="I2" i="16"/>
  <c r="C15" i="15" s="1"/>
  <c r="I25" i="25"/>
  <c r="I106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</commentList>
</comments>
</file>

<file path=xl/sharedStrings.xml><?xml version="1.0" encoding="utf-8"?>
<sst xmlns="http://schemas.openxmlformats.org/spreadsheetml/2006/main" count="1937" uniqueCount="202">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</sst>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50"/>
  <sheetViews>
    <sheetView zoomScale="85" zoomScaleNormal="85" workbookViewId="0">
      <pane ySplit="7" topLeftCell="A224" activePane="bottomLeft" state="frozen"/>
      <selection pane="bottomLeft" activeCell="E235" sqref="E235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7" t="s">
        <v>22</v>
      </c>
      <c r="G1" s="327"/>
      <c r="H1" s="327"/>
      <c r="I1" s="220" t="s">
        <v>20</v>
      </c>
      <c r="J1" s="218"/>
      <c r="L1" s="277">
        <f>SUM(D225:D234)</f>
        <v>25890114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7" t="s">
        <v>21</v>
      </c>
      <c r="G2" s="327"/>
      <c r="H2" s="327"/>
      <c r="I2" s="220">
        <f>J250*-1</f>
        <v>17151750</v>
      </c>
      <c r="J2" s="218"/>
      <c r="L2" s="278">
        <f>SUM(G225:G234)</f>
        <v>7243864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18646250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8" t="s">
        <v>61</v>
      </c>
      <c r="B5" s="328"/>
      <c r="C5" s="328"/>
      <c r="D5" s="328"/>
      <c r="E5" s="328"/>
      <c r="F5" s="328"/>
      <c r="G5" s="328"/>
      <c r="H5" s="328"/>
      <c r="I5" s="328"/>
      <c r="J5" s="328"/>
      <c r="L5" s="276"/>
      <c r="M5" s="239"/>
      <c r="N5" s="239"/>
      <c r="O5" s="239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5" x14ac:dyDescent="0.25">
      <c r="A7" s="329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30"/>
      <c r="I7" s="331"/>
      <c r="J7" s="332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10">
        <v>43255</v>
      </c>
      <c r="B225" s="115">
        <v>180166694</v>
      </c>
      <c r="C225" s="308">
        <v>34</v>
      </c>
      <c r="D225" s="117">
        <v>3526250</v>
      </c>
      <c r="E225" s="118">
        <v>180043634</v>
      </c>
      <c r="F225" s="120">
        <v>2</v>
      </c>
      <c r="G225" s="117">
        <v>239313</v>
      </c>
      <c r="H225" s="118"/>
      <c r="I225" s="213"/>
      <c r="J225" s="117"/>
    </row>
    <row r="226" spans="1:10" ht="15.75" customHeight="1" x14ac:dyDescent="0.25">
      <c r="A226" s="210">
        <v>43255</v>
      </c>
      <c r="B226" s="115">
        <v>180166805</v>
      </c>
      <c r="C226" s="308">
        <v>21</v>
      </c>
      <c r="D226" s="117">
        <v>2248575</v>
      </c>
      <c r="E226" s="118"/>
      <c r="F226" s="120"/>
      <c r="G226" s="117"/>
      <c r="H226" s="118"/>
      <c r="I226" s="213"/>
      <c r="J226" s="117"/>
    </row>
    <row r="227" spans="1:10" ht="15.75" customHeight="1" x14ac:dyDescent="0.25">
      <c r="A227" s="210">
        <v>43256</v>
      </c>
      <c r="B227" s="115">
        <v>180166955</v>
      </c>
      <c r="C227" s="308">
        <v>32</v>
      </c>
      <c r="D227" s="117">
        <v>3104325</v>
      </c>
      <c r="E227" s="118">
        <v>180043676</v>
      </c>
      <c r="F227" s="120">
        <v>3</v>
      </c>
      <c r="G227" s="117">
        <v>287700</v>
      </c>
      <c r="H227" s="118"/>
      <c r="I227" s="213"/>
      <c r="J227" s="117"/>
    </row>
    <row r="228" spans="1:10" ht="15.75" customHeight="1" x14ac:dyDescent="0.25">
      <c r="A228" s="210">
        <v>43256</v>
      </c>
      <c r="B228" s="115">
        <v>180167030</v>
      </c>
      <c r="C228" s="308">
        <v>38</v>
      </c>
      <c r="D228" s="117">
        <v>3588288</v>
      </c>
      <c r="E228" s="118">
        <v>180043677</v>
      </c>
      <c r="F228" s="120">
        <v>13</v>
      </c>
      <c r="G228" s="117">
        <v>2229763</v>
      </c>
      <c r="H228" s="118"/>
      <c r="I228" s="213"/>
      <c r="J228" s="117"/>
    </row>
    <row r="229" spans="1:10" ht="15.75" customHeight="1" x14ac:dyDescent="0.25">
      <c r="A229" s="210">
        <v>43257</v>
      </c>
      <c r="B229" s="115">
        <v>180167135</v>
      </c>
      <c r="C229" s="308">
        <v>30</v>
      </c>
      <c r="D229" s="117">
        <v>3155425</v>
      </c>
      <c r="E229" s="118">
        <v>180043734</v>
      </c>
      <c r="F229" s="120">
        <v>7</v>
      </c>
      <c r="G229" s="117">
        <v>763788</v>
      </c>
      <c r="H229" s="118"/>
      <c r="I229" s="213"/>
      <c r="J229" s="117"/>
    </row>
    <row r="230" spans="1:10" ht="15.75" customHeight="1" x14ac:dyDescent="0.25">
      <c r="A230" s="210">
        <v>43257</v>
      </c>
      <c r="B230" s="115">
        <v>180167196</v>
      </c>
      <c r="C230" s="308">
        <v>10</v>
      </c>
      <c r="D230" s="117">
        <v>978950</v>
      </c>
      <c r="E230" s="118"/>
      <c r="F230" s="120"/>
      <c r="G230" s="117"/>
      <c r="H230" s="118"/>
      <c r="I230" s="213"/>
      <c r="J230" s="117"/>
    </row>
    <row r="231" spans="1:10" ht="15.75" customHeight="1" x14ac:dyDescent="0.25">
      <c r="A231" s="210">
        <v>43258</v>
      </c>
      <c r="B231" s="115">
        <v>180167357</v>
      </c>
      <c r="C231" s="308">
        <v>22</v>
      </c>
      <c r="D231" s="117">
        <v>1960525</v>
      </c>
      <c r="E231" s="118">
        <v>180043780</v>
      </c>
      <c r="F231" s="120">
        <v>12</v>
      </c>
      <c r="G231" s="117">
        <v>1246350</v>
      </c>
      <c r="H231" s="118"/>
      <c r="I231" s="213"/>
      <c r="J231" s="117"/>
    </row>
    <row r="232" spans="1:10" ht="15.75" customHeight="1" x14ac:dyDescent="0.25">
      <c r="A232" s="210">
        <v>43258</v>
      </c>
      <c r="B232" s="115">
        <v>180167429</v>
      </c>
      <c r="C232" s="308">
        <v>23</v>
      </c>
      <c r="D232" s="117">
        <v>2286200</v>
      </c>
      <c r="E232" s="118">
        <v>180043787</v>
      </c>
      <c r="F232" s="120">
        <v>8</v>
      </c>
      <c r="G232" s="117">
        <v>853475</v>
      </c>
      <c r="H232" s="118"/>
      <c r="I232" s="213"/>
      <c r="J232" s="117"/>
    </row>
    <row r="233" spans="1:10" ht="15.75" customHeight="1" x14ac:dyDescent="0.25">
      <c r="A233" s="210">
        <v>43259</v>
      </c>
      <c r="B233" s="115">
        <v>180167505</v>
      </c>
      <c r="C233" s="308">
        <v>24</v>
      </c>
      <c r="D233" s="117">
        <v>2857663</v>
      </c>
      <c r="E233" s="118">
        <v>180043812</v>
      </c>
      <c r="F233" s="120">
        <v>16</v>
      </c>
      <c r="G233" s="117">
        <v>1623475</v>
      </c>
      <c r="H233" s="118"/>
      <c r="I233" s="213"/>
      <c r="J233" s="117"/>
    </row>
    <row r="234" spans="1:10" ht="15.75" customHeight="1" x14ac:dyDescent="0.25">
      <c r="A234" s="210">
        <v>43259</v>
      </c>
      <c r="B234" s="115">
        <v>180167950</v>
      </c>
      <c r="C234" s="308">
        <v>21</v>
      </c>
      <c r="D234" s="117">
        <v>2183913</v>
      </c>
      <c r="E234" s="118"/>
      <c r="F234" s="120"/>
      <c r="G234" s="117"/>
      <c r="H234" s="118"/>
      <c r="I234" s="213"/>
      <c r="J234" s="117"/>
    </row>
    <row r="235" spans="1:10" ht="15.75" customHeight="1" x14ac:dyDescent="0.25">
      <c r="A235" s="210">
        <v>43260</v>
      </c>
      <c r="B235" s="115">
        <v>180167671</v>
      </c>
      <c r="C235" s="308">
        <v>24</v>
      </c>
      <c r="D235" s="117">
        <v>2214625</v>
      </c>
      <c r="E235" s="118">
        <v>180043868</v>
      </c>
      <c r="F235" s="120">
        <v>31</v>
      </c>
      <c r="G235" s="117">
        <v>3709125</v>
      </c>
      <c r="H235" s="118"/>
      <c r="I235" s="213"/>
      <c r="J235" s="117"/>
    </row>
    <row r="236" spans="1:10" ht="15.75" customHeight="1" x14ac:dyDescent="0.25">
      <c r="A236" s="210"/>
      <c r="B236" s="115"/>
      <c r="C236" s="308"/>
      <c r="D236" s="117"/>
      <c r="E236" s="118"/>
      <c r="F236" s="120"/>
      <c r="G236" s="117"/>
      <c r="H236" s="118"/>
      <c r="I236" s="213"/>
      <c r="J236" s="117"/>
    </row>
    <row r="237" spans="1:10" ht="15.75" customHeight="1" x14ac:dyDescent="0.25">
      <c r="A237" s="210"/>
      <c r="B237" s="115"/>
      <c r="C237" s="308"/>
      <c r="D237" s="117"/>
      <c r="E237" s="118"/>
      <c r="F237" s="120"/>
      <c r="G237" s="117"/>
      <c r="H237" s="118"/>
      <c r="I237" s="213"/>
      <c r="J237" s="117"/>
    </row>
    <row r="238" spans="1:10" ht="15.75" customHeight="1" x14ac:dyDescent="0.25">
      <c r="A238" s="210"/>
      <c r="B238" s="115"/>
      <c r="C238" s="308"/>
      <c r="D238" s="117"/>
      <c r="E238" s="118"/>
      <c r="F238" s="120"/>
      <c r="G238" s="117"/>
      <c r="H238" s="118"/>
      <c r="I238" s="213"/>
      <c r="J238" s="117"/>
    </row>
    <row r="239" spans="1:10" ht="15.75" customHeight="1" x14ac:dyDescent="0.25">
      <c r="A239" s="210"/>
      <c r="B239" s="115"/>
      <c r="C239" s="308"/>
      <c r="D239" s="117"/>
      <c r="E239" s="118"/>
      <c r="F239" s="120"/>
      <c r="G239" s="117"/>
      <c r="H239" s="118"/>
      <c r="I239" s="213"/>
      <c r="J239" s="117"/>
    </row>
    <row r="240" spans="1:10" ht="15.75" customHeight="1" x14ac:dyDescent="0.25">
      <c r="A240" s="210"/>
      <c r="B240" s="115"/>
      <c r="C240" s="308"/>
      <c r="D240" s="117"/>
      <c r="E240" s="118"/>
      <c r="F240" s="120"/>
      <c r="G240" s="117"/>
      <c r="H240" s="118"/>
      <c r="I240" s="213"/>
      <c r="J240" s="117"/>
    </row>
    <row r="241" spans="1:10" x14ac:dyDescent="0.25">
      <c r="A241" s="236"/>
      <c r="B241" s="235"/>
      <c r="C241" s="12"/>
      <c r="D241" s="237"/>
      <c r="E241" s="238"/>
      <c r="F241" s="241"/>
      <c r="G241" s="237"/>
      <c r="H241" s="238"/>
      <c r="I241" s="240"/>
      <c r="J241" s="237"/>
    </row>
    <row r="242" spans="1:10" x14ac:dyDescent="0.25">
      <c r="A242" s="236"/>
      <c r="B242" s="224" t="s">
        <v>11</v>
      </c>
      <c r="C242" s="230">
        <f>SUM(C8:C241)</f>
        <v>2934</v>
      </c>
      <c r="D242" s="225">
        <f>SUM(D8:D241)</f>
        <v>307783666</v>
      </c>
      <c r="E242" s="224" t="s">
        <v>11</v>
      </c>
      <c r="F242" s="233">
        <f>SUM(F8:F241)</f>
        <v>385</v>
      </c>
      <c r="G242" s="225">
        <f>SUM(G8:G241)</f>
        <v>43307447</v>
      </c>
      <c r="H242" s="233">
        <f>SUM(H8:H241)</f>
        <v>0</v>
      </c>
      <c r="I242" s="233">
        <f>SUM(I8:I241)</f>
        <v>247324469</v>
      </c>
      <c r="J242" s="5"/>
    </row>
    <row r="243" spans="1:10" x14ac:dyDescent="0.25">
      <c r="A243" s="236"/>
      <c r="B243" s="224"/>
      <c r="C243" s="230"/>
      <c r="D243" s="225"/>
      <c r="E243" s="224"/>
      <c r="F243" s="233"/>
      <c r="G243" s="225"/>
      <c r="H243" s="233"/>
      <c r="I243" s="233"/>
      <c r="J243" s="5"/>
    </row>
    <row r="244" spans="1:10" x14ac:dyDescent="0.25">
      <c r="A244" s="226"/>
      <c r="B244" s="227"/>
      <c r="C244" s="12"/>
      <c r="D244" s="237"/>
      <c r="E244" s="224"/>
      <c r="F244" s="241"/>
      <c r="G244" s="326" t="s">
        <v>12</v>
      </c>
      <c r="H244" s="326"/>
      <c r="I244" s="240"/>
      <c r="J244" s="228">
        <f>SUM(D8:D241)</f>
        <v>307783666</v>
      </c>
    </row>
    <row r="245" spans="1:10" x14ac:dyDescent="0.25">
      <c r="A245" s="236"/>
      <c r="B245" s="235"/>
      <c r="C245" s="12"/>
      <c r="D245" s="237"/>
      <c r="E245" s="238"/>
      <c r="F245" s="241"/>
      <c r="G245" s="326" t="s">
        <v>13</v>
      </c>
      <c r="H245" s="326"/>
      <c r="I245" s="240"/>
      <c r="J245" s="228">
        <f>SUM(G8:G241)</f>
        <v>43307447</v>
      </c>
    </row>
    <row r="246" spans="1:10" x14ac:dyDescent="0.25">
      <c r="A246" s="229"/>
      <c r="B246" s="238"/>
      <c r="C246" s="12"/>
      <c r="D246" s="237"/>
      <c r="E246" s="238"/>
      <c r="F246" s="241"/>
      <c r="G246" s="326" t="s">
        <v>14</v>
      </c>
      <c r="H246" s="326"/>
      <c r="I246" s="41"/>
      <c r="J246" s="230">
        <f>J244-J245</f>
        <v>264476219</v>
      </c>
    </row>
    <row r="247" spans="1:10" x14ac:dyDescent="0.25">
      <c r="A247" s="236"/>
      <c r="B247" s="231"/>
      <c r="C247" s="12"/>
      <c r="D247" s="232"/>
      <c r="E247" s="238"/>
      <c r="F247" s="241"/>
      <c r="G247" s="326" t="s">
        <v>15</v>
      </c>
      <c r="H247" s="326"/>
      <c r="I247" s="240"/>
      <c r="J247" s="228">
        <f>SUM(H8:H241)</f>
        <v>0</v>
      </c>
    </row>
    <row r="248" spans="1:10" x14ac:dyDescent="0.25">
      <c r="A248" s="236"/>
      <c r="B248" s="231"/>
      <c r="C248" s="12"/>
      <c r="D248" s="232"/>
      <c r="E248" s="238"/>
      <c r="F248" s="241"/>
      <c r="G248" s="326" t="s">
        <v>16</v>
      </c>
      <c r="H248" s="326"/>
      <c r="I248" s="240"/>
      <c r="J248" s="228">
        <f>J246+J247</f>
        <v>264476219</v>
      </c>
    </row>
    <row r="249" spans="1:10" x14ac:dyDescent="0.25">
      <c r="A249" s="236"/>
      <c r="B249" s="231"/>
      <c r="C249" s="12"/>
      <c r="D249" s="232"/>
      <c r="E249" s="238"/>
      <c r="F249" s="241"/>
      <c r="G249" s="326" t="s">
        <v>5</v>
      </c>
      <c r="H249" s="326"/>
      <c r="I249" s="240"/>
      <c r="J249" s="228">
        <f>SUM(I8:I241)</f>
        <v>247324469</v>
      </c>
    </row>
    <row r="250" spans="1:10" x14ac:dyDescent="0.25">
      <c r="A250" s="236"/>
      <c r="B250" s="231"/>
      <c r="C250" s="12"/>
      <c r="D250" s="232"/>
      <c r="E250" s="238"/>
      <c r="F250" s="241"/>
      <c r="G250" s="326" t="s">
        <v>32</v>
      </c>
      <c r="H250" s="326"/>
      <c r="I250" s="241" t="str">
        <f>IF(J250&gt;0,"SALDO",IF(J250&lt;0,"PIUTANG",IF(J250=0,"LUNAS")))</f>
        <v>PIUTANG</v>
      </c>
      <c r="J250" s="228">
        <f>J249-J248</f>
        <v>-17151750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0:H250"/>
    <mergeCell ref="G244:H244"/>
    <mergeCell ref="G245:H245"/>
    <mergeCell ref="G246:H246"/>
    <mergeCell ref="G247:H247"/>
    <mergeCell ref="G248:H248"/>
    <mergeCell ref="G249:H249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4"/>
  <sheetViews>
    <sheetView zoomScale="85" zoomScaleNormal="85" workbookViewId="0">
      <pane ySplit="7" topLeftCell="A119" activePane="bottomLeft" state="frozen"/>
      <selection pane="bottomLeft" activeCell="E125" sqref="E125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7" t="s">
        <v>21</v>
      </c>
      <c r="G2" s="327"/>
      <c r="H2" s="327"/>
      <c r="I2" s="220">
        <f>J138*-1</f>
        <v>-4883993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0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98">
        <v>43260</v>
      </c>
      <c r="B125" s="99">
        <v>180167748</v>
      </c>
      <c r="C125" s="100">
        <v>8</v>
      </c>
      <c r="D125" s="34">
        <v>617400</v>
      </c>
      <c r="E125" s="101">
        <v>180043864</v>
      </c>
      <c r="F125" s="99">
        <v>52</v>
      </c>
      <c r="G125" s="34">
        <v>5501388</v>
      </c>
      <c r="H125" s="102"/>
      <c r="I125" s="102"/>
      <c r="J125" s="34"/>
    </row>
    <row r="126" spans="1:10" x14ac:dyDescent="0.25">
      <c r="A126" s="98"/>
      <c r="B126" s="99"/>
      <c r="C126" s="100"/>
      <c r="D126" s="34"/>
      <c r="E126" s="101"/>
      <c r="F126" s="99"/>
      <c r="G126" s="34"/>
      <c r="H126" s="102"/>
      <c r="I126" s="102"/>
      <c r="J126" s="34"/>
    </row>
    <row r="127" spans="1:10" x14ac:dyDescent="0.25">
      <c r="A127" s="98"/>
      <c r="B127" s="99"/>
      <c r="C127" s="100"/>
      <c r="D127" s="34"/>
      <c r="E127" s="101"/>
      <c r="F127" s="99"/>
      <c r="G127" s="34"/>
      <c r="H127" s="102"/>
      <c r="I127" s="102"/>
      <c r="J127" s="34"/>
    </row>
    <row r="128" spans="1:10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</row>
    <row r="129" spans="1:16" x14ac:dyDescent="0.25">
      <c r="A129" s="236"/>
      <c r="B129" s="235"/>
      <c r="C129" s="241"/>
      <c r="D129" s="237"/>
      <c r="E129" s="238"/>
      <c r="F129" s="235"/>
      <c r="G129" s="237"/>
      <c r="H129" s="240"/>
      <c r="I129" s="240"/>
      <c r="J129" s="237"/>
    </row>
    <row r="130" spans="1:16" x14ac:dyDescent="0.25">
      <c r="A130" s="236"/>
      <c r="B130" s="224" t="s">
        <v>11</v>
      </c>
      <c r="C130" s="233">
        <f>SUM(C8:C129)</f>
        <v>1122</v>
      </c>
      <c r="D130" s="225"/>
      <c r="E130" s="224" t="s">
        <v>11</v>
      </c>
      <c r="F130" s="224">
        <f>SUM(F8:F129)</f>
        <v>155</v>
      </c>
      <c r="G130" s="225">
        <f>SUM(G8:G129)</f>
        <v>17046752</v>
      </c>
      <c r="H130" s="240"/>
      <c r="I130" s="240"/>
      <c r="J130" s="237"/>
    </row>
    <row r="131" spans="1:16" x14ac:dyDescent="0.25">
      <c r="A131" s="236"/>
      <c r="B131" s="224"/>
      <c r="C131" s="233"/>
      <c r="D131" s="225"/>
      <c r="E131" s="238"/>
      <c r="F131" s="235"/>
      <c r="G131" s="237"/>
      <c r="H131" s="240"/>
      <c r="I131" s="240"/>
      <c r="J131" s="237"/>
    </row>
    <row r="132" spans="1:16" x14ac:dyDescent="0.25">
      <c r="A132" s="226"/>
      <c r="B132" s="227"/>
      <c r="C132" s="241"/>
      <c r="D132" s="237"/>
      <c r="E132" s="224"/>
      <c r="F132" s="235"/>
      <c r="G132" s="326" t="s">
        <v>12</v>
      </c>
      <c r="H132" s="326"/>
      <c r="I132" s="240"/>
      <c r="J132" s="228">
        <f>SUM(D8:D129)</f>
        <v>109004386</v>
      </c>
    </row>
    <row r="133" spans="1:16" x14ac:dyDescent="0.25">
      <c r="A133" s="236"/>
      <c r="B133" s="235"/>
      <c r="C133" s="241"/>
      <c r="D133" s="237"/>
      <c r="E133" s="224"/>
      <c r="F133" s="235"/>
      <c r="G133" s="326" t="s">
        <v>13</v>
      </c>
      <c r="H133" s="326"/>
      <c r="I133" s="240"/>
      <c r="J133" s="228">
        <f>SUM(G8:G129)</f>
        <v>17046752</v>
      </c>
    </row>
    <row r="134" spans="1:16" x14ac:dyDescent="0.25">
      <c r="A134" s="229"/>
      <c r="B134" s="238"/>
      <c r="C134" s="241"/>
      <c r="D134" s="237"/>
      <c r="E134" s="238"/>
      <c r="F134" s="235"/>
      <c r="G134" s="326" t="s">
        <v>14</v>
      </c>
      <c r="H134" s="326"/>
      <c r="I134" s="41"/>
      <c r="J134" s="230">
        <f>J132-J133</f>
        <v>91957634</v>
      </c>
    </row>
    <row r="135" spans="1:16" x14ac:dyDescent="0.25">
      <c r="A135" s="236"/>
      <c r="B135" s="231"/>
      <c r="C135" s="241"/>
      <c r="D135" s="232"/>
      <c r="E135" s="238"/>
      <c r="F135" s="224"/>
      <c r="G135" s="326" t="s">
        <v>15</v>
      </c>
      <c r="H135" s="326"/>
      <c r="I135" s="240"/>
      <c r="J135" s="228">
        <f>SUM(H8:H131)</f>
        <v>315000</v>
      </c>
    </row>
    <row r="136" spans="1:16" x14ac:dyDescent="0.25">
      <c r="A136" s="236"/>
      <c r="B136" s="231"/>
      <c r="C136" s="241"/>
      <c r="D136" s="232"/>
      <c r="E136" s="238"/>
      <c r="F136" s="224"/>
      <c r="G136" s="326" t="s">
        <v>16</v>
      </c>
      <c r="H136" s="326"/>
      <c r="I136" s="240"/>
      <c r="J136" s="228">
        <f>J134+J135</f>
        <v>92272634</v>
      </c>
    </row>
    <row r="137" spans="1:16" x14ac:dyDescent="0.25">
      <c r="A137" s="236"/>
      <c r="B137" s="231"/>
      <c r="C137" s="241"/>
      <c r="D137" s="232"/>
      <c r="E137" s="238"/>
      <c r="F137" s="235"/>
      <c r="G137" s="326" t="s">
        <v>5</v>
      </c>
      <c r="H137" s="326"/>
      <c r="I137" s="240"/>
      <c r="J137" s="228">
        <f>SUM(I8:I131)</f>
        <v>97156627</v>
      </c>
    </row>
    <row r="138" spans="1:16" x14ac:dyDescent="0.25">
      <c r="A138" s="236"/>
      <c r="B138" s="231"/>
      <c r="C138" s="241"/>
      <c r="D138" s="232"/>
      <c r="E138" s="238"/>
      <c r="F138" s="235"/>
      <c r="G138" s="326" t="s">
        <v>32</v>
      </c>
      <c r="H138" s="326"/>
      <c r="I138" s="241" t="str">
        <f>IF(J138&gt;0,"SALDO",IF(J138&lt;0,"PIUTANG",IF(J138=0,"LUNAS")))</f>
        <v>SALDO</v>
      </c>
      <c r="J138" s="228">
        <f>J137-J136</f>
        <v>4883993</v>
      </c>
    </row>
    <row r="139" spans="1:16" x14ac:dyDescent="0.25">
      <c r="F139" s="219"/>
      <c r="G139" s="219"/>
      <c r="J139" s="219"/>
    </row>
    <row r="140" spans="1:16" x14ac:dyDescent="0.25">
      <c r="C140" s="219"/>
      <c r="D140" s="219"/>
      <c r="F140" s="219"/>
      <c r="G140" s="219"/>
      <c r="J140" s="219"/>
      <c r="L140" s="234"/>
      <c r="M140" s="234"/>
      <c r="N140" s="234"/>
      <c r="O140" s="234"/>
      <c r="P140" s="234"/>
    </row>
    <row r="141" spans="1:16" x14ac:dyDescent="0.25">
      <c r="C141" s="219"/>
      <c r="D141" s="219"/>
      <c r="F141" s="219"/>
      <c r="G141" s="219"/>
      <c r="J141" s="219"/>
      <c r="L141" s="234"/>
      <c r="M141" s="234"/>
      <c r="N141" s="234"/>
      <c r="O141" s="234"/>
      <c r="P141" s="234"/>
    </row>
    <row r="142" spans="1:16" x14ac:dyDescent="0.25">
      <c r="C142" s="219"/>
      <c r="D142" s="219"/>
      <c r="F142" s="219"/>
      <c r="G142" s="219"/>
      <c r="J142" s="219"/>
      <c r="L142" s="234"/>
      <c r="M142" s="234"/>
      <c r="N142" s="234"/>
      <c r="O142" s="234"/>
      <c r="P142" s="234"/>
    </row>
    <row r="143" spans="1:16" x14ac:dyDescent="0.25">
      <c r="C143" s="219"/>
      <c r="D143" s="219"/>
      <c r="F143" s="219"/>
      <c r="G143" s="219"/>
      <c r="J143" s="219"/>
      <c r="L143" s="234"/>
      <c r="M143" s="234"/>
      <c r="N143" s="234"/>
      <c r="O143" s="234"/>
      <c r="P143" s="234"/>
    </row>
    <row r="144" spans="1:16" x14ac:dyDescent="0.25">
      <c r="C144" s="219"/>
      <c r="D144" s="219"/>
      <c r="L144" s="234"/>
      <c r="M144" s="234"/>
      <c r="N144" s="234"/>
      <c r="O144" s="234"/>
      <c r="P144" s="234"/>
    </row>
  </sheetData>
  <mergeCells count="15">
    <mergeCell ref="G138:H138"/>
    <mergeCell ref="G132:H132"/>
    <mergeCell ref="G133:H133"/>
    <mergeCell ref="G134:H134"/>
    <mergeCell ref="G135:H135"/>
    <mergeCell ref="G136:H136"/>
    <mergeCell ref="G137:H13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J40" sqref="J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7" t="s">
        <v>21</v>
      </c>
      <c r="G2" s="327"/>
      <c r="H2" s="327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6" t="s">
        <v>12</v>
      </c>
      <c r="H46" s="326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6" t="s">
        <v>13</v>
      </c>
      <c r="H47" s="326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6" t="s">
        <v>14</v>
      </c>
      <c r="H48" s="326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6" t="s">
        <v>15</v>
      </c>
      <c r="H49" s="326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6" t="s">
        <v>16</v>
      </c>
      <c r="H50" s="326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6" t="s">
        <v>5</v>
      </c>
      <c r="H51" s="326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6" t="s">
        <v>32</v>
      </c>
      <c r="H52" s="326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6" t="s">
        <v>12</v>
      </c>
      <c r="H69" s="326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6" t="s">
        <v>13</v>
      </c>
      <c r="H70" s="326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6" t="s">
        <v>14</v>
      </c>
      <c r="H71" s="326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6" t="s">
        <v>15</v>
      </c>
      <c r="H72" s="326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6" t="s">
        <v>16</v>
      </c>
      <c r="H73" s="326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6" t="s">
        <v>5</v>
      </c>
      <c r="H74" s="326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6" t="s">
        <v>32</v>
      </c>
      <c r="H75" s="326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41" sqref="I4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6"/>
      <c r="I7" s="352"/>
      <c r="J7" s="340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6" t="s">
        <v>12</v>
      </c>
      <c r="H44" s="326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6" t="s">
        <v>13</v>
      </c>
      <c r="H45" s="326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6" t="s">
        <v>14</v>
      </c>
      <c r="H46" s="326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6" t="s">
        <v>15</v>
      </c>
      <c r="H47" s="326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6" t="s">
        <v>16</v>
      </c>
      <c r="H48" s="326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6" t="s">
        <v>5</v>
      </c>
      <c r="H49" s="326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6" t="s">
        <v>32</v>
      </c>
      <c r="H50" s="326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6"/>
      <c r="I7" s="352"/>
      <c r="J7" s="340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6" t="s">
        <v>12</v>
      </c>
      <c r="H49" s="326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6" t="s">
        <v>13</v>
      </c>
      <c r="H50" s="326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6" t="s">
        <v>14</v>
      </c>
      <c r="H51" s="326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6" t="s">
        <v>15</v>
      </c>
      <c r="H52" s="326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6" t="s">
        <v>16</v>
      </c>
      <c r="H53" s="326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6" t="s">
        <v>5</v>
      </c>
      <c r="H54" s="326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6" t="s">
        <v>32</v>
      </c>
      <c r="H55" s="326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7" t="s">
        <v>22</v>
      </c>
      <c r="G1" s="327"/>
      <c r="H1" s="327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6"/>
      <c r="I7" s="352"/>
      <c r="J7" s="34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6" t="s">
        <v>12</v>
      </c>
      <c r="H120" s="326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6" t="s">
        <v>13</v>
      </c>
      <c r="H121" s="326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6" t="s">
        <v>14</v>
      </c>
      <c r="H122" s="326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6" t="s">
        <v>15</v>
      </c>
      <c r="H123" s="326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6" t="s">
        <v>16</v>
      </c>
      <c r="H124" s="326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6" t="s">
        <v>5</v>
      </c>
      <c r="H125" s="326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6" t="s">
        <v>32</v>
      </c>
      <c r="H126" s="326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E22" sqref="E22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43255</v>
      </c>
      <c r="C5" s="283">
        <f>'Taufik ST'!I2</f>
        <v>17151750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43255</v>
      </c>
      <c r="C6" s="283">
        <f>'Indra Fashion'!I2</f>
        <v>6788573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43260</v>
      </c>
      <c r="C7" s="283">
        <f>Atlantis!I2</f>
        <v>2582739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43260</v>
      </c>
      <c r="C8" s="283">
        <f>Bandros!I2</f>
        <v>1786313</v>
      </c>
      <c r="E8" s="291" t="s">
        <v>162</v>
      </c>
    </row>
    <row r="9" spans="1:5" s="269" customFormat="1" ht="18.75" customHeight="1" x14ac:dyDescent="0.25">
      <c r="A9" s="185" t="s">
        <v>195</v>
      </c>
      <c r="B9" s="184" t="s">
        <v>40</v>
      </c>
      <c r="C9" s="283">
        <v>0</v>
      </c>
      <c r="E9" s="291" t="s">
        <v>196</v>
      </c>
    </row>
    <row r="10" spans="1:5" s="269" customFormat="1" ht="18.75" customHeight="1" x14ac:dyDescent="0.25">
      <c r="A10" s="185" t="s">
        <v>198</v>
      </c>
      <c r="B10" s="184">
        <v>43256</v>
      </c>
      <c r="C10" s="283">
        <f>Azalea!I2</f>
        <v>3775789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 t="s">
        <v>40</v>
      </c>
      <c r="C11" s="283">
        <v>0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43251</v>
      </c>
      <c r="C13" s="283">
        <f>Yanyan!I2</f>
        <v>699419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43248</v>
      </c>
      <c r="C20" s="283">
        <f>AnipAssunah!I2</f>
        <v>1154866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43813251.5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7" t="s">
        <v>22</v>
      </c>
      <c r="G1" s="327"/>
      <c r="H1" s="327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7" t="s">
        <v>21</v>
      </c>
      <c r="G2" s="327"/>
      <c r="H2" s="32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0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6" t="s">
        <v>12</v>
      </c>
      <c r="H121" s="326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6" t="s">
        <v>13</v>
      </c>
      <c r="H122" s="326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6" t="s">
        <v>14</v>
      </c>
      <c r="H123" s="326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6" t="s">
        <v>15</v>
      </c>
      <c r="H124" s="326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6" t="s">
        <v>16</v>
      </c>
      <c r="H125" s="326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6" t="s">
        <v>5</v>
      </c>
      <c r="H126" s="326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6" t="s">
        <v>32</v>
      </c>
      <c r="H127" s="326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7" t="s">
        <v>22</v>
      </c>
      <c r="G1" s="327"/>
      <c r="H1" s="32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7" t="s">
        <v>21</v>
      </c>
      <c r="G2" s="327"/>
      <c r="H2" s="32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30" t="s">
        <v>4</v>
      </c>
      <c r="I5" s="372" t="s">
        <v>5</v>
      </c>
      <c r="J5" s="332" t="s">
        <v>6</v>
      </c>
      <c r="L5" s="37"/>
      <c r="M5" s="37"/>
      <c r="N5" s="37"/>
      <c r="O5" s="37"/>
      <c r="P5" s="37"/>
      <c r="Q5" s="37"/>
    </row>
    <row r="6" spans="1:17" x14ac:dyDescent="0.25">
      <c r="A6" s="32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0"/>
      <c r="I6" s="372"/>
      <c r="J6" s="33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6" t="s">
        <v>12</v>
      </c>
      <c r="H31" s="326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6" t="s">
        <v>13</v>
      </c>
      <c r="H32" s="326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6" t="s">
        <v>14</v>
      </c>
      <c r="H33" s="326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6" t="s">
        <v>15</v>
      </c>
      <c r="H34" s="326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6" t="s">
        <v>16</v>
      </c>
      <c r="H35" s="326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6" t="s">
        <v>5</v>
      </c>
      <c r="H36" s="326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6" t="s">
        <v>32</v>
      </c>
      <c r="H37" s="326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50"/>
  <sheetViews>
    <sheetView workbookViewId="0">
      <pane ySplit="7" topLeftCell="A128" activePane="bottomLeft" state="frozen"/>
      <selection pane="bottomLeft" activeCell="B134" sqref="B13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7" t="s">
        <v>22</v>
      </c>
      <c r="G1" s="327"/>
      <c r="H1" s="327"/>
      <c r="I1" s="42" t="s">
        <v>20</v>
      </c>
      <c r="J1" s="20"/>
      <c r="L1" s="279">
        <f>SUM(D129:D137)</f>
        <v>7606027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J150*-1</f>
        <v>6788573</v>
      </c>
      <c r="J2" s="20"/>
      <c r="L2" s="279">
        <f>SUM(G129:G137)</f>
        <v>814452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6791575</v>
      </c>
      <c r="M3" s="219"/>
      <c r="N3" s="219">
        <f>I2-L3</f>
        <v>-3002</v>
      </c>
      <c r="O3" s="219"/>
      <c r="P3" s="219"/>
      <c r="Q3" s="219"/>
      <c r="R3" s="219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4" t="s">
        <v>4</v>
      </c>
      <c r="I6" s="331" t="s">
        <v>5</v>
      </c>
      <c r="J6" s="332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1"/>
      <c r="J7" s="332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2">
        <v>43255</v>
      </c>
      <c r="B129" s="235">
        <v>180166724</v>
      </c>
      <c r="C129" s="241">
        <v>23</v>
      </c>
      <c r="D129" s="237">
        <v>2732275</v>
      </c>
      <c r="E129" s="238"/>
      <c r="F129" s="241"/>
      <c r="G129" s="237"/>
      <c r="H129" s="240"/>
      <c r="I129" s="240"/>
      <c r="J129" s="23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2">
        <v>43256</v>
      </c>
      <c r="B130" s="235">
        <v>180166840</v>
      </c>
      <c r="C130" s="241">
        <v>4</v>
      </c>
      <c r="D130" s="237">
        <v>494375</v>
      </c>
      <c r="E130" s="238"/>
      <c r="F130" s="241"/>
      <c r="G130" s="237"/>
      <c r="H130" s="240"/>
      <c r="I130" s="240"/>
      <c r="J130" s="23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2">
        <v>43256</v>
      </c>
      <c r="B131" s="235">
        <v>180166979</v>
      </c>
      <c r="C131" s="241">
        <v>8</v>
      </c>
      <c r="D131" s="237">
        <v>864063</v>
      </c>
      <c r="E131" s="238">
        <v>180043687</v>
      </c>
      <c r="F131" s="241">
        <v>2</v>
      </c>
      <c r="G131" s="237">
        <v>388763</v>
      </c>
      <c r="H131" s="240"/>
      <c r="I131" s="240"/>
      <c r="J131" s="23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2">
        <v>43257</v>
      </c>
      <c r="B132" s="235">
        <v>180167165</v>
      </c>
      <c r="C132" s="241">
        <v>16</v>
      </c>
      <c r="D132" s="237">
        <v>1574213</v>
      </c>
      <c r="E132" s="238">
        <v>180043738</v>
      </c>
      <c r="F132" s="241">
        <v>1</v>
      </c>
      <c r="G132" s="237">
        <v>91438</v>
      </c>
      <c r="H132" s="240"/>
      <c r="I132" s="240"/>
      <c r="J132" s="23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2">
        <v>43258</v>
      </c>
      <c r="B133" s="235">
        <v>180167377</v>
      </c>
      <c r="C133" s="241">
        <v>10</v>
      </c>
      <c r="D133" s="237">
        <v>953575</v>
      </c>
      <c r="E133" s="238"/>
      <c r="F133" s="241"/>
      <c r="G133" s="237"/>
      <c r="H133" s="240"/>
      <c r="I133" s="240"/>
      <c r="J133" s="23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2">
        <v>43258</v>
      </c>
      <c r="B134" s="235">
        <v>180167386</v>
      </c>
      <c r="C134" s="241">
        <v>1</v>
      </c>
      <c r="D134" s="237">
        <v>201513</v>
      </c>
      <c r="E134" s="238"/>
      <c r="F134" s="241"/>
      <c r="G134" s="237"/>
      <c r="H134" s="240"/>
      <c r="I134" s="240"/>
      <c r="J134" s="23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2">
        <v>43259</v>
      </c>
      <c r="B135" s="235">
        <v>180167503</v>
      </c>
      <c r="C135" s="241">
        <v>4</v>
      </c>
      <c r="D135" s="237">
        <v>489300</v>
      </c>
      <c r="E135" s="238">
        <v>180043809</v>
      </c>
      <c r="F135" s="241">
        <v>1</v>
      </c>
      <c r="G135" s="237">
        <v>115063</v>
      </c>
      <c r="H135" s="240"/>
      <c r="I135" s="240"/>
      <c r="J135" s="23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2">
        <v>43259</v>
      </c>
      <c r="B136" s="235">
        <v>180167529</v>
      </c>
      <c r="C136" s="241">
        <v>1</v>
      </c>
      <c r="D136" s="237">
        <v>102025</v>
      </c>
      <c r="E136" s="238">
        <v>180043823</v>
      </c>
      <c r="F136" s="241">
        <v>1</v>
      </c>
      <c r="G136" s="237">
        <v>102025</v>
      </c>
      <c r="H136" s="240"/>
      <c r="I136" s="240"/>
      <c r="J136" s="23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2">
        <v>43260</v>
      </c>
      <c r="B137" s="235">
        <v>180167220</v>
      </c>
      <c r="C137" s="241">
        <v>2</v>
      </c>
      <c r="D137" s="237">
        <v>194688</v>
      </c>
      <c r="E137" s="238">
        <v>180043880</v>
      </c>
      <c r="F137" s="241">
        <v>1</v>
      </c>
      <c r="G137" s="237">
        <v>117163</v>
      </c>
      <c r="H137" s="240"/>
      <c r="I137" s="240"/>
      <c r="J137" s="237"/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2"/>
      <c r="B138" s="235"/>
      <c r="C138" s="241"/>
      <c r="D138" s="237"/>
      <c r="E138" s="238"/>
      <c r="F138" s="241"/>
      <c r="G138" s="237"/>
      <c r="H138" s="240"/>
      <c r="I138" s="240"/>
      <c r="J138" s="23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2"/>
      <c r="B139" s="235"/>
      <c r="C139" s="241"/>
      <c r="D139" s="237"/>
      <c r="E139" s="238"/>
      <c r="F139" s="241"/>
      <c r="G139" s="237"/>
      <c r="H139" s="240"/>
      <c r="I139" s="240"/>
      <c r="J139" s="237"/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/>
      <c r="B140" s="235"/>
      <c r="C140" s="241"/>
      <c r="D140" s="237"/>
      <c r="E140" s="238"/>
      <c r="F140" s="241"/>
      <c r="G140" s="237"/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x14ac:dyDescent="0.25">
      <c r="A141" s="162"/>
      <c r="B141" s="3"/>
      <c r="C141" s="40"/>
      <c r="D141" s="6"/>
      <c r="E141" s="7"/>
      <c r="F141" s="40"/>
      <c r="G141" s="6"/>
      <c r="H141" s="39"/>
      <c r="I141" s="39"/>
      <c r="J141" s="6"/>
    </row>
    <row r="142" spans="1:18" x14ac:dyDescent="0.25">
      <c r="A142" s="162"/>
      <c r="B142" s="8" t="s">
        <v>11</v>
      </c>
      <c r="C142" s="77">
        <f>SUM(C8:C141)</f>
        <v>848</v>
      </c>
      <c r="D142" s="9">
        <f>SUM(D8:D141)</f>
        <v>92092205</v>
      </c>
      <c r="E142" s="8" t="s">
        <v>11</v>
      </c>
      <c r="F142" s="77">
        <f>SUM(F8:F141)</f>
        <v>67</v>
      </c>
      <c r="G142" s="5">
        <f>SUM(G8:G141)</f>
        <v>16955623</v>
      </c>
      <c r="H142" s="40">
        <f>SUM(H8:H141)</f>
        <v>0</v>
      </c>
      <c r="I142" s="40">
        <f>SUM(I8:I141)</f>
        <v>68348009</v>
      </c>
      <c r="J142" s="5"/>
    </row>
    <row r="143" spans="1:18" x14ac:dyDescent="0.25">
      <c r="A143" s="162"/>
      <c r="B143" s="8"/>
      <c r="C143" s="77"/>
      <c r="D143" s="9"/>
      <c r="E143" s="8"/>
      <c r="F143" s="77"/>
      <c r="G143" s="5"/>
      <c r="H143" s="40"/>
      <c r="I143" s="40"/>
      <c r="J143" s="5"/>
    </row>
    <row r="144" spans="1:18" x14ac:dyDescent="0.25">
      <c r="A144" s="163"/>
      <c r="B144" s="11"/>
      <c r="C144" s="40"/>
      <c r="D144" s="6"/>
      <c r="E144" s="8"/>
      <c r="F144" s="40"/>
      <c r="G144" s="326" t="s">
        <v>12</v>
      </c>
      <c r="H144" s="326"/>
      <c r="I144" s="39"/>
      <c r="J144" s="13">
        <f>SUM(D8:D141)</f>
        <v>92092205</v>
      </c>
    </row>
    <row r="145" spans="1:10" x14ac:dyDescent="0.25">
      <c r="A145" s="162"/>
      <c r="B145" s="3"/>
      <c r="C145" s="40"/>
      <c r="D145" s="6"/>
      <c r="E145" s="7"/>
      <c r="F145" s="40"/>
      <c r="G145" s="326" t="s">
        <v>13</v>
      </c>
      <c r="H145" s="326"/>
      <c r="I145" s="39"/>
      <c r="J145" s="13">
        <f>SUM(G8:G141)</f>
        <v>16955623</v>
      </c>
    </row>
    <row r="146" spans="1:10" x14ac:dyDescent="0.25">
      <c r="A146" s="164"/>
      <c r="B146" s="7"/>
      <c r="C146" s="40"/>
      <c r="D146" s="6"/>
      <c r="E146" s="7"/>
      <c r="F146" s="40"/>
      <c r="G146" s="326" t="s">
        <v>14</v>
      </c>
      <c r="H146" s="326"/>
      <c r="I146" s="41"/>
      <c r="J146" s="15">
        <f>J144-J145</f>
        <v>75136582</v>
      </c>
    </row>
    <row r="147" spans="1:10" x14ac:dyDescent="0.25">
      <c r="A147" s="162"/>
      <c r="B147" s="16"/>
      <c r="C147" s="40"/>
      <c r="D147" s="17"/>
      <c r="E147" s="7"/>
      <c r="F147" s="40"/>
      <c r="G147" s="326" t="s">
        <v>15</v>
      </c>
      <c r="H147" s="326"/>
      <c r="I147" s="39"/>
      <c r="J147" s="13">
        <f>SUM(H8:H141)</f>
        <v>0</v>
      </c>
    </row>
    <row r="148" spans="1:10" x14ac:dyDescent="0.25">
      <c r="A148" s="162"/>
      <c r="B148" s="16"/>
      <c r="C148" s="40"/>
      <c r="D148" s="17"/>
      <c r="E148" s="7"/>
      <c r="F148" s="40"/>
      <c r="G148" s="326" t="s">
        <v>16</v>
      </c>
      <c r="H148" s="326"/>
      <c r="I148" s="39"/>
      <c r="J148" s="13">
        <f>J146+J147</f>
        <v>75136582</v>
      </c>
    </row>
    <row r="149" spans="1:10" x14ac:dyDescent="0.25">
      <c r="A149" s="162"/>
      <c r="B149" s="16"/>
      <c r="C149" s="40"/>
      <c r="D149" s="17"/>
      <c r="E149" s="7"/>
      <c r="F149" s="40"/>
      <c r="G149" s="326" t="s">
        <v>5</v>
      </c>
      <c r="H149" s="326"/>
      <c r="I149" s="39"/>
      <c r="J149" s="13">
        <f>SUM(I8:I141)</f>
        <v>68348009</v>
      </c>
    </row>
    <row r="150" spans="1:10" x14ac:dyDescent="0.25">
      <c r="A150" s="162"/>
      <c r="B150" s="16"/>
      <c r="C150" s="40"/>
      <c r="D150" s="17"/>
      <c r="E150" s="7"/>
      <c r="F150" s="40"/>
      <c r="G150" s="326" t="s">
        <v>32</v>
      </c>
      <c r="H150" s="326"/>
      <c r="I150" s="40" t="str">
        <f>IF(J150&gt;0,"SALDO",IF(J150&lt;0,"PIUTANG",IF(J150=0,"LUNAS")))</f>
        <v>PIUTANG</v>
      </c>
      <c r="J150" s="13">
        <f>J149-J148</f>
        <v>-6788573</v>
      </c>
    </row>
  </sheetData>
  <mergeCells count="15">
    <mergeCell ref="G149:H149"/>
    <mergeCell ref="G150:H150"/>
    <mergeCell ref="G144:H144"/>
    <mergeCell ref="G145:H145"/>
    <mergeCell ref="G146:H146"/>
    <mergeCell ref="G147:H147"/>
    <mergeCell ref="G148:H148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7" t="s">
        <v>21</v>
      </c>
      <c r="G2" s="327"/>
      <c r="H2" s="327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0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6" t="s">
        <v>12</v>
      </c>
      <c r="H53" s="326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6" t="s">
        <v>13</v>
      </c>
      <c r="H54" s="326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6" t="s">
        <v>14</v>
      </c>
      <c r="H55" s="326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6" t="s">
        <v>15</v>
      </c>
      <c r="H56" s="326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6" t="s">
        <v>16</v>
      </c>
      <c r="H57" s="326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6" t="s">
        <v>5</v>
      </c>
      <c r="H58" s="326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6" t="s">
        <v>32</v>
      </c>
      <c r="H59" s="326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30"/>
      <c r="I7" s="372"/>
      <c r="J7" s="332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7" t="s">
        <v>22</v>
      </c>
      <c r="G1" s="327"/>
      <c r="H1" s="32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8" t="s">
        <v>63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9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31"/>
      <c r="J7" s="332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6" t="s">
        <v>12</v>
      </c>
      <c r="H32" s="326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6" t="s">
        <v>13</v>
      </c>
      <c r="H33" s="326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6" t="s">
        <v>14</v>
      </c>
      <c r="H34" s="326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6" t="s">
        <v>15</v>
      </c>
      <c r="H35" s="326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6" t="s">
        <v>16</v>
      </c>
      <c r="H36" s="326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6" t="s">
        <v>5</v>
      </c>
      <c r="H37" s="326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6" t="s">
        <v>32</v>
      </c>
      <c r="H38" s="326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7" t="s">
        <v>21</v>
      </c>
      <c r="G2" s="327"/>
      <c r="H2" s="327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6"/>
      <c r="I7" s="352"/>
      <c r="J7" s="34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6" t="s">
        <v>12</v>
      </c>
      <c r="H73" s="326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6" t="s">
        <v>13</v>
      </c>
      <c r="H74" s="326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6" t="s">
        <v>14</v>
      </c>
      <c r="H75" s="326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6" t="s">
        <v>15</v>
      </c>
      <c r="H76" s="326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6" t="s">
        <v>16</v>
      </c>
      <c r="H77" s="326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6" t="s">
        <v>5</v>
      </c>
      <c r="H78" s="326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6" t="s">
        <v>32</v>
      </c>
      <c r="H79" s="326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7" t="s">
        <v>127</v>
      </c>
      <c r="G2" s="327"/>
      <c r="H2" s="327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18"/>
      <c r="N5" s="18"/>
      <c r="O5" s="37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76" t="s">
        <v>4</v>
      </c>
      <c r="I6" s="378" t="s">
        <v>5</v>
      </c>
      <c r="J6" s="379" t="s">
        <v>6</v>
      </c>
      <c r="L6" s="18"/>
      <c r="N6" s="18"/>
      <c r="O6" s="37"/>
    </row>
    <row r="7" spans="1:15" x14ac:dyDescent="0.25">
      <c r="A7" s="32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7"/>
      <c r="I7" s="378"/>
      <c r="J7" s="379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5" t="s">
        <v>12</v>
      </c>
      <c r="H19" s="37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5" t="s">
        <v>13</v>
      </c>
      <c r="H20" s="37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5" t="s">
        <v>14</v>
      </c>
      <c r="H21" s="37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5" t="s">
        <v>15</v>
      </c>
      <c r="H22" s="37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5" t="s">
        <v>16</v>
      </c>
      <c r="H23" s="37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5" t="s">
        <v>5</v>
      </c>
      <c r="H24" s="37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5" t="s">
        <v>32</v>
      </c>
      <c r="H25" s="37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7" t="s">
        <v>22</v>
      </c>
      <c r="G1" s="327"/>
      <c r="H1" s="32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6"/>
      <c r="I7" s="352"/>
      <c r="J7" s="340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7" t="s">
        <v>22</v>
      </c>
      <c r="G1" s="327"/>
      <c r="H1" s="327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7" t="s">
        <v>21</v>
      </c>
      <c r="G2" s="327"/>
      <c r="H2" s="327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6"/>
      <c r="I7" s="352"/>
      <c r="J7" s="340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6" t="s">
        <v>12</v>
      </c>
      <c r="H35" s="326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6" t="s">
        <v>13</v>
      </c>
      <c r="H36" s="326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6" t="s">
        <v>14</v>
      </c>
      <c r="H37" s="326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6" t="s">
        <v>15</v>
      </c>
      <c r="H38" s="326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6" t="s">
        <v>16</v>
      </c>
      <c r="H39" s="326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6" t="s">
        <v>5</v>
      </c>
      <c r="H40" s="326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6" t="s">
        <v>32</v>
      </c>
      <c r="H41" s="326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7" t="s">
        <v>22</v>
      </c>
      <c r="G1" s="327"/>
      <c r="H1" s="327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7" t="s">
        <v>21</v>
      </c>
      <c r="G2" s="327"/>
      <c r="H2" s="327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6"/>
      <c r="I7" s="352"/>
      <c r="J7" s="340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689"/>
  <sheetViews>
    <sheetView workbookViewId="0">
      <pane ySplit="7" topLeftCell="A663" activePane="bottomLeft" state="frozen"/>
      <selection pane="bottomLeft" activeCell="E667" sqref="E667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SUM(D660:D665)</f>
        <v>12054001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J689*-1</f>
        <v>1786313</v>
      </c>
      <c r="J2" s="218"/>
      <c r="L2" s="219">
        <f>SUM(G660:G665)</f>
        <v>1814663</v>
      </c>
      <c r="M2" s="219">
        <f>SUM(G637:G639)</f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10239338</v>
      </c>
      <c r="M3" s="219">
        <f>M1-M2</f>
        <v>0</v>
      </c>
      <c r="N3" s="219">
        <f>L3+M3</f>
        <v>10239338</v>
      </c>
    </row>
    <row r="4" spans="1:18" x14ac:dyDescent="0.25">
      <c r="L4" s="234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5" t="s">
        <v>4</v>
      </c>
      <c r="I6" s="337" t="s">
        <v>5</v>
      </c>
      <c r="J6" s="339" t="s">
        <v>6</v>
      </c>
    </row>
    <row r="7" spans="1:18" x14ac:dyDescent="0.25">
      <c r="A7" s="329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6"/>
      <c r="I7" s="338"/>
      <c r="J7" s="340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/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98">
        <v>43260</v>
      </c>
      <c r="B666" s="99">
        <v>180167601</v>
      </c>
      <c r="C666" s="100">
        <v>3</v>
      </c>
      <c r="D666" s="34">
        <v>312113</v>
      </c>
      <c r="E666" s="99">
        <v>180043839</v>
      </c>
      <c r="F666" s="100">
        <v>5</v>
      </c>
      <c r="G666" s="34">
        <v>586688</v>
      </c>
      <c r="H666" s="102"/>
      <c r="I666" s="102"/>
      <c r="J666" s="34"/>
      <c r="K666" s="138"/>
      <c r="L666" s="138"/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98">
        <v>43260</v>
      </c>
      <c r="B667" s="99">
        <v>180167636</v>
      </c>
      <c r="C667" s="100">
        <v>24</v>
      </c>
      <c r="D667" s="34">
        <v>2610125</v>
      </c>
      <c r="E667" s="99">
        <v>180043862</v>
      </c>
      <c r="F667" s="100">
        <v>43</v>
      </c>
      <c r="G667" s="34">
        <v>4734888</v>
      </c>
      <c r="H667" s="102"/>
      <c r="I667" s="102"/>
      <c r="J667" s="34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98">
        <v>43260</v>
      </c>
      <c r="B668" s="99">
        <v>180167648</v>
      </c>
      <c r="C668" s="100">
        <v>10</v>
      </c>
      <c r="D668" s="34">
        <v>999775</v>
      </c>
      <c r="E668" s="99"/>
      <c r="F668" s="100"/>
      <c r="G668" s="34"/>
      <c r="H668" s="102"/>
      <c r="I668" s="102"/>
      <c r="J668" s="34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98">
        <v>43260</v>
      </c>
      <c r="B669" s="99">
        <v>180167663</v>
      </c>
      <c r="C669" s="100">
        <v>15</v>
      </c>
      <c r="D669" s="34">
        <v>1610350</v>
      </c>
      <c r="E669" s="99"/>
      <c r="F669" s="100"/>
      <c r="G669" s="34"/>
      <c r="H669" s="102"/>
      <c r="I669" s="102"/>
      <c r="J669" s="34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98">
        <v>43260</v>
      </c>
      <c r="B670" s="99">
        <v>180167703</v>
      </c>
      <c r="C670" s="100">
        <v>9</v>
      </c>
      <c r="D670" s="34">
        <v>936425</v>
      </c>
      <c r="E670" s="99"/>
      <c r="F670" s="100"/>
      <c r="G670" s="34"/>
      <c r="H670" s="102"/>
      <c r="I670" s="102"/>
      <c r="J670" s="34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98">
        <v>43260</v>
      </c>
      <c r="B671" s="99">
        <v>180167728</v>
      </c>
      <c r="C671" s="100">
        <v>2</v>
      </c>
      <c r="D671" s="34">
        <v>151025</v>
      </c>
      <c r="E671" s="99"/>
      <c r="F671" s="100"/>
      <c r="G671" s="34"/>
      <c r="H671" s="102"/>
      <c r="I671" s="102"/>
      <c r="J671" s="34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98">
        <v>43260</v>
      </c>
      <c r="B672" s="99">
        <v>180167753</v>
      </c>
      <c r="C672" s="100">
        <v>1</v>
      </c>
      <c r="D672" s="34">
        <v>97913</v>
      </c>
      <c r="E672" s="99"/>
      <c r="F672" s="100"/>
      <c r="G672" s="34"/>
      <c r="H672" s="102"/>
      <c r="I672" s="102"/>
      <c r="J672" s="34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98">
        <v>43260</v>
      </c>
      <c r="B673" s="99">
        <v>180167761</v>
      </c>
      <c r="C673" s="100">
        <v>2</v>
      </c>
      <c r="D673" s="34">
        <v>291550</v>
      </c>
      <c r="E673" s="99"/>
      <c r="F673" s="100"/>
      <c r="G673" s="34"/>
      <c r="H673" s="102"/>
      <c r="I673" s="102"/>
      <c r="J673" s="34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98">
        <v>43260</v>
      </c>
      <c r="B674" s="99">
        <v>180167765</v>
      </c>
      <c r="C674" s="100">
        <v>1</v>
      </c>
      <c r="D674" s="34">
        <v>98613</v>
      </c>
      <c r="E674" s="99"/>
      <c r="F674" s="100"/>
      <c r="G674" s="34"/>
      <c r="H674" s="102"/>
      <c r="I674" s="102"/>
      <c r="J674" s="34"/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98"/>
      <c r="B675" s="99"/>
      <c r="C675" s="100"/>
      <c r="D675" s="34"/>
      <c r="E675" s="99"/>
      <c r="F675" s="100"/>
      <c r="G675" s="34"/>
      <c r="H675" s="102"/>
      <c r="I675" s="102"/>
      <c r="J675" s="34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98"/>
      <c r="B676" s="99"/>
      <c r="C676" s="100"/>
      <c r="D676" s="34"/>
      <c r="E676" s="99"/>
      <c r="F676" s="100"/>
      <c r="G676" s="34"/>
      <c r="H676" s="102"/>
      <c r="I676" s="102"/>
      <c r="J676" s="34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98"/>
      <c r="B677" s="99"/>
      <c r="C677" s="100"/>
      <c r="D677" s="34"/>
      <c r="E677" s="99"/>
      <c r="F677" s="100"/>
      <c r="G677" s="34"/>
      <c r="H677" s="102"/>
      <c r="I677" s="102"/>
      <c r="J677" s="34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98"/>
      <c r="B678" s="99"/>
      <c r="C678" s="100"/>
      <c r="D678" s="34"/>
      <c r="E678" s="99"/>
      <c r="F678" s="100"/>
      <c r="G678" s="34"/>
      <c r="H678" s="102"/>
      <c r="I678" s="102"/>
      <c r="J678" s="34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98"/>
      <c r="B679" s="99"/>
      <c r="C679" s="100"/>
      <c r="D679" s="34"/>
      <c r="E679" s="99"/>
      <c r="F679" s="100"/>
      <c r="G679" s="34"/>
      <c r="H679" s="102"/>
      <c r="I679" s="102"/>
      <c r="J679" s="34"/>
      <c r="K679" s="138"/>
      <c r="L679" s="138"/>
      <c r="M679" s="138"/>
      <c r="N679" s="138"/>
      <c r="O679" s="138"/>
      <c r="P679" s="138"/>
      <c r="Q679" s="138"/>
      <c r="R679" s="138"/>
    </row>
    <row r="680" spans="1:18" x14ac:dyDescent="0.25">
      <c r="A680" s="236"/>
      <c r="B680" s="235"/>
      <c r="C680" s="241"/>
      <c r="D680" s="237"/>
      <c r="E680" s="235"/>
      <c r="F680" s="241"/>
      <c r="G680" s="237"/>
      <c r="H680" s="240"/>
      <c r="I680" s="240"/>
      <c r="J680" s="237"/>
    </row>
    <row r="681" spans="1:18" s="218" customFormat="1" x14ac:dyDescent="0.25">
      <c r="A681" s="227"/>
      <c r="B681" s="224" t="s">
        <v>11</v>
      </c>
      <c r="C681" s="233">
        <f>SUM(C8:C680)</f>
        <v>8345</v>
      </c>
      <c r="D681" s="225">
        <f>SUM(D8:D680)</f>
        <v>906825931</v>
      </c>
      <c r="E681" s="224" t="s">
        <v>11</v>
      </c>
      <c r="F681" s="233">
        <f>SUM(F8:F680)</f>
        <v>852</v>
      </c>
      <c r="G681" s="225">
        <f>SUM(G8:G680)</f>
        <v>92860891</v>
      </c>
      <c r="H681" s="233">
        <f>SUM(H8:H680)</f>
        <v>0</v>
      </c>
      <c r="I681" s="233">
        <f>SUM(I8:I680)</f>
        <v>812178727</v>
      </c>
      <c r="J681" s="225"/>
      <c r="K681" s="220"/>
      <c r="L681" s="220"/>
      <c r="M681" s="220"/>
      <c r="N681" s="220"/>
      <c r="O681" s="220"/>
      <c r="P681" s="220"/>
      <c r="Q681" s="220"/>
      <c r="R681" s="220"/>
    </row>
    <row r="682" spans="1:18" s="218" customFormat="1" x14ac:dyDescent="0.25">
      <c r="A682" s="227"/>
      <c r="B682" s="224"/>
      <c r="C682" s="233"/>
      <c r="D682" s="225"/>
      <c r="E682" s="224"/>
      <c r="F682" s="233"/>
      <c r="G682" s="225"/>
      <c r="H682" s="233"/>
      <c r="I682" s="233"/>
      <c r="J682" s="225"/>
      <c r="K682" s="220"/>
      <c r="M682" s="220"/>
      <c r="N682" s="220"/>
      <c r="O682" s="220"/>
      <c r="P682" s="220"/>
      <c r="Q682" s="220"/>
      <c r="R682" s="220"/>
    </row>
    <row r="683" spans="1:18" x14ac:dyDescent="0.25">
      <c r="A683" s="226"/>
      <c r="B683" s="227"/>
      <c r="C683" s="241"/>
      <c r="D683" s="237"/>
      <c r="E683" s="224"/>
      <c r="F683" s="241"/>
      <c r="G683" s="341" t="s">
        <v>12</v>
      </c>
      <c r="H683" s="342"/>
      <c r="I683" s="237"/>
      <c r="J683" s="228">
        <f>SUM(D8:D680)</f>
        <v>906825931</v>
      </c>
      <c r="P683" s="220"/>
      <c r="Q683" s="220"/>
      <c r="R683" s="234"/>
    </row>
    <row r="684" spans="1:18" x14ac:dyDescent="0.25">
      <c r="A684" s="236"/>
      <c r="B684" s="235"/>
      <c r="C684" s="241"/>
      <c r="D684" s="237"/>
      <c r="E684" s="235"/>
      <c r="F684" s="241"/>
      <c r="G684" s="341" t="s">
        <v>13</v>
      </c>
      <c r="H684" s="342"/>
      <c r="I684" s="238"/>
      <c r="J684" s="228">
        <f>SUM(G8:G680)</f>
        <v>92860891</v>
      </c>
      <c r="R684" s="234"/>
    </row>
    <row r="685" spans="1:18" x14ac:dyDescent="0.25">
      <c r="A685" s="229"/>
      <c r="B685" s="238"/>
      <c r="C685" s="241"/>
      <c r="D685" s="237"/>
      <c r="E685" s="235"/>
      <c r="F685" s="241"/>
      <c r="G685" s="341" t="s">
        <v>14</v>
      </c>
      <c r="H685" s="342"/>
      <c r="I685" s="230"/>
      <c r="J685" s="230">
        <f>J683-J684</f>
        <v>813965040</v>
      </c>
      <c r="L685" s="220"/>
      <c r="R685" s="234"/>
    </row>
    <row r="686" spans="1:18" x14ac:dyDescent="0.25">
      <c r="A686" s="236"/>
      <c r="B686" s="231"/>
      <c r="C686" s="241"/>
      <c r="D686" s="232"/>
      <c r="E686" s="235"/>
      <c r="F686" s="241"/>
      <c r="G686" s="341" t="s">
        <v>15</v>
      </c>
      <c r="H686" s="342"/>
      <c r="I686" s="238"/>
      <c r="J686" s="228">
        <f>SUM(H8:H680)</f>
        <v>0</v>
      </c>
      <c r="R686" s="234"/>
    </row>
    <row r="687" spans="1:18" x14ac:dyDescent="0.25">
      <c r="A687" s="236"/>
      <c r="B687" s="231"/>
      <c r="C687" s="241"/>
      <c r="D687" s="232"/>
      <c r="E687" s="235"/>
      <c r="F687" s="241"/>
      <c r="G687" s="341" t="s">
        <v>16</v>
      </c>
      <c r="H687" s="342"/>
      <c r="I687" s="238"/>
      <c r="J687" s="228">
        <f>J685+J686</f>
        <v>813965040</v>
      </c>
      <c r="R687" s="234"/>
    </row>
    <row r="688" spans="1:18" x14ac:dyDescent="0.25">
      <c r="A688" s="236"/>
      <c r="B688" s="231"/>
      <c r="C688" s="241"/>
      <c r="D688" s="232"/>
      <c r="E688" s="235"/>
      <c r="F688" s="241"/>
      <c r="G688" s="341" t="s">
        <v>5</v>
      </c>
      <c r="H688" s="342"/>
      <c r="I688" s="238"/>
      <c r="J688" s="228">
        <f>SUM(I8:I680)</f>
        <v>812178727</v>
      </c>
      <c r="R688" s="234"/>
    </row>
    <row r="689" spans="1:18" x14ac:dyDescent="0.25">
      <c r="A689" s="236"/>
      <c r="B689" s="231"/>
      <c r="C689" s="241"/>
      <c r="D689" s="232"/>
      <c r="E689" s="235"/>
      <c r="F689" s="241"/>
      <c r="G689" s="341" t="s">
        <v>32</v>
      </c>
      <c r="H689" s="342"/>
      <c r="I689" s="235" t="str">
        <f>IF(J689&gt;0,"SALDO",IF(J689&lt;0,"PIUTANG",IF(J689=0,"LUNAS")))</f>
        <v>PIUTANG</v>
      </c>
      <c r="J689" s="228">
        <f>J688-J687</f>
        <v>-1786313</v>
      </c>
      <c r="R689" s="234"/>
    </row>
  </sheetData>
  <mergeCells count="13">
    <mergeCell ref="G689:H689"/>
    <mergeCell ref="G683:H683"/>
    <mergeCell ref="G684:H684"/>
    <mergeCell ref="G685:H685"/>
    <mergeCell ref="G686:H686"/>
    <mergeCell ref="G687:H687"/>
    <mergeCell ref="G688:H688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7" t="s">
        <v>21</v>
      </c>
      <c r="G2" s="327"/>
      <c r="H2" s="327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6"/>
      <c r="I7" s="352"/>
      <c r="J7" s="340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6" t="s">
        <v>12</v>
      </c>
      <c r="H35" s="326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6" t="s">
        <v>13</v>
      </c>
      <c r="H36" s="326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6" t="s">
        <v>14</v>
      </c>
      <c r="H37" s="326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6" t="s">
        <v>15</v>
      </c>
      <c r="H38" s="326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6" t="s">
        <v>16</v>
      </c>
      <c r="H39" s="326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6" t="s">
        <v>5</v>
      </c>
      <c r="H40" s="326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7" t="s">
        <v>21</v>
      </c>
      <c r="G2" s="327"/>
      <c r="H2" s="327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6"/>
      <c r="I7" s="352"/>
      <c r="J7" s="340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7" t="s">
        <v>22</v>
      </c>
      <c r="G1" s="327"/>
      <c r="H1" s="327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6"/>
      <c r="I7" s="352"/>
      <c r="J7" s="34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6" t="s">
        <v>12</v>
      </c>
      <c r="H158" s="326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6" t="s">
        <v>13</v>
      </c>
      <c r="H159" s="326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6" t="s">
        <v>14</v>
      </c>
      <c r="H160" s="326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6" t="s">
        <v>15</v>
      </c>
      <c r="H161" s="326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6" t="s">
        <v>16</v>
      </c>
      <c r="H162" s="326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6" t="s">
        <v>5</v>
      </c>
      <c r="H163" s="326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6" t="s">
        <v>32</v>
      </c>
      <c r="H164" s="326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7" t="s">
        <v>22</v>
      </c>
      <c r="G1" s="327"/>
      <c r="H1" s="327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7" t="s">
        <v>21</v>
      </c>
      <c r="G2" s="327"/>
      <c r="H2" s="32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6"/>
      <c r="I7" s="352"/>
      <c r="J7" s="34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6" t="s">
        <v>12</v>
      </c>
      <c r="H57" s="326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6" t="s">
        <v>13</v>
      </c>
      <c r="H58" s="326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6" t="s">
        <v>14</v>
      </c>
      <c r="H59" s="326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6" t="s">
        <v>15</v>
      </c>
      <c r="H60" s="326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6" t="s">
        <v>16</v>
      </c>
      <c r="H61" s="326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6" t="s">
        <v>5</v>
      </c>
      <c r="H62" s="326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6" t="s">
        <v>32</v>
      </c>
      <c r="H63" s="326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7" t="s">
        <v>22</v>
      </c>
      <c r="G1" s="327"/>
      <c r="H1" s="32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7" t="s">
        <v>21</v>
      </c>
      <c r="G2" s="327"/>
      <c r="H2" s="327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6" t="s">
        <v>12</v>
      </c>
      <c r="H116" s="326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6" t="s">
        <v>13</v>
      </c>
      <c r="H117" s="326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6" t="s">
        <v>14</v>
      </c>
      <c r="H118" s="326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6" t="s">
        <v>15</v>
      </c>
      <c r="H119" s="326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6" t="s">
        <v>16</v>
      </c>
      <c r="H120" s="326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6" t="s">
        <v>5</v>
      </c>
      <c r="H121" s="326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6" t="s">
        <v>32</v>
      </c>
      <c r="H122" s="326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J72*-1</f>
        <v>0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5" t="s">
        <v>12</v>
      </c>
      <c r="H66" s="37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13</v>
      </c>
      <c r="H67" s="37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5" t="s">
        <v>14</v>
      </c>
      <c r="H68" s="37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15</v>
      </c>
      <c r="H69" s="37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16</v>
      </c>
      <c r="H70" s="37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5</v>
      </c>
      <c r="H71" s="37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5" t="s">
        <v>32</v>
      </c>
      <c r="H72" s="37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6" t="s">
        <v>12</v>
      </c>
      <c r="H34" s="326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6" t="s">
        <v>13</v>
      </c>
      <c r="H35" s="326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6" t="s">
        <v>14</v>
      </c>
      <c r="H36" s="326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6" t="s">
        <v>15</v>
      </c>
      <c r="H37" s="326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6" t="s">
        <v>16</v>
      </c>
      <c r="H38" s="326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6" t="s">
        <v>5</v>
      </c>
      <c r="H39" s="326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6" t="s">
        <v>32</v>
      </c>
      <c r="H40" s="326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J71*-1</f>
        <v>12110891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5" t="s">
        <v>12</v>
      </c>
      <c r="H65" s="37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5" t="s">
        <v>13</v>
      </c>
      <c r="H66" s="37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14</v>
      </c>
      <c r="H67" s="37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5" t="s">
        <v>15</v>
      </c>
      <c r="H68" s="37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16</v>
      </c>
      <c r="H69" s="37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5</v>
      </c>
      <c r="H70" s="37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32</v>
      </c>
      <c r="H71" s="37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16"/>
  <sheetViews>
    <sheetView zoomScaleNormal="100" workbookViewId="0">
      <pane ySplit="6" topLeftCell="A493" activePane="bottomLeft" state="frozen"/>
      <selection pane="bottomLeft" activeCell="E497" sqref="E497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7" t="s">
        <v>22</v>
      </c>
      <c r="G1" s="327"/>
      <c r="H1" s="327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J515*-1</f>
        <v>2582739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5" t="s">
        <v>4</v>
      </c>
      <c r="I5" s="351" t="s">
        <v>5</v>
      </c>
      <c r="J5" s="339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6"/>
      <c r="I6" s="352"/>
      <c r="J6" s="340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98">
        <v>43260</v>
      </c>
      <c r="B497" s="99">
        <v>180167627</v>
      </c>
      <c r="C497" s="100">
        <v>16</v>
      </c>
      <c r="D497" s="34">
        <v>1654975</v>
      </c>
      <c r="E497" s="101">
        <v>180043858</v>
      </c>
      <c r="F497" s="100">
        <v>4</v>
      </c>
      <c r="G497" s="34">
        <v>430413</v>
      </c>
      <c r="H497" s="101"/>
      <c r="I497" s="102"/>
      <c r="J497" s="34"/>
      <c r="K497" s="234"/>
      <c r="L497" s="234"/>
      <c r="M497" s="234"/>
      <c r="N497" s="234"/>
      <c r="O497" s="234"/>
      <c r="P497" s="234"/>
    </row>
    <row r="498" spans="1:16" x14ac:dyDescent="0.25">
      <c r="A498" s="98">
        <v>43260</v>
      </c>
      <c r="B498" s="99">
        <v>180167651</v>
      </c>
      <c r="C498" s="100">
        <v>8</v>
      </c>
      <c r="D498" s="34">
        <v>1264113</v>
      </c>
      <c r="E498" s="101"/>
      <c r="F498" s="100"/>
      <c r="G498" s="34"/>
      <c r="H498" s="101"/>
      <c r="I498" s="102"/>
      <c r="J498" s="34"/>
      <c r="K498" s="234"/>
      <c r="L498" s="234"/>
      <c r="M498" s="234"/>
      <c r="N498" s="234"/>
      <c r="O498" s="234"/>
      <c r="P498" s="234"/>
    </row>
    <row r="499" spans="1:16" x14ac:dyDescent="0.25">
      <c r="A499" s="98">
        <v>43260</v>
      </c>
      <c r="B499" s="99">
        <v>180167744</v>
      </c>
      <c r="C499" s="100">
        <v>1</v>
      </c>
      <c r="D499" s="34">
        <v>94063</v>
      </c>
      <c r="E499" s="101"/>
      <c r="F499" s="100"/>
      <c r="G499" s="34"/>
      <c r="H499" s="101"/>
      <c r="I499" s="102"/>
      <c r="J499" s="34"/>
      <c r="K499" s="234"/>
      <c r="L499" s="234"/>
      <c r="M499" s="234"/>
      <c r="N499" s="234"/>
      <c r="O499" s="234"/>
      <c r="P499" s="234"/>
    </row>
    <row r="500" spans="1:16" x14ac:dyDescent="0.25">
      <c r="A500" s="98"/>
      <c r="B500" s="99"/>
      <c r="C500" s="100"/>
      <c r="D500" s="34"/>
      <c r="E500" s="101"/>
      <c r="F500" s="100"/>
      <c r="G500" s="34"/>
      <c r="H500" s="101"/>
      <c r="I500" s="102"/>
      <c r="J500" s="34"/>
      <c r="K500" s="234"/>
      <c r="L500" s="234"/>
      <c r="M500" s="234"/>
      <c r="N500" s="234"/>
      <c r="O500" s="234"/>
      <c r="P500" s="234"/>
    </row>
    <row r="501" spans="1:16" x14ac:dyDescent="0.25">
      <c r="A501" s="98"/>
      <c r="B501" s="99"/>
      <c r="C501" s="100"/>
      <c r="D501" s="34"/>
      <c r="E501" s="101"/>
      <c r="F501" s="100"/>
      <c r="G501" s="34"/>
      <c r="H501" s="101"/>
      <c r="I501" s="102"/>
      <c r="J501" s="34"/>
      <c r="K501" s="234"/>
      <c r="L501" s="234"/>
      <c r="M501" s="234"/>
      <c r="N501" s="234"/>
      <c r="O501" s="234"/>
      <c r="P501" s="234"/>
    </row>
    <row r="502" spans="1:16" x14ac:dyDescent="0.25">
      <c r="A502" s="98"/>
      <c r="B502" s="99"/>
      <c r="C502" s="100"/>
      <c r="D502" s="34"/>
      <c r="E502" s="101"/>
      <c r="F502" s="100"/>
      <c r="G502" s="34"/>
      <c r="H502" s="101"/>
      <c r="I502" s="102"/>
      <c r="J502" s="34"/>
      <c r="K502" s="234"/>
      <c r="L502" s="234"/>
      <c r="M502" s="234"/>
      <c r="N502" s="234"/>
      <c r="O502" s="234"/>
      <c r="P502" s="234"/>
    </row>
    <row r="503" spans="1:16" x14ac:dyDescent="0.25">
      <c r="A503" s="98"/>
      <c r="B503" s="99"/>
      <c r="C503" s="100"/>
      <c r="D503" s="34"/>
      <c r="E503" s="101"/>
      <c r="F503" s="100"/>
      <c r="G503" s="34"/>
      <c r="H503" s="101"/>
      <c r="I503" s="102"/>
      <c r="J503" s="34"/>
      <c r="K503" s="234"/>
      <c r="L503" s="234"/>
      <c r="M503" s="234"/>
      <c r="N503" s="234"/>
      <c r="O503" s="234"/>
      <c r="P503" s="234"/>
    </row>
    <row r="504" spans="1:16" x14ac:dyDescent="0.25">
      <c r="A504" s="98"/>
      <c r="B504" s="99"/>
      <c r="C504" s="100"/>
      <c r="D504" s="34"/>
      <c r="E504" s="101"/>
      <c r="F504" s="100"/>
      <c r="G504" s="34"/>
      <c r="H504" s="101"/>
      <c r="I504" s="102"/>
      <c r="J504" s="34"/>
      <c r="K504" s="234"/>
      <c r="L504" s="234"/>
      <c r="M504" s="234"/>
      <c r="N504" s="234"/>
      <c r="O504" s="234"/>
      <c r="P504" s="234"/>
    </row>
    <row r="505" spans="1:16" x14ac:dyDescent="0.25">
      <c r="A505" s="98"/>
      <c r="B505" s="99"/>
      <c r="C505" s="100"/>
      <c r="D505" s="34"/>
      <c r="E505" s="101"/>
      <c r="F505" s="100"/>
      <c r="G505" s="34"/>
      <c r="H505" s="101"/>
      <c r="I505" s="102"/>
      <c r="J505" s="34"/>
      <c r="K505" s="234"/>
      <c r="L505" s="234"/>
      <c r="M505" s="234"/>
      <c r="N505" s="234"/>
      <c r="O505" s="234"/>
      <c r="P505" s="234"/>
    </row>
    <row r="506" spans="1:16" x14ac:dyDescent="0.25">
      <c r="A506" s="236"/>
      <c r="B506" s="235"/>
      <c r="C506" s="241"/>
      <c r="D506" s="34"/>
      <c r="E506" s="238"/>
      <c r="F506" s="241"/>
      <c r="G506" s="237"/>
      <c r="H506" s="238"/>
      <c r="I506" s="240"/>
      <c r="J506" s="237"/>
      <c r="K506" s="234"/>
      <c r="L506" s="234"/>
      <c r="M506" s="234"/>
      <c r="N506" s="234"/>
      <c r="O506" s="234"/>
      <c r="P506" s="234"/>
    </row>
    <row r="507" spans="1:16" x14ac:dyDescent="0.25">
      <c r="A507" s="236"/>
      <c r="B507" s="224" t="s">
        <v>11</v>
      </c>
      <c r="C507" s="233">
        <f>SUM(C7:C506)</f>
        <v>3844</v>
      </c>
      <c r="D507" s="225">
        <f>SUM(D7:D506)</f>
        <v>376714230</v>
      </c>
      <c r="E507" s="224" t="s">
        <v>11</v>
      </c>
      <c r="F507" s="233">
        <f>SUM(F7:F506)</f>
        <v>884</v>
      </c>
      <c r="G507" s="225">
        <f>SUM(G7:G506)</f>
        <v>90527446</v>
      </c>
      <c r="H507" s="225">
        <f>SUM(H7:H506)</f>
        <v>0</v>
      </c>
      <c r="I507" s="233">
        <f>SUM(I7:I506)</f>
        <v>283604045</v>
      </c>
      <c r="J507" s="5"/>
      <c r="K507" s="234"/>
      <c r="L507" s="234"/>
      <c r="M507" s="234"/>
      <c r="N507" s="234"/>
      <c r="O507" s="234"/>
      <c r="P507" s="234"/>
    </row>
    <row r="508" spans="1:16" x14ac:dyDescent="0.25">
      <c r="A508" s="236"/>
      <c r="B508" s="224"/>
      <c r="C508" s="233"/>
      <c r="D508" s="225"/>
      <c r="E508" s="224"/>
      <c r="F508" s="233"/>
      <c r="G508" s="5"/>
      <c r="H508" s="235"/>
      <c r="I508" s="241"/>
      <c r="J508" s="5"/>
      <c r="K508" s="234"/>
      <c r="L508" s="234"/>
      <c r="M508" s="234"/>
      <c r="N508" s="234"/>
      <c r="O508" s="234"/>
      <c r="P508" s="234"/>
    </row>
    <row r="509" spans="1:16" x14ac:dyDescent="0.25">
      <c r="A509" s="236"/>
      <c r="B509" s="227"/>
      <c r="C509" s="241"/>
      <c r="D509" s="237"/>
      <c r="E509" s="224"/>
      <c r="F509" s="241"/>
      <c r="G509" s="326" t="s">
        <v>12</v>
      </c>
      <c r="H509" s="326"/>
      <c r="I509" s="240"/>
      <c r="J509" s="228">
        <f>SUM(D7:D506)</f>
        <v>376714230</v>
      </c>
      <c r="K509" s="234"/>
      <c r="L509" s="234"/>
      <c r="M509" s="234"/>
      <c r="N509" s="234"/>
      <c r="O509" s="234"/>
      <c r="P509" s="234"/>
    </row>
    <row r="510" spans="1:16" x14ac:dyDescent="0.25">
      <c r="A510" s="226"/>
      <c r="B510" s="235"/>
      <c r="C510" s="241"/>
      <c r="D510" s="237"/>
      <c r="E510" s="238"/>
      <c r="F510" s="241"/>
      <c r="G510" s="326" t="s">
        <v>13</v>
      </c>
      <c r="H510" s="326"/>
      <c r="I510" s="240"/>
      <c r="J510" s="228">
        <f>SUM(G7:G506)</f>
        <v>90527446</v>
      </c>
      <c r="K510" s="234"/>
      <c r="L510" s="234"/>
      <c r="M510" s="234"/>
      <c r="N510" s="234"/>
      <c r="O510" s="234"/>
      <c r="P510" s="234"/>
    </row>
    <row r="511" spans="1:16" x14ac:dyDescent="0.25">
      <c r="A511" s="236"/>
      <c r="B511" s="238"/>
      <c r="C511" s="241"/>
      <c r="D511" s="237"/>
      <c r="E511" s="238"/>
      <c r="F511" s="241"/>
      <c r="G511" s="326" t="s">
        <v>14</v>
      </c>
      <c r="H511" s="326"/>
      <c r="I511" s="41"/>
      <c r="J511" s="230">
        <f>J509-J510</f>
        <v>286186784</v>
      </c>
      <c r="K511" s="234"/>
      <c r="L511" s="234"/>
      <c r="M511" s="234"/>
      <c r="N511" s="234"/>
      <c r="O511" s="234"/>
      <c r="P511" s="234"/>
    </row>
    <row r="512" spans="1:16" x14ac:dyDescent="0.25">
      <c r="A512" s="229"/>
      <c r="B512" s="231"/>
      <c r="C512" s="241"/>
      <c r="D512" s="232"/>
      <c r="E512" s="238"/>
      <c r="F512" s="241"/>
      <c r="G512" s="326" t="s">
        <v>15</v>
      </c>
      <c r="H512" s="326"/>
      <c r="I512" s="240"/>
      <c r="J512" s="228">
        <f>SUM(H7:H506)</f>
        <v>0</v>
      </c>
      <c r="K512" s="234"/>
      <c r="L512" s="234"/>
      <c r="M512" s="234"/>
      <c r="N512" s="234"/>
      <c r="O512" s="234"/>
      <c r="P512" s="234"/>
    </row>
    <row r="513" spans="1:16" x14ac:dyDescent="0.25">
      <c r="A513" s="236"/>
      <c r="B513" s="231"/>
      <c r="C513" s="241"/>
      <c r="D513" s="232"/>
      <c r="E513" s="238"/>
      <c r="F513" s="241"/>
      <c r="G513" s="326" t="s">
        <v>16</v>
      </c>
      <c r="H513" s="326"/>
      <c r="I513" s="240"/>
      <c r="J513" s="228">
        <f>J511+J512</f>
        <v>286186784</v>
      </c>
      <c r="K513" s="234"/>
      <c r="L513" s="234"/>
      <c r="M513" s="234"/>
      <c r="N513" s="234"/>
      <c r="O513" s="234"/>
      <c r="P513" s="234"/>
    </row>
    <row r="514" spans="1:16" x14ac:dyDescent="0.25">
      <c r="A514" s="236"/>
      <c r="B514" s="231"/>
      <c r="C514" s="241"/>
      <c r="D514" s="232"/>
      <c r="E514" s="238"/>
      <c r="F514" s="241"/>
      <c r="G514" s="326" t="s">
        <v>5</v>
      </c>
      <c r="H514" s="326"/>
      <c r="I514" s="240"/>
      <c r="J514" s="228">
        <f>SUM(I7:I506)</f>
        <v>283604045</v>
      </c>
      <c r="K514" s="234"/>
      <c r="L514" s="234"/>
      <c r="M514" s="234"/>
      <c r="N514" s="234"/>
      <c r="O514" s="234"/>
      <c r="P514" s="234"/>
    </row>
    <row r="515" spans="1:16" x14ac:dyDescent="0.25">
      <c r="A515" s="236"/>
      <c r="B515" s="231"/>
      <c r="C515" s="241"/>
      <c r="D515" s="232"/>
      <c r="E515" s="238"/>
      <c r="F515" s="241"/>
      <c r="G515" s="326" t="s">
        <v>32</v>
      </c>
      <c r="H515" s="326"/>
      <c r="I515" s="241" t="str">
        <f>IF(J515&gt;0,"SALDO",IF(J515&lt;0,"PIUTANG",IF(J515=0,"LUNAS")))</f>
        <v>PIUTANG</v>
      </c>
      <c r="J515" s="228">
        <f>J514-J513</f>
        <v>-2582739</v>
      </c>
      <c r="K515" s="234"/>
      <c r="L515" s="234"/>
      <c r="M515" s="234"/>
      <c r="N515" s="234"/>
      <c r="O515" s="234"/>
      <c r="P515" s="234"/>
    </row>
    <row r="516" spans="1:16" x14ac:dyDescent="0.25">
      <c r="A516" s="236"/>
      <c r="K516" s="234"/>
      <c r="L516" s="234"/>
      <c r="M516" s="234"/>
      <c r="N516" s="234"/>
      <c r="O516" s="234"/>
      <c r="P516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515:H515"/>
    <mergeCell ref="G509:H509"/>
    <mergeCell ref="G510:H510"/>
    <mergeCell ref="G511:H511"/>
    <mergeCell ref="G512:H512"/>
    <mergeCell ref="G513:H513"/>
    <mergeCell ref="G514:H514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12"/>
  <sheetViews>
    <sheetView workbookViewId="0">
      <pane ySplit="7" topLeftCell="A83" activePane="bottomLeft" state="frozen"/>
      <selection pane="bottomLeft" activeCell="H93" sqref="H93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7" t="s">
        <v>22</v>
      </c>
      <c r="G1" s="327"/>
      <c r="H1" s="327"/>
      <c r="I1" s="38" t="s">
        <v>90</v>
      </c>
      <c r="J1" s="20"/>
      <c r="L1" s="37">
        <f>SUM(D67:D86)</f>
        <v>2978597</v>
      </c>
      <c r="M1" s="37">
        <v>2978588</v>
      </c>
      <c r="N1" s="37">
        <f>L1-M1</f>
        <v>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220">
        <f>J106*-1</f>
        <v>1154866</v>
      </c>
      <c r="J2" s="20"/>
      <c r="L2" s="219">
        <f>SUM(H67:H86)</f>
        <v>438000</v>
      </c>
      <c r="M2" s="219">
        <v>438000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3416597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0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98">
        <v>43255</v>
      </c>
      <c r="B87" s="99">
        <v>180166667</v>
      </c>
      <c r="C87" s="100">
        <v>1</v>
      </c>
      <c r="D87" s="34">
        <v>141838</v>
      </c>
      <c r="E87" s="101"/>
      <c r="F87" s="99"/>
      <c r="G87" s="34"/>
      <c r="H87" s="102">
        <v>11000</v>
      </c>
      <c r="I87" s="102"/>
      <c r="J87" s="34"/>
      <c r="K87" s="219"/>
      <c r="L87" s="219"/>
      <c r="M87" s="219"/>
      <c r="N87" s="219"/>
      <c r="O87" s="219"/>
      <c r="P87" s="219"/>
    </row>
    <row r="88" spans="1:16" s="234" customFormat="1" x14ac:dyDescent="0.25">
      <c r="A88" s="98">
        <v>43256</v>
      </c>
      <c r="B88" s="99">
        <v>180166925</v>
      </c>
      <c r="C88" s="100">
        <v>1</v>
      </c>
      <c r="D88" s="34">
        <v>141838</v>
      </c>
      <c r="E88" s="101"/>
      <c r="F88" s="99"/>
      <c r="G88" s="34"/>
      <c r="H88" s="102">
        <v>41000</v>
      </c>
      <c r="I88" s="102"/>
      <c r="J88" s="34"/>
      <c r="K88" s="219"/>
      <c r="L88" s="219"/>
      <c r="M88" s="219"/>
      <c r="N88" s="219"/>
      <c r="O88" s="219"/>
      <c r="P88" s="219"/>
    </row>
    <row r="89" spans="1:16" s="234" customFormat="1" x14ac:dyDescent="0.25">
      <c r="A89" s="98">
        <v>43256</v>
      </c>
      <c r="B89" s="99">
        <v>180166926</v>
      </c>
      <c r="C89" s="100">
        <v>1</v>
      </c>
      <c r="D89" s="34">
        <v>141838</v>
      </c>
      <c r="E89" s="101"/>
      <c r="F89" s="99"/>
      <c r="G89" s="34"/>
      <c r="H89" s="102">
        <v>17000</v>
      </c>
      <c r="I89" s="102"/>
      <c r="J89" s="34"/>
      <c r="K89" s="219"/>
      <c r="L89" s="219"/>
      <c r="M89" s="219"/>
      <c r="N89" s="219"/>
      <c r="O89" s="219"/>
      <c r="P89" s="219"/>
    </row>
    <row r="90" spans="1:16" s="234" customFormat="1" x14ac:dyDescent="0.25">
      <c r="A90" s="98">
        <v>43257</v>
      </c>
      <c r="B90" s="99">
        <v>180167141</v>
      </c>
      <c r="C90" s="100">
        <v>1</v>
      </c>
      <c r="D90" s="34">
        <v>141838</v>
      </c>
      <c r="E90" s="101"/>
      <c r="F90" s="99"/>
      <c r="G90" s="34"/>
      <c r="H90" s="102">
        <v>47000</v>
      </c>
      <c r="I90" s="102"/>
      <c r="J90" s="34"/>
      <c r="K90" s="219"/>
      <c r="L90" s="219"/>
      <c r="M90" s="219"/>
      <c r="N90" s="219"/>
      <c r="O90" s="219"/>
      <c r="P90" s="219"/>
    </row>
    <row r="91" spans="1:16" s="234" customFormat="1" x14ac:dyDescent="0.25">
      <c r="A91" s="98">
        <v>43258</v>
      </c>
      <c r="B91" s="99">
        <v>180167252</v>
      </c>
      <c r="C91" s="100">
        <v>1</v>
      </c>
      <c r="D91" s="34">
        <v>141838</v>
      </c>
      <c r="E91" s="101"/>
      <c r="F91" s="99"/>
      <c r="G91" s="34"/>
      <c r="H91" s="102">
        <v>11000</v>
      </c>
      <c r="I91" s="102"/>
      <c r="J91" s="34"/>
      <c r="K91" s="219"/>
      <c r="L91" s="219"/>
      <c r="M91" s="219"/>
      <c r="N91" s="219"/>
      <c r="O91" s="219"/>
      <c r="P91" s="219"/>
    </row>
    <row r="92" spans="1:16" s="234" customFormat="1" x14ac:dyDescent="0.25">
      <c r="A92" s="98">
        <v>43258</v>
      </c>
      <c r="B92" s="99">
        <v>180167254</v>
      </c>
      <c r="C92" s="100">
        <v>1</v>
      </c>
      <c r="D92" s="34">
        <v>141838</v>
      </c>
      <c r="E92" s="101"/>
      <c r="F92" s="99"/>
      <c r="G92" s="34"/>
      <c r="H92" s="102">
        <v>10000</v>
      </c>
      <c r="I92" s="102"/>
      <c r="J92" s="34"/>
      <c r="K92" s="219"/>
      <c r="L92" s="219"/>
      <c r="M92" s="219"/>
      <c r="N92" s="219"/>
      <c r="O92" s="219"/>
      <c r="P92" s="219"/>
    </row>
    <row r="93" spans="1:16" s="234" customFormat="1" x14ac:dyDescent="0.25">
      <c r="A93" s="98">
        <v>43258</v>
      </c>
      <c r="B93" s="99">
        <v>180167256</v>
      </c>
      <c r="C93" s="100">
        <v>1</v>
      </c>
      <c r="D93" s="34">
        <v>141838</v>
      </c>
      <c r="E93" s="101"/>
      <c r="F93" s="99"/>
      <c r="G93" s="34"/>
      <c r="H93" s="102">
        <v>25000</v>
      </c>
      <c r="I93" s="102"/>
      <c r="J93" s="34"/>
      <c r="K93" s="219"/>
      <c r="L93" s="219"/>
      <c r="M93" s="219"/>
      <c r="N93" s="219"/>
      <c r="O93" s="219"/>
      <c r="P93" s="219"/>
    </row>
    <row r="94" spans="1:16" s="234" customFormat="1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  <c r="K94" s="219"/>
      <c r="L94" s="219"/>
      <c r="M94" s="219"/>
      <c r="N94" s="219"/>
      <c r="O94" s="219"/>
      <c r="P94" s="219"/>
    </row>
    <row r="95" spans="1:16" s="234" customFormat="1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236"/>
      <c r="B97" s="235"/>
      <c r="C97" s="241"/>
      <c r="D97" s="237"/>
      <c r="E97" s="238"/>
      <c r="F97" s="235"/>
      <c r="G97" s="237"/>
      <c r="H97" s="240"/>
      <c r="I97" s="240"/>
      <c r="J97" s="237"/>
      <c r="K97" s="219"/>
      <c r="L97" s="219"/>
      <c r="M97" s="219"/>
      <c r="N97" s="219"/>
      <c r="O97" s="219"/>
      <c r="P97" s="219"/>
    </row>
    <row r="98" spans="1:16" s="234" customFormat="1" x14ac:dyDescent="0.25">
      <c r="A98" s="4"/>
      <c r="B98" s="8" t="s">
        <v>11</v>
      </c>
      <c r="C98" s="77">
        <f>SUM(C8:C97)</f>
        <v>372</v>
      </c>
      <c r="D98" s="9"/>
      <c r="E98" s="224" t="s">
        <v>11</v>
      </c>
      <c r="F98" s="224">
        <f>SUM(F8:F97)</f>
        <v>1</v>
      </c>
      <c r="G98" s="225">
        <f>SUM(G8:G97)</f>
        <v>98525</v>
      </c>
      <c r="H98" s="240"/>
      <c r="I98" s="240"/>
      <c r="J98" s="237"/>
      <c r="K98" s="219"/>
      <c r="L98" s="219"/>
      <c r="M98" s="219"/>
      <c r="N98" s="219"/>
      <c r="O98" s="219"/>
      <c r="P98" s="219"/>
    </row>
    <row r="99" spans="1:16" s="234" customFormat="1" x14ac:dyDescent="0.25">
      <c r="A99" s="4"/>
      <c r="B99" s="8"/>
      <c r="C99" s="77"/>
      <c r="D99" s="9"/>
      <c r="E99" s="238"/>
      <c r="F99" s="235"/>
      <c r="G99" s="237"/>
      <c r="H99" s="240"/>
      <c r="I99" s="240"/>
      <c r="J99" s="237"/>
      <c r="K99" s="219"/>
      <c r="L99" s="219"/>
      <c r="M99" s="219"/>
      <c r="N99" s="219"/>
      <c r="O99" s="219"/>
      <c r="P99" s="219"/>
    </row>
    <row r="100" spans="1:16" s="234" customFormat="1" x14ac:dyDescent="0.25">
      <c r="A100" s="10"/>
      <c r="B100" s="11"/>
      <c r="C100" s="40"/>
      <c r="D100" s="6"/>
      <c r="E100" s="8"/>
      <c r="F100" s="235"/>
      <c r="G100" s="326" t="s">
        <v>12</v>
      </c>
      <c r="H100" s="326"/>
      <c r="I100" s="39"/>
      <c r="J100" s="13">
        <f>SUM(D8:D97)</f>
        <v>33402811</v>
      </c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4"/>
      <c r="B101" s="3"/>
      <c r="C101" s="40"/>
      <c r="D101" s="6"/>
      <c r="E101" s="8"/>
      <c r="F101" s="235"/>
      <c r="G101" s="326" t="s">
        <v>13</v>
      </c>
      <c r="H101" s="326"/>
      <c r="I101" s="39"/>
      <c r="J101" s="13">
        <f>SUM(G8:G97)</f>
        <v>98525</v>
      </c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14"/>
      <c r="B102" s="7"/>
      <c r="C102" s="40"/>
      <c r="D102" s="6"/>
      <c r="E102" s="7"/>
      <c r="F102" s="235"/>
      <c r="G102" s="326" t="s">
        <v>14</v>
      </c>
      <c r="H102" s="326"/>
      <c r="I102" s="41"/>
      <c r="J102" s="15">
        <f>J100-J101</f>
        <v>33304286</v>
      </c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4"/>
      <c r="B103" s="16"/>
      <c r="C103" s="40"/>
      <c r="D103" s="17"/>
      <c r="E103" s="7"/>
      <c r="F103" s="8"/>
      <c r="G103" s="326" t="s">
        <v>15</v>
      </c>
      <c r="H103" s="326"/>
      <c r="I103" s="39"/>
      <c r="J103" s="13">
        <f>SUM(H8:H99)</f>
        <v>2047500</v>
      </c>
      <c r="K103" s="219"/>
      <c r="L103" s="219"/>
      <c r="M103" s="219"/>
      <c r="N103" s="219"/>
      <c r="O103" s="219"/>
      <c r="P103" s="219"/>
    </row>
    <row r="104" spans="1:16" x14ac:dyDescent="0.25">
      <c r="A104" s="4"/>
      <c r="B104" s="16"/>
      <c r="C104" s="40"/>
      <c r="D104" s="17"/>
      <c r="E104" s="7"/>
      <c r="F104" s="8"/>
      <c r="G104" s="326" t="s">
        <v>16</v>
      </c>
      <c r="H104" s="326"/>
      <c r="I104" s="39"/>
      <c r="J104" s="13">
        <f>J102+J103</f>
        <v>35351786</v>
      </c>
    </row>
    <row r="105" spans="1:16" x14ac:dyDescent="0.25">
      <c r="A105" s="4"/>
      <c r="B105" s="16"/>
      <c r="C105" s="40"/>
      <c r="D105" s="17"/>
      <c r="E105" s="7"/>
      <c r="F105" s="3"/>
      <c r="G105" s="326" t="s">
        <v>5</v>
      </c>
      <c r="H105" s="326"/>
      <c r="I105" s="39"/>
      <c r="J105" s="13">
        <f>SUM(I8:I99)</f>
        <v>34196920</v>
      </c>
    </row>
    <row r="106" spans="1:16" x14ac:dyDescent="0.25">
      <c r="A106" s="4"/>
      <c r="B106" s="16"/>
      <c r="C106" s="40"/>
      <c r="D106" s="17"/>
      <c r="E106" s="7"/>
      <c r="F106" s="3"/>
      <c r="G106" s="326" t="s">
        <v>32</v>
      </c>
      <c r="H106" s="326"/>
      <c r="I106" s="40" t="str">
        <f>IF(J106&gt;0,"SALDO",IF(J106&lt;0,"PIUTANG",IF(J106=0,"LUNAS")))</f>
        <v>PIUTANG</v>
      </c>
      <c r="J106" s="13">
        <f>J105-J104</f>
        <v>-1154866</v>
      </c>
    </row>
    <row r="107" spans="1:16" x14ac:dyDescent="0.25">
      <c r="F107" s="37"/>
      <c r="G107" s="37"/>
      <c r="J107" s="37"/>
    </row>
    <row r="108" spans="1:16" x14ac:dyDescent="0.25">
      <c r="C108" s="37"/>
      <c r="D108" s="37"/>
      <c r="F108" s="37"/>
      <c r="G108" s="37"/>
      <c r="J108" s="37"/>
      <c r="L108"/>
      <c r="M108"/>
      <c r="N108"/>
      <c r="O108"/>
      <c r="P108"/>
    </row>
    <row r="109" spans="1:16" x14ac:dyDescent="0.25">
      <c r="C109" s="37"/>
      <c r="D109" s="37"/>
      <c r="F109" s="37"/>
      <c r="G109" s="37"/>
      <c r="J109" s="37"/>
      <c r="L109"/>
      <c r="M109"/>
      <c r="N109"/>
      <c r="O109"/>
      <c r="P109"/>
    </row>
    <row r="110" spans="1:16" x14ac:dyDescent="0.25">
      <c r="C110" s="37"/>
      <c r="D110" s="37"/>
      <c r="F110" s="37"/>
      <c r="G110" s="37"/>
      <c r="J110" s="37"/>
      <c r="L110"/>
      <c r="M110"/>
      <c r="N110"/>
      <c r="O110"/>
      <c r="P110"/>
    </row>
    <row r="111" spans="1:16" x14ac:dyDescent="0.25">
      <c r="C111" s="37"/>
      <c r="D111" s="37"/>
      <c r="F111" s="37"/>
      <c r="G111" s="37"/>
      <c r="J111" s="37"/>
      <c r="L111"/>
      <c r="M111"/>
      <c r="N111"/>
      <c r="O111"/>
      <c r="P111"/>
    </row>
    <row r="112" spans="1:16" x14ac:dyDescent="0.25">
      <c r="C112" s="37"/>
      <c r="D112" s="37"/>
      <c r="L112"/>
      <c r="M112"/>
      <c r="N112"/>
      <c r="O112"/>
      <c r="P112"/>
    </row>
  </sheetData>
  <mergeCells count="15">
    <mergeCell ref="G106:H106"/>
    <mergeCell ref="G100:H100"/>
    <mergeCell ref="G101:H101"/>
    <mergeCell ref="G102:H102"/>
    <mergeCell ref="G103:H103"/>
    <mergeCell ref="G104:H104"/>
    <mergeCell ref="G105:H105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58"/>
  <sheetViews>
    <sheetView workbookViewId="0">
      <pane ySplit="7" topLeftCell="A38" activePane="bottomLeft" state="frozen"/>
      <selection pane="bottomLeft" activeCell="M43" sqref="M4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7" t="s">
        <v>22</v>
      </c>
      <c r="G1" s="327"/>
      <c r="H1" s="327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J58*-1</f>
        <v>699419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98">
        <v>43251</v>
      </c>
      <c r="B46" s="99">
        <v>180165995</v>
      </c>
      <c r="C46" s="100">
        <v>9</v>
      </c>
      <c r="D46" s="34">
        <v>998288</v>
      </c>
      <c r="E46" s="101">
        <v>180043747</v>
      </c>
      <c r="F46" s="99">
        <v>8</v>
      </c>
      <c r="G46" s="34">
        <v>907550</v>
      </c>
      <c r="H46" s="102"/>
      <c r="I46" s="102"/>
      <c r="J46" s="34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98">
        <v>43258</v>
      </c>
      <c r="B47" s="99">
        <v>180167245</v>
      </c>
      <c r="C47" s="100">
        <v>9</v>
      </c>
      <c r="D47" s="34">
        <v>1112388</v>
      </c>
      <c r="E47" s="101"/>
      <c r="F47" s="99"/>
      <c r="G47" s="34"/>
      <c r="H47" s="102"/>
      <c r="I47" s="102"/>
      <c r="J47" s="34"/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3" x14ac:dyDescent="0.25">
      <c r="A49" s="4"/>
      <c r="B49" s="3"/>
      <c r="C49" s="40"/>
      <c r="D49" s="6"/>
      <c r="E49" s="7"/>
      <c r="F49" s="3"/>
      <c r="G49" s="6"/>
      <c r="H49" s="39"/>
      <c r="I49" s="39"/>
      <c r="J49" s="6"/>
      <c r="M49" s="37"/>
    </row>
    <row r="50" spans="1:13" x14ac:dyDescent="0.25">
      <c r="A50" s="4"/>
      <c r="B50" s="8" t="s">
        <v>11</v>
      </c>
      <c r="C50" s="77">
        <f>SUM(C8:C49)</f>
        <v>281</v>
      </c>
      <c r="D50" s="9"/>
      <c r="E50" s="8" t="s">
        <v>11</v>
      </c>
      <c r="F50" s="8">
        <f>SUM(F8:F49)</f>
        <v>79</v>
      </c>
      <c r="G50" s="5"/>
      <c r="H50" s="40"/>
      <c r="I50" s="40"/>
      <c r="J50" s="5"/>
      <c r="M50" s="37"/>
    </row>
    <row r="51" spans="1:13" x14ac:dyDescent="0.25">
      <c r="A51" s="4"/>
      <c r="B51" s="8"/>
      <c r="C51" s="77"/>
      <c r="D51" s="9"/>
      <c r="E51" s="8"/>
      <c r="F51" s="8"/>
      <c r="G51" s="32"/>
      <c r="H51" s="52"/>
      <c r="I51" s="40"/>
      <c r="J51" s="5"/>
      <c r="M51" s="37"/>
    </row>
    <row r="52" spans="1:13" x14ac:dyDescent="0.25">
      <c r="A52" s="10"/>
      <c r="B52" s="11"/>
      <c r="C52" s="40"/>
      <c r="D52" s="6"/>
      <c r="E52" s="8"/>
      <c r="F52" s="3"/>
      <c r="G52" s="326" t="s">
        <v>12</v>
      </c>
      <c r="H52" s="326"/>
      <c r="I52" s="39"/>
      <c r="J52" s="13">
        <f>SUM(D8:D49)</f>
        <v>32237634</v>
      </c>
      <c r="M52" s="37"/>
    </row>
    <row r="53" spans="1:13" x14ac:dyDescent="0.25">
      <c r="A53" s="4"/>
      <c r="B53" s="3"/>
      <c r="C53" s="40"/>
      <c r="D53" s="6"/>
      <c r="E53" s="7"/>
      <c r="F53" s="3"/>
      <c r="G53" s="326" t="s">
        <v>13</v>
      </c>
      <c r="H53" s="326"/>
      <c r="I53" s="39"/>
      <c r="J53" s="13">
        <f>SUM(G8:G49)</f>
        <v>9465834</v>
      </c>
      <c r="M53" s="37"/>
    </row>
    <row r="54" spans="1:13" x14ac:dyDescent="0.25">
      <c r="A54" s="14"/>
      <c r="B54" s="7"/>
      <c r="C54" s="40"/>
      <c r="D54" s="6"/>
      <c r="E54" s="7"/>
      <c r="F54" s="3"/>
      <c r="G54" s="326" t="s">
        <v>14</v>
      </c>
      <c r="H54" s="326"/>
      <c r="I54" s="41"/>
      <c r="J54" s="15">
        <f>J52-J53</f>
        <v>22771800</v>
      </c>
      <c r="M54" s="37"/>
    </row>
    <row r="55" spans="1:13" x14ac:dyDescent="0.25">
      <c r="A55" s="4"/>
      <c r="B55" s="16"/>
      <c r="C55" s="40"/>
      <c r="D55" s="17"/>
      <c r="E55" s="7"/>
      <c r="F55" s="3"/>
      <c r="G55" s="326" t="s">
        <v>15</v>
      </c>
      <c r="H55" s="326"/>
      <c r="I55" s="39"/>
      <c r="J55" s="13">
        <f>SUM(H8:H50)</f>
        <v>0</v>
      </c>
      <c r="M55" s="37"/>
    </row>
    <row r="56" spans="1:13" x14ac:dyDescent="0.25">
      <c r="A56" s="4"/>
      <c r="B56" s="16"/>
      <c r="C56" s="40"/>
      <c r="D56" s="17"/>
      <c r="E56" s="7"/>
      <c r="F56" s="3"/>
      <c r="G56" s="326" t="s">
        <v>16</v>
      </c>
      <c r="H56" s="326"/>
      <c r="I56" s="39"/>
      <c r="J56" s="13">
        <f>J54+J55</f>
        <v>22771800</v>
      </c>
      <c r="M56" s="37"/>
    </row>
    <row r="57" spans="1:13" x14ac:dyDescent="0.25">
      <c r="A57" s="4"/>
      <c r="B57" s="16"/>
      <c r="C57" s="40"/>
      <c r="D57" s="17"/>
      <c r="E57" s="7"/>
      <c r="F57" s="3"/>
      <c r="G57" s="326" t="s">
        <v>5</v>
      </c>
      <c r="H57" s="326"/>
      <c r="I57" s="39"/>
      <c r="J57" s="13">
        <f>SUM(I8:I50)</f>
        <v>22072381</v>
      </c>
      <c r="M57" s="37"/>
    </row>
    <row r="58" spans="1:13" x14ac:dyDescent="0.25">
      <c r="A58" s="4"/>
      <c r="B58" s="16"/>
      <c r="C58" s="40"/>
      <c r="D58" s="17"/>
      <c r="E58" s="7"/>
      <c r="F58" s="3"/>
      <c r="G58" s="326" t="s">
        <v>32</v>
      </c>
      <c r="H58" s="326"/>
      <c r="I58" s="40" t="str">
        <f>IF(J58&gt;0,"SALDO",IF(J58&lt;0,"PIUTANG",IF(J58=0,"LUNAS")))</f>
        <v>PIUTANG</v>
      </c>
      <c r="J58" s="13">
        <f>J57-J56</f>
        <v>-699419</v>
      </c>
      <c r="M58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8:H58"/>
    <mergeCell ref="G52:H52"/>
    <mergeCell ref="G53:H53"/>
    <mergeCell ref="G54:H54"/>
    <mergeCell ref="G55:H55"/>
    <mergeCell ref="G56:H56"/>
    <mergeCell ref="G57:H5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I21" sqref="I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6"/>
      <c r="I7" s="352"/>
      <c r="J7" s="340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26" t="s">
        <v>12</v>
      </c>
      <c r="H25" s="326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26" t="s">
        <v>13</v>
      </c>
      <c r="H26" s="326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26" t="s">
        <v>14</v>
      </c>
      <c r="H27" s="326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26" t="s">
        <v>15</v>
      </c>
      <c r="H28" s="326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26" t="s">
        <v>16</v>
      </c>
      <c r="H29" s="326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26" t="s">
        <v>5</v>
      </c>
      <c r="H30" s="326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26" t="s">
        <v>32</v>
      </c>
      <c r="H31" s="326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L13" sqref="L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-52437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29147563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29147563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SALDO</v>
      </c>
      <c r="J33" s="228">
        <f>J32-J31</f>
        <v>52437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I20" sqref="I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7" t="s">
        <v>22</v>
      </c>
      <c r="G1" s="327"/>
      <c r="H1" s="327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3775789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98">
        <v>43256</v>
      </c>
      <c r="B18" s="99">
        <v>180166888</v>
      </c>
      <c r="C18" s="100">
        <v>49</v>
      </c>
      <c r="D18" s="34">
        <v>4933075</v>
      </c>
      <c r="E18" s="101">
        <v>180043678</v>
      </c>
      <c r="F18" s="99">
        <v>11</v>
      </c>
      <c r="G18" s="34">
        <v>1154650</v>
      </c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349</v>
      </c>
      <c r="D25" s="225"/>
      <c r="E25" s="224" t="s">
        <v>11</v>
      </c>
      <c r="F25" s="224">
        <f>SUM(F8:F24)</f>
        <v>67</v>
      </c>
      <c r="G25" s="225">
        <f>SUM(G8:G24)</f>
        <v>7084701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35736490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7084701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28651789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28651789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24876000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PIUTANG</v>
      </c>
      <c r="J33" s="228">
        <f>J32-J31</f>
        <v>-3775789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2018-06-09T11:40:10Z</dcterms:modified>
</cp:coreProperties>
</file>