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1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Bandros!$L$265:$M$701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M3" i="49" l="1"/>
  <c r="M2" i="49"/>
  <c r="M1" i="49"/>
  <c r="L666" i="49" l="1"/>
  <c r="L665" i="49"/>
  <c r="L2" i="35"/>
  <c r="L1" i="35"/>
  <c r="L2" i="54"/>
  <c r="L1" i="54"/>
  <c r="L2" i="2" l="1"/>
  <c r="L1" i="2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39" i="57" l="1"/>
  <c r="J137" i="57"/>
  <c r="J135" i="57"/>
  <c r="J134" i="57"/>
  <c r="G132" i="57"/>
  <c r="F132" i="57"/>
  <c r="C132" i="57"/>
  <c r="J136" i="57" l="1"/>
  <c r="J138" i="57" s="1"/>
  <c r="J140" i="57" s="1"/>
  <c r="I140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I513" i="53"/>
  <c r="G513" i="53"/>
  <c r="H513" i="53"/>
  <c r="F513" i="53"/>
  <c r="I42" i="30" l="1"/>
  <c r="I44" i="30"/>
  <c r="I37" i="18" l="1"/>
  <c r="I39" i="18"/>
  <c r="L3" i="12" l="1"/>
  <c r="B18" i="15" l="1"/>
  <c r="B14" i="15"/>
  <c r="J252" i="54" l="1"/>
  <c r="J250" i="54"/>
  <c r="J248" i="54"/>
  <c r="J247" i="54"/>
  <c r="I245" i="54"/>
  <c r="H245" i="54"/>
  <c r="G245" i="54"/>
  <c r="F245" i="54"/>
  <c r="D245" i="54"/>
  <c r="C245" i="54"/>
  <c r="J249" i="54" l="1"/>
  <c r="J251" i="54" s="1"/>
  <c r="J253" i="54" s="1"/>
  <c r="I2" i="54" s="1"/>
  <c r="C5" i="15" s="1"/>
  <c r="L3" i="54"/>
  <c r="I253" i="54" l="1"/>
  <c r="J101" i="35" l="1"/>
  <c r="J105" i="35"/>
  <c r="J103" i="35"/>
  <c r="J100" i="35"/>
  <c r="G98" i="35"/>
  <c r="F98" i="35"/>
  <c r="J102" i="35" l="1"/>
  <c r="J104" i="35" s="1"/>
  <c r="J106" i="35" s="1"/>
  <c r="J520" i="53" l="1"/>
  <c r="J516" i="53"/>
  <c r="J515" i="53"/>
  <c r="J517" i="53" l="1"/>
  <c r="N3" i="49"/>
  <c r="L3" i="53" l="1"/>
  <c r="C513" i="53"/>
  <c r="D513" i="53"/>
  <c r="J518" i="53"/>
  <c r="J519" i="53" s="1"/>
  <c r="J521" i="53" l="1"/>
  <c r="I2" i="53" l="1"/>
  <c r="I521" i="53"/>
  <c r="L3" i="2" l="1"/>
  <c r="C702" i="49" l="1"/>
  <c r="D702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09" i="49"/>
  <c r="J707" i="49"/>
  <c r="J705" i="49"/>
  <c r="J704" i="49"/>
  <c r="I702" i="49"/>
  <c r="H702" i="49"/>
  <c r="G702" i="49"/>
  <c r="F702" i="49"/>
  <c r="J706" i="49" l="1"/>
  <c r="J708" i="49" s="1"/>
  <c r="J710" i="49" s="1"/>
  <c r="I2" i="49" s="1"/>
  <c r="C8" i="15" s="1"/>
  <c r="I710" i="49" l="1"/>
  <c r="J147" i="2" l="1"/>
  <c r="I142" i="2"/>
  <c r="H142" i="2"/>
  <c r="G142" i="2"/>
  <c r="F14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9" i="2"/>
  <c r="J145" i="2"/>
  <c r="J144" i="2"/>
  <c r="D142" i="2"/>
  <c r="C14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6" i="2"/>
  <c r="J148" i="2" s="1"/>
  <c r="J150" i="2" s="1"/>
  <c r="I150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<sst xmlns="http://schemas.openxmlformats.org/spreadsheetml/2006/main" count="1948" uniqueCount="202">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</sst>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3"/>
  <sheetViews>
    <sheetView zoomScale="85" zoomScaleNormal="85" workbookViewId="0">
      <pane ySplit="7" topLeftCell="A230" activePane="bottomLeft" state="frozen"/>
      <selection pane="bottomLeft" activeCell="I241" sqref="I24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SUM(D225:D235)</f>
        <v>28104739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J253*-1</f>
        <v>3977751</v>
      </c>
      <c r="J2" s="218"/>
      <c r="L2" s="278">
        <f>SUM(G225:G235)</f>
        <v>10952989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17151750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10">
        <v>43277</v>
      </c>
      <c r="B236" s="115">
        <v>180168182</v>
      </c>
      <c r="C236" s="308">
        <v>16</v>
      </c>
      <c r="D236" s="117">
        <v>1744400</v>
      </c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>
        <v>43277</v>
      </c>
      <c r="B237" s="115">
        <v>180168221</v>
      </c>
      <c r="C237" s="308">
        <v>3</v>
      </c>
      <c r="D237" s="117">
        <v>354900</v>
      </c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>
        <v>43279</v>
      </c>
      <c r="B238" s="115">
        <v>180168266</v>
      </c>
      <c r="C238" s="308">
        <v>14</v>
      </c>
      <c r="D238" s="117">
        <v>1533700</v>
      </c>
      <c r="E238" s="118">
        <v>180044036</v>
      </c>
      <c r="F238" s="120">
        <v>24</v>
      </c>
      <c r="G238" s="117">
        <v>2071563</v>
      </c>
      <c r="H238" s="118"/>
      <c r="I238" s="213"/>
      <c r="J238" s="117"/>
    </row>
    <row r="239" spans="1:10" ht="15.75" customHeight="1" x14ac:dyDescent="0.25">
      <c r="A239" s="210">
        <v>43279</v>
      </c>
      <c r="B239" s="115">
        <v>180168314</v>
      </c>
      <c r="C239" s="308">
        <v>6</v>
      </c>
      <c r="D239" s="117">
        <v>702888</v>
      </c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>
        <v>43280</v>
      </c>
      <c r="B240" s="115">
        <v>180168351</v>
      </c>
      <c r="C240" s="308">
        <v>12</v>
      </c>
      <c r="D240" s="117">
        <v>1442788</v>
      </c>
      <c r="E240" s="118">
        <v>180044052</v>
      </c>
      <c r="F240" s="120">
        <v>1</v>
      </c>
      <c r="G240" s="117">
        <v>115150</v>
      </c>
      <c r="H240" s="118"/>
      <c r="I240" s="213"/>
      <c r="J240" s="117"/>
    </row>
    <row r="241" spans="1:10" ht="15.75" customHeight="1" x14ac:dyDescent="0.25">
      <c r="A241" s="210">
        <v>43280</v>
      </c>
      <c r="B241" s="115">
        <v>180168388</v>
      </c>
      <c r="C241" s="308">
        <v>3</v>
      </c>
      <c r="D241" s="117">
        <v>385788</v>
      </c>
      <c r="E241" s="118"/>
      <c r="F241" s="120"/>
      <c r="G241" s="117"/>
      <c r="H241" s="118"/>
      <c r="I241" s="213"/>
      <c r="J241" s="117"/>
    </row>
    <row r="242" spans="1:10" ht="15.75" customHeight="1" x14ac:dyDescent="0.25">
      <c r="A242" s="210"/>
      <c r="B242" s="115"/>
      <c r="C242" s="308"/>
      <c r="D242" s="117"/>
      <c r="E242" s="118"/>
      <c r="F242" s="120"/>
      <c r="G242" s="117"/>
      <c r="H242" s="118"/>
      <c r="I242" s="213"/>
      <c r="J242" s="117"/>
    </row>
    <row r="243" spans="1:10" ht="15.75" customHeight="1" x14ac:dyDescent="0.25">
      <c r="A243" s="210"/>
      <c r="B243" s="115"/>
      <c r="C243" s="308"/>
      <c r="D243" s="117"/>
      <c r="E243" s="118"/>
      <c r="F243" s="120"/>
      <c r="G243" s="117"/>
      <c r="H243" s="118"/>
      <c r="I243" s="213"/>
      <c r="J243" s="117"/>
    </row>
    <row r="244" spans="1:10" x14ac:dyDescent="0.25">
      <c r="A244" s="236"/>
      <c r="B244" s="235"/>
      <c r="C244" s="12"/>
      <c r="D244" s="237"/>
      <c r="E244" s="238"/>
      <c r="F244" s="241"/>
      <c r="G244" s="237"/>
      <c r="H244" s="238"/>
      <c r="I244" s="240"/>
      <c r="J244" s="237"/>
    </row>
    <row r="245" spans="1:10" x14ac:dyDescent="0.25">
      <c r="A245" s="236"/>
      <c r="B245" s="224" t="s">
        <v>11</v>
      </c>
      <c r="C245" s="230">
        <f>SUM(C8:C244)</f>
        <v>2988</v>
      </c>
      <c r="D245" s="225">
        <f>SUM(D8:D244)</f>
        <v>313948130</v>
      </c>
      <c r="E245" s="224" t="s">
        <v>11</v>
      </c>
      <c r="F245" s="233">
        <f>SUM(F8:F244)</f>
        <v>410</v>
      </c>
      <c r="G245" s="225">
        <f>SUM(G8:G244)</f>
        <v>45494160</v>
      </c>
      <c r="H245" s="233">
        <f>SUM(H8:H244)</f>
        <v>0</v>
      </c>
      <c r="I245" s="233">
        <f>SUM(I8:I244)</f>
        <v>264476219</v>
      </c>
      <c r="J245" s="5"/>
    </row>
    <row r="246" spans="1:10" x14ac:dyDescent="0.25">
      <c r="A246" s="236"/>
      <c r="B246" s="224"/>
      <c r="C246" s="230"/>
      <c r="D246" s="225"/>
      <c r="E246" s="224"/>
      <c r="F246" s="233"/>
      <c r="G246" s="225"/>
      <c r="H246" s="233"/>
      <c r="I246" s="233"/>
      <c r="J246" s="5"/>
    </row>
    <row r="247" spans="1:10" x14ac:dyDescent="0.25">
      <c r="A247" s="226"/>
      <c r="B247" s="227"/>
      <c r="C247" s="12"/>
      <c r="D247" s="237"/>
      <c r="E247" s="224"/>
      <c r="F247" s="241"/>
      <c r="G247" s="332" t="s">
        <v>12</v>
      </c>
      <c r="H247" s="332"/>
      <c r="I247" s="240"/>
      <c r="J247" s="228">
        <f>SUM(D8:D244)</f>
        <v>313948130</v>
      </c>
    </row>
    <row r="248" spans="1:10" x14ac:dyDescent="0.25">
      <c r="A248" s="236"/>
      <c r="B248" s="235"/>
      <c r="C248" s="12"/>
      <c r="D248" s="237"/>
      <c r="E248" s="238"/>
      <c r="F248" s="241"/>
      <c r="G248" s="332" t="s">
        <v>13</v>
      </c>
      <c r="H248" s="332"/>
      <c r="I248" s="240"/>
      <c r="J248" s="228">
        <f>SUM(G8:G244)</f>
        <v>45494160</v>
      </c>
    </row>
    <row r="249" spans="1:10" x14ac:dyDescent="0.25">
      <c r="A249" s="229"/>
      <c r="B249" s="238"/>
      <c r="C249" s="12"/>
      <c r="D249" s="237"/>
      <c r="E249" s="238"/>
      <c r="F249" s="241"/>
      <c r="G249" s="332" t="s">
        <v>14</v>
      </c>
      <c r="H249" s="332"/>
      <c r="I249" s="41"/>
      <c r="J249" s="230">
        <f>J247-J248</f>
        <v>268453970</v>
      </c>
    </row>
    <row r="250" spans="1:10" x14ac:dyDescent="0.25">
      <c r="A250" s="236"/>
      <c r="B250" s="231"/>
      <c r="C250" s="12"/>
      <c r="D250" s="232"/>
      <c r="E250" s="238"/>
      <c r="F250" s="241"/>
      <c r="G250" s="332" t="s">
        <v>15</v>
      </c>
      <c r="H250" s="332"/>
      <c r="I250" s="240"/>
      <c r="J250" s="228">
        <f>SUM(H8:H244)</f>
        <v>0</v>
      </c>
    </row>
    <row r="251" spans="1:10" x14ac:dyDescent="0.25">
      <c r="A251" s="236"/>
      <c r="B251" s="231"/>
      <c r="C251" s="12"/>
      <c r="D251" s="232"/>
      <c r="E251" s="238"/>
      <c r="F251" s="241"/>
      <c r="G251" s="332" t="s">
        <v>16</v>
      </c>
      <c r="H251" s="332"/>
      <c r="I251" s="240"/>
      <c r="J251" s="228">
        <f>J249+J250</f>
        <v>268453970</v>
      </c>
    </row>
    <row r="252" spans="1:10" x14ac:dyDescent="0.25">
      <c r="A252" s="236"/>
      <c r="B252" s="231"/>
      <c r="C252" s="12"/>
      <c r="D252" s="232"/>
      <c r="E252" s="238"/>
      <c r="F252" s="241"/>
      <c r="G252" s="332" t="s">
        <v>5</v>
      </c>
      <c r="H252" s="332"/>
      <c r="I252" s="240"/>
      <c r="J252" s="228">
        <f>SUM(I8:I244)</f>
        <v>264476219</v>
      </c>
    </row>
    <row r="253" spans="1:10" x14ac:dyDescent="0.25">
      <c r="A253" s="236"/>
      <c r="B253" s="231"/>
      <c r="C253" s="12"/>
      <c r="D253" s="232"/>
      <c r="E253" s="238"/>
      <c r="F253" s="241"/>
      <c r="G253" s="332" t="s">
        <v>32</v>
      </c>
      <c r="H253" s="332"/>
      <c r="I253" s="241" t="str">
        <f>IF(J253&gt;0,"SALDO",IF(J253&lt;0,"PIUTANG",IF(J253=0,"LUNAS")))</f>
        <v>PIUTANG</v>
      </c>
      <c r="J253" s="228">
        <f>J252-J251</f>
        <v>-3977751</v>
      </c>
    </row>
  </sheetData>
  <mergeCells count="15">
    <mergeCell ref="G253:H253"/>
    <mergeCell ref="G247:H247"/>
    <mergeCell ref="G248:H248"/>
    <mergeCell ref="G249:H249"/>
    <mergeCell ref="G250:H250"/>
    <mergeCell ref="G251:H251"/>
    <mergeCell ref="G252:H25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6"/>
  <sheetViews>
    <sheetView zoomScale="85" zoomScaleNormal="85" workbookViewId="0">
      <pane ySplit="7" topLeftCell="A119" activePane="bottomLeft" state="frozen"/>
      <selection pane="bottomLeft" activeCell="B130" sqref="B13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J140*-1</f>
        <v>-3137055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>
        <v>43277</v>
      </c>
      <c r="B126" s="99">
        <v>180168199</v>
      </c>
      <c r="C126" s="100">
        <v>5</v>
      </c>
      <c r="D126" s="34">
        <v>444850</v>
      </c>
      <c r="E126" s="101"/>
      <c r="F126" s="99"/>
      <c r="G126" s="34"/>
      <c r="H126" s="102"/>
      <c r="I126" s="102"/>
      <c r="J126" s="34"/>
    </row>
    <row r="127" spans="1:10" x14ac:dyDescent="0.25">
      <c r="A127" s="98">
        <v>43279</v>
      </c>
      <c r="B127" s="99">
        <v>180168251</v>
      </c>
      <c r="C127" s="100">
        <v>8</v>
      </c>
      <c r="D127" s="34">
        <v>773675</v>
      </c>
      <c r="E127" s="101"/>
      <c r="F127" s="99"/>
      <c r="G127" s="34"/>
      <c r="H127" s="102"/>
      <c r="I127" s="102"/>
      <c r="J127" s="34"/>
    </row>
    <row r="128" spans="1:10" x14ac:dyDescent="0.25">
      <c r="A128" s="98">
        <v>43279</v>
      </c>
      <c r="B128" s="99">
        <v>180168315</v>
      </c>
      <c r="C128" s="100">
        <v>4</v>
      </c>
      <c r="D128" s="34">
        <v>310975</v>
      </c>
      <c r="E128" s="101"/>
      <c r="F128" s="99"/>
      <c r="G128" s="34"/>
      <c r="H128" s="102"/>
      <c r="I128" s="102"/>
      <c r="J128" s="34"/>
    </row>
    <row r="129" spans="1:16" x14ac:dyDescent="0.25">
      <c r="A129" s="98">
        <v>43280</v>
      </c>
      <c r="B129" s="99">
        <v>180168343</v>
      </c>
      <c r="C129" s="100">
        <v>2</v>
      </c>
      <c r="D129" s="34">
        <v>136938</v>
      </c>
      <c r="E129" s="101"/>
      <c r="F129" s="99"/>
      <c r="G129" s="34"/>
      <c r="H129" s="102"/>
      <c r="I129" s="102"/>
      <c r="J129" s="34"/>
    </row>
    <row r="130" spans="1:16" x14ac:dyDescent="0.25">
      <c r="A130" s="98">
        <v>43280</v>
      </c>
      <c r="B130" s="99">
        <v>180168393</v>
      </c>
      <c r="C130" s="100">
        <v>1</v>
      </c>
      <c r="D130" s="34">
        <v>80500</v>
      </c>
      <c r="E130" s="101"/>
      <c r="F130" s="99"/>
      <c r="G130" s="34"/>
      <c r="H130" s="102"/>
      <c r="I130" s="102"/>
      <c r="J130" s="34"/>
    </row>
    <row r="131" spans="1:16" x14ac:dyDescent="0.25">
      <c r="A131" s="236"/>
      <c r="B131" s="235"/>
      <c r="C131" s="241"/>
      <c r="D131" s="237"/>
      <c r="E131" s="238"/>
      <c r="F131" s="235"/>
      <c r="G131" s="237"/>
      <c r="H131" s="240"/>
      <c r="I131" s="240"/>
      <c r="J131" s="237"/>
    </row>
    <row r="132" spans="1:16" x14ac:dyDescent="0.25">
      <c r="A132" s="236"/>
      <c r="B132" s="224" t="s">
        <v>11</v>
      </c>
      <c r="C132" s="233">
        <f>SUM(C8:C131)</f>
        <v>1142</v>
      </c>
      <c r="D132" s="225"/>
      <c r="E132" s="224" t="s">
        <v>11</v>
      </c>
      <c r="F132" s="224">
        <f>SUM(F8:F131)</f>
        <v>155</v>
      </c>
      <c r="G132" s="225">
        <f>SUM(G8:G131)</f>
        <v>17046752</v>
      </c>
      <c r="H132" s="240"/>
      <c r="I132" s="240"/>
      <c r="J132" s="237"/>
    </row>
    <row r="133" spans="1:16" x14ac:dyDescent="0.25">
      <c r="A133" s="236"/>
      <c r="B133" s="224"/>
      <c r="C133" s="233"/>
      <c r="D133" s="225"/>
      <c r="E133" s="238"/>
      <c r="F133" s="235"/>
      <c r="G133" s="237"/>
      <c r="H133" s="240"/>
      <c r="I133" s="240"/>
      <c r="J133" s="237"/>
    </row>
    <row r="134" spans="1:16" x14ac:dyDescent="0.25">
      <c r="A134" s="226"/>
      <c r="B134" s="227"/>
      <c r="C134" s="241"/>
      <c r="D134" s="237"/>
      <c r="E134" s="224"/>
      <c r="F134" s="235"/>
      <c r="G134" s="332" t="s">
        <v>12</v>
      </c>
      <c r="H134" s="332"/>
      <c r="I134" s="240"/>
      <c r="J134" s="228">
        <f>SUM(D8:D131)</f>
        <v>110751324</v>
      </c>
    </row>
    <row r="135" spans="1:16" x14ac:dyDescent="0.25">
      <c r="A135" s="236"/>
      <c r="B135" s="235"/>
      <c r="C135" s="241"/>
      <c r="D135" s="237"/>
      <c r="E135" s="224"/>
      <c r="F135" s="235"/>
      <c r="G135" s="332" t="s">
        <v>13</v>
      </c>
      <c r="H135" s="332"/>
      <c r="I135" s="240"/>
      <c r="J135" s="228">
        <f>SUM(G8:G131)</f>
        <v>17046752</v>
      </c>
    </row>
    <row r="136" spans="1:16" x14ac:dyDescent="0.25">
      <c r="A136" s="229"/>
      <c r="B136" s="238"/>
      <c r="C136" s="241"/>
      <c r="D136" s="237"/>
      <c r="E136" s="238"/>
      <c r="F136" s="235"/>
      <c r="G136" s="332" t="s">
        <v>14</v>
      </c>
      <c r="H136" s="332"/>
      <c r="I136" s="41"/>
      <c r="J136" s="230">
        <f>J134-J135</f>
        <v>93704572</v>
      </c>
    </row>
    <row r="137" spans="1:16" x14ac:dyDescent="0.25">
      <c r="A137" s="236"/>
      <c r="B137" s="231"/>
      <c r="C137" s="241"/>
      <c r="D137" s="232"/>
      <c r="E137" s="238"/>
      <c r="F137" s="224"/>
      <c r="G137" s="332" t="s">
        <v>15</v>
      </c>
      <c r="H137" s="332"/>
      <c r="I137" s="240"/>
      <c r="J137" s="228">
        <f>SUM(H8:H133)</f>
        <v>315000</v>
      </c>
    </row>
    <row r="138" spans="1:16" x14ac:dyDescent="0.25">
      <c r="A138" s="236"/>
      <c r="B138" s="231"/>
      <c r="C138" s="241"/>
      <c r="D138" s="232"/>
      <c r="E138" s="238"/>
      <c r="F138" s="224"/>
      <c r="G138" s="332" t="s">
        <v>16</v>
      </c>
      <c r="H138" s="332"/>
      <c r="I138" s="240"/>
      <c r="J138" s="228">
        <f>J136+J137</f>
        <v>94019572</v>
      </c>
    </row>
    <row r="139" spans="1:16" x14ac:dyDescent="0.25">
      <c r="A139" s="236"/>
      <c r="B139" s="231"/>
      <c r="C139" s="241"/>
      <c r="D139" s="232"/>
      <c r="E139" s="238"/>
      <c r="F139" s="235"/>
      <c r="G139" s="332" t="s">
        <v>5</v>
      </c>
      <c r="H139" s="332"/>
      <c r="I139" s="240"/>
      <c r="J139" s="228">
        <f>SUM(I8:I133)</f>
        <v>97156627</v>
      </c>
    </row>
    <row r="140" spans="1:16" x14ac:dyDescent="0.25">
      <c r="A140" s="236"/>
      <c r="B140" s="231"/>
      <c r="C140" s="241"/>
      <c r="D140" s="232"/>
      <c r="E140" s="238"/>
      <c r="F140" s="235"/>
      <c r="G140" s="332" t="s">
        <v>32</v>
      </c>
      <c r="H140" s="332"/>
      <c r="I140" s="241" t="str">
        <f>IF(J140&gt;0,"SALDO",IF(J140&lt;0,"PIUTANG",IF(J140=0,"LUNAS")))</f>
        <v>SALDO</v>
      </c>
      <c r="J140" s="228">
        <f>J139-J138</f>
        <v>3137055</v>
      </c>
    </row>
    <row r="141" spans="1:16" x14ac:dyDescent="0.25">
      <c r="F141" s="219"/>
      <c r="G141" s="219"/>
      <c r="J141" s="219"/>
    </row>
    <row r="142" spans="1:16" x14ac:dyDescent="0.25">
      <c r="C142" s="219"/>
      <c r="D142" s="219"/>
      <c r="F142" s="219"/>
      <c r="G142" s="219"/>
      <c r="J142" s="219"/>
      <c r="L142" s="234"/>
      <c r="M142" s="234"/>
      <c r="N142" s="234"/>
      <c r="O142" s="234"/>
      <c r="P142" s="234"/>
    </row>
    <row r="143" spans="1:16" x14ac:dyDescent="0.25">
      <c r="C143" s="219"/>
      <c r="D143" s="219"/>
      <c r="F143" s="219"/>
      <c r="G143" s="219"/>
      <c r="J143" s="219"/>
      <c r="L143" s="234"/>
      <c r="M143" s="234"/>
      <c r="N143" s="234"/>
      <c r="O143" s="234"/>
      <c r="P143" s="234"/>
    </row>
    <row r="144" spans="1:16" x14ac:dyDescent="0.25">
      <c r="C144" s="219"/>
      <c r="D144" s="219"/>
      <c r="F144" s="219"/>
      <c r="G144" s="219"/>
      <c r="J144" s="219"/>
      <c r="L144" s="234"/>
      <c r="M144" s="234"/>
      <c r="N144" s="234"/>
      <c r="O144" s="234"/>
      <c r="P144" s="234"/>
    </row>
    <row r="145" spans="3:16" x14ac:dyDescent="0.25">
      <c r="C145" s="219"/>
      <c r="D145" s="219"/>
      <c r="F145" s="219"/>
      <c r="G145" s="219"/>
      <c r="J145" s="219"/>
      <c r="L145" s="234"/>
      <c r="M145" s="234"/>
      <c r="N145" s="234"/>
      <c r="O145" s="234"/>
      <c r="P145" s="234"/>
    </row>
    <row r="146" spans="3:16" x14ac:dyDescent="0.25">
      <c r="C146" s="219"/>
      <c r="D146" s="219"/>
      <c r="L146" s="234"/>
      <c r="M146" s="234"/>
      <c r="N146" s="234"/>
      <c r="O146" s="234"/>
      <c r="P146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0:H140"/>
    <mergeCell ref="G134:H134"/>
    <mergeCell ref="G135:H135"/>
    <mergeCell ref="G136:H136"/>
    <mergeCell ref="G137:H137"/>
    <mergeCell ref="G138:H138"/>
    <mergeCell ref="G139:H1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M46" sqref="M46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3" sqref="E23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43277</v>
      </c>
      <c r="C5" s="283">
        <f>'Taufik ST'!I2</f>
        <v>3977751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43277</v>
      </c>
      <c r="C6" s="283">
        <f>'Indra Fashion'!I2</f>
        <v>1059249</v>
      </c>
      <c r="E6" s="291" t="s">
        <v>161</v>
      </c>
    </row>
    <row r="7" spans="1:5" s="269" customFormat="1" ht="18.75" customHeight="1" x14ac:dyDescent="0.25">
      <c r="A7" s="185" t="s">
        <v>67</v>
      </c>
      <c r="B7" s="184" t="s">
        <v>40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43277</v>
      </c>
      <c r="C8" s="283">
        <f>Bandros!I2</f>
        <v>15460639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38325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 t="s">
        <v>40</v>
      </c>
      <c r="C20" s="283">
        <f>AnipAssunah!I2</f>
        <v>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30409766.5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0"/>
  <sheetViews>
    <sheetView workbookViewId="0">
      <pane ySplit="7" topLeftCell="A128" activePane="bottomLeft" state="frozen"/>
      <selection pane="bottomLeft" activeCell="E139" sqref="E13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SUM(D129:D137)</f>
        <v>7606027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J150*-1</f>
        <v>1059249</v>
      </c>
      <c r="J2" s="20"/>
      <c r="L2" s="279">
        <f>SUM(G129:G137)</f>
        <v>814452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6791575</v>
      </c>
      <c r="M3" s="219"/>
      <c r="N3" s="219">
        <f>I2-L3</f>
        <v>-5732326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>
        <v>43277</v>
      </c>
      <c r="B138" s="235">
        <v>180168200</v>
      </c>
      <c r="C138" s="241">
        <v>7</v>
      </c>
      <c r="D138" s="237">
        <v>901513</v>
      </c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>
        <v>43279</v>
      </c>
      <c r="B139" s="235">
        <v>180168307</v>
      </c>
      <c r="C139" s="241">
        <v>3</v>
      </c>
      <c r="D139" s="237">
        <v>280963</v>
      </c>
      <c r="E139" s="238">
        <v>180044043</v>
      </c>
      <c r="F139" s="241">
        <v>1</v>
      </c>
      <c r="G139" s="237">
        <v>120225</v>
      </c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/>
      <c r="B140" s="235"/>
      <c r="C140" s="241"/>
      <c r="D140" s="237"/>
      <c r="E140" s="238"/>
      <c r="F140" s="241"/>
      <c r="G140" s="237"/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x14ac:dyDescent="0.25">
      <c r="A141" s="162"/>
      <c r="B141" s="3"/>
      <c r="C141" s="40"/>
      <c r="D141" s="6"/>
      <c r="E141" s="7"/>
      <c r="F141" s="40"/>
      <c r="G141" s="6"/>
      <c r="H141" s="39"/>
      <c r="I141" s="39"/>
      <c r="J141" s="6"/>
    </row>
    <row r="142" spans="1:18" x14ac:dyDescent="0.25">
      <c r="A142" s="162"/>
      <c r="B142" s="8" t="s">
        <v>11</v>
      </c>
      <c r="C142" s="77">
        <f>SUM(C8:C141)</f>
        <v>858</v>
      </c>
      <c r="D142" s="9">
        <f>SUM(D8:D141)</f>
        <v>93274681</v>
      </c>
      <c r="E142" s="8" t="s">
        <v>11</v>
      </c>
      <c r="F142" s="77">
        <f>SUM(F8:F141)</f>
        <v>68</v>
      </c>
      <c r="G142" s="5">
        <f>SUM(G8:G141)</f>
        <v>17075848</v>
      </c>
      <c r="H142" s="40">
        <f>SUM(H8:H141)</f>
        <v>0</v>
      </c>
      <c r="I142" s="40">
        <f>SUM(I8:I141)</f>
        <v>75139584</v>
      </c>
      <c r="J142" s="5"/>
    </row>
    <row r="143" spans="1:18" x14ac:dyDescent="0.25">
      <c r="A143" s="162"/>
      <c r="B143" s="8"/>
      <c r="C143" s="77"/>
      <c r="D143" s="9"/>
      <c r="E143" s="8"/>
      <c r="F143" s="77"/>
      <c r="G143" s="5"/>
      <c r="H143" s="40"/>
      <c r="I143" s="40"/>
      <c r="J143" s="5"/>
    </row>
    <row r="144" spans="1:18" x14ac:dyDescent="0.25">
      <c r="A144" s="163"/>
      <c r="B144" s="11"/>
      <c r="C144" s="40"/>
      <c r="D144" s="6"/>
      <c r="E144" s="8"/>
      <c r="F144" s="40"/>
      <c r="G144" s="332" t="s">
        <v>12</v>
      </c>
      <c r="H144" s="332"/>
      <c r="I144" s="39"/>
      <c r="J144" s="13">
        <f>SUM(D8:D141)</f>
        <v>93274681</v>
      </c>
    </row>
    <row r="145" spans="1:10" x14ac:dyDescent="0.25">
      <c r="A145" s="162"/>
      <c r="B145" s="3"/>
      <c r="C145" s="40"/>
      <c r="D145" s="6"/>
      <c r="E145" s="7"/>
      <c r="F145" s="40"/>
      <c r="G145" s="332" t="s">
        <v>13</v>
      </c>
      <c r="H145" s="332"/>
      <c r="I145" s="39"/>
      <c r="J145" s="13">
        <f>SUM(G8:G141)</f>
        <v>17075848</v>
      </c>
    </row>
    <row r="146" spans="1:10" x14ac:dyDescent="0.25">
      <c r="A146" s="164"/>
      <c r="B146" s="7"/>
      <c r="C146" s="40"/>
      <c r="D146" s="6"/>
      <c r="E146" s="7"/>
      <c r="F146" s="40"/>
      <c r="G146" s="332" t="s">
        <v>14</v>
      </c>
      <c r="H146" s="332"/>
      <c r="I146" s="41"/>
      <c r="J146" s="15">
        <f>J144-J145</f>
        <v>76198833</v>
      </c>
    </row>
    <row r="147" spans="1:10" x14ac:dyDescent="0.25">
      <c r="A147" s="162"/>
      <c r="B147" s="16"/>
      <c r="C147" s="40"/>
      <c r="D147" s="17"/>
      <c r="E147" s="7"/>
      <c r="F147" s="40"/>
      <c r="G147" s="332" t="s">
        <v>15</v>
      </c>
      <c r="H147" s="332"/>
      <c r="I147" s="39"/>
      <c r="J147" s="13">
        <f>SUM(H8:H141)</f>
        <v>0</v>
      </c>
    </row>
    <row r="148" spans="1:10" x14ac:dyDescent="0.25">
      <c r="A148" s="162"/>
      <c r="B148" s="16"/>
      <c r="C148" s="40"/>
      <c r="D148" s="17"/>
      <c r="E148" s="7"/>
      <c r="F148" s="40"/>
      <c r="G148" s="332" t="s">
        <v>16</v>
      </c>
      <c r="H148" s="332"/>
      <c r="I148" s="39"/>
      <c r="J148" s="13">
        <f>J146+J147</f>
        <v>76198833</v>
      </c>
    </row>
    <row r="149" spans="1:10" x14ac:dyDescent="0.25">
      <c r="A149" s="162"/>
      <c r="B149" s="16"/>
      <c r="C149" s="40"/>
      <c r="D149" s="17"/>
      <c r="E149" s="7"/>
      <c r="F149" s="40"/>
      <c r="G149" s="332" t="s">
        <v>5</v>
      </c>
      <c r="H149" s="332"/>
      <c r="I149" s="39"/>
      <c r="J149" s="13">
        <f>SUM(I8:I141)</f>
        <v>75139584</v>
      </c>
    </row>
    <row r="150" spans="1:10" x14ac:dyDescent="0.25">
      <c r="A150" s="162"/>
      <c r="B150" s="16"/>
      <c r="C150" s="40"/>
      <c r="D150" s="17"/>
      <c r="E150" s="7"/>
      <c r="F150" s="40"/>
      <c r="G150" s="332" t="s">
        <v>32</v>
      </c>
      <c r="H150" s="332"/>
      <c r="I150" s="40" t="str">
        <f>IF(J150&gt;0,"SALDO",IF(J150&lt;0,"PIUTANG",IF(J150=0,"LUNAS")))</f>
        <v>PIUTANG</v>
      </c>
      <c r="J150" s="13">
        <f>J149-J148</f>
        <v>-1059249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9:H149"/>
    <mergeCell ref="G150:H150"/>
    <mergeCell ref="G144:H144"/>
    <mergeCell ref="G145:H145"/>
    <mergeCell ref="G146:H146"/>
    <mergeCell ref="G147:H147"/>
    <mergeCell ref="G148:H148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10"/>
  <sheetViews>
    <sheetView workbookViewId="0">
      <pane ySplit="7" topLeftCell="A687" activePane="bottomLeft" state="frozen"/>
      <selection pane="bottomLeft" activeCell="E693" sqref="E693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SUM(D688:D692)</f>
        <v>10587588</v>
      </c>
      <c r="M1" s="219">
        <f>SUM(D675:D681)</f>
        <v>1566426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J710*-1</f>
        <v>15460639</v>
      </c>
      <c r="J2" s="218"/>
      <c r="L2" s="219">
        <f>SUM(G688:G692)</f>
        <v>773325</v>
      </c>
      <c r="M2" s="219">
        <f>SUM(G675:G681)</f>
        <v>4515352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9814263</v>
      </c>
      <c r="M3" s="219">
        <f>M1-M2</f>
        <v>-2948926</v>
      </c>
      <c r="N3" s="219">
        <f>L3+M3</f>
        <v>6865337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98">
        <v>43279</v>
      </c>
      <c r="B688" s="99">
        <v>180168234</v>
      </c>
      <c r="C688" s="100">
        <v>41</v>
      </c>
      <c r="D688" s="34">
        <v>4308850</v>
      </c>
      <c r="E688" s="99">
        <v>180044021</v>
      </c>
      <c r="F688" s="100">
        <v>3</v>
      </c>
      <c r="G688" s="34">
        <v>284025</v>
      </c>
      <c r="H688" s="102"/>
      <c r="I688" s="102"/>
      <c r="J688" s="34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98">
        <v>43279</v>
      </c>
      <c r="B689" s="99">
        <v>180168263</v>
      </c>
      <c r="C689" s="100">
        <v>11</v>
      </c>
      <c r="D689" s="34">
        <v>1054550</v>
      </c>
      <c r="E689" s="99">
        <v>180044032</v>
      </c>
      <c r="F689" s="100">
        <v>4</v>
      </c>
      <c r="G689" s="34">
        <v>489300</v>
      </c>
      <c r="H689" s="102"/>
      <c r="I689" s="102"/>
      <c r="J689" s="34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98">
        <v>43279</v>
      </c>
      <c r="B690" s="99">
        <v>180168286</v>
      </c>
      <c r="C690" s="100">
        <v>38</v>
      </c>
      <c r="D690" s="34">
        <v>3691800</v>
      </c>
      <c r="E690" s="99"/>
      <c r="F690" s="100"/>
      <c r="G690" s="34"/>
      <c r="H690" s="102"/>
      <c r="I690" s="102"/>
      <c r="J690" s="34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98">
        <v>43279</v>
      </c>
      <c r="B691" s="99">
        <v>180168308</v>
      </c>
      <c r="C691" s="100">
        <v>10</v>
      </c>
      <c r="D691" s="34">
        <v>1123500</v>
      </c>
      <c r="E691" s="99"/>
      <c r="F691" s="100"/>
      <c r="G691" s="34"/>
      <c r="H691" s="102"/>
      <c r="I691" s="102"/>
      <c r="J691" s="34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98">
        <v>43279</v>
      </c>
      <c r="B692" s="99">
        <v>180168321</v>
      </c>
      <c r="C692" s="100">
        <v>4</v>
      </c>
      <c r="D692" s="34">
        <v>408888</v>
      </c>
      <c r="E692" s="99"/>
      <c r="F692" s="100"/>
      <c r="G692" s="34"/>
      <c r="H692" s="102"/>
      <c r="I692" s="102"/>
      <c r="J692" s="34"/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98">
        <v>43280</v>
      </c>
      <c r="B693" s="99">
        <v>180168328</v>
      </c>
      <c r="C693" s="100">
        <v>41</v>
      </c>
      <c r="D693" s="34">
        <v>3983175</v>
      </c>
      <c r="E693" s="99">
        <v>180044047</v>
      </c>
      <c r="F693" s="100">
        <v>13</v>
      </c>
      <c r="G693" s="34">
        <v>1432550</v>
      </c>
      <c r="H693" s="102"/>
      <c r="I693" s="102"/>
      <c r="J693" s="34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98">
        <v>43280</v>
      </c>
      <c r="B694" s="99">
        <v>180168339</v>
      </c>
      <c r="C694" s="100">
        <v>6</v>
      </c>
      <c r="D694" s="34">
        <v>546350</v>
      </c>
      <c r="E694" s="99"/>
      <c r="F694" s="100"/>
      <c r="G694" s="34"/>
      <c r="H694" s="102"/>
      <c r="I694" s="102"/>
      <c r="J694" s="34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98">
        <v>43280</v>
      </c>
      <c r="B695" s="99">
        <v>180168350</v>
      </c>
      <c r="C695" s="100">
        <v>13</v>
      </c>
      <c r="D695" s="34">
        <v>1488113</v>
      </c>
      <c r="E695" s="99"/>
      <c r="F695" s="100"/>
      <c r="G695" s="34"/>
      <c r="H695" s="102"/>
      <c r="I695" s="102"/>
      <c r="J695" s="34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98">
        <v>43280</v>
      </c>
      <c r="B696" s="99">
        <v>180168370</v>
      </c>
      <c r="C696" s="100">
        <v>10</v>
      </c>
      <c r="D696" s="34">
        <v>875350</v>
      </c>
      <c r="E696" s="99"/>
      <c r="F696" s="100"/>
      <c r="G696" s="34"/>
      <c r="H696" s="102"/>
      <c r="I696" s="102"/>
      <c r="J696" s="34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98">
        <v>43280</v>
      </c>
      <c r="B697" s="99">
        <v>180168389</v>
      </c>
      <c r="C697" s="100">
        <v>2</v>
      </c>
      <c r="D697" s="34">
        <v>185938</v>
      </c>
      <c r="E697" s="99"/>
      <c r="F697" s="100"/>
      <c r="G697" s="34"/>
      <c r="H697" s="102"/>
      <c r="I697" s="102"/>
      <c r="J697" s="34"/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98"/>
      <c r="B698" s="99"/>
      <c r="C698" s="100"/>
      <c r="D698" s="34"/>
      <c r="E698" s="99"/>
      <c r="F698" s="100"/>
      <c r="G698" s="34"/>
      <c r="H698" s="102"/>
      <c r="I698" s="102"/>
      <c r="J698" s="34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98"/>
      <c r="B699" s="99"/>
      <c r="C699" s="100"/>
      <c r="D699" s="34"/>
      <c r="E699" s="99"/>
      <c r="F699" s="100"/>
      <c r="G699" s="34"/>
      <c r="H699" s="102"/>
      <c r="I699" s="102"/>
      <c r="J699" s="34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98"/>
      <c r="B700" s="99"/>
      <c r="C700" s="100"/>
      <c r="D700" s="34"/>
      <c r="E700" s="99"/>
      <c r="F700" s="100"/>
      <c r="G700" s="34"/>
      <c r="H700" s="102"/>
      <c r="I700" s="102"/>
      <c r="J700" s="34"/>
      <c r="K700" s="138"/>
      <c r="L700" s="138"/>
      <c r="M700" s="138"/>
      <c r="N700" s="138"/>
      <c r="O700" s="138"/>
      <c r="P700" s="138"/>
      <c r="Q700" s="138"/>
      <c r="R700" s="138"/>
    </row>
    <row r="701" spans="1:18" x14ac:dyDescent="0.25">
      <c r="A701" s="236"/>
      <c r="B701" s="235"/>
      <c r="C701" s="241"/>
      <c r="D701" s="237"/>
      <c r="E701" s="235"/>
      <c r="F701" s="241"/>
      <c r="G701" s="237"/>
      <c r="H701" s="240"/>
      <c r="I701" s="240"/>
      <c r="J701" s="237"/>
    </row>
    <row r="702" spans="1:18" s="218" customFormat="1" x14ac:dyDescent="0.25">
      <c r="A702" s="227"/>
      <c r="B702" s="224" t="s">
        <v>11</v>
      </c>
      <c r="C702" s="233">
        <f>SUM(C8:C701)</f>
        <v>8691</v>
      </c>
      <c r="D702" s="225">
        <f>SUM(D8:D701)</f>
        <v>941521085</v>
      </c>
      <c r="E702" s="224" t="s">
        <v>11</v>
      </c>
      <c r="F702" s="233">
        <f>SUM(F8:F701)</f>
        <v>929</v>
      </c>
      <c r="G702" s="225">
        <f>SUM(G8:G701)</f>
        <v>101611944</v>
      </c>
      <c r="H702" s="233">
        <f>SUM(H8:H701)</f>
        <v>0</v>
      </c>
      <c r="I702" s="233">
        <f>SUM(I8:I701)</f>
        <v>824448502</v>
      </c>
      <c r="J702" s="225"/>
      <c r="K702" s="220"/>
      <c r="L702" s="220"/>
      <c r="M702" s="220"/>
      <c r="N702" s="220"/>
      <c r="O702" s="220"/>
      <c r="P702" s="220"/>
      <c r="Q702" s="220"/>
      <c r="R702" s="220"/>
    </row>
    <row r="703" spans="1:18" s="218" customFormat="1" x14ac:dyDescent="0.25">
      <c r="A703" s="227"/>
      <c r="B703" s="224"/>
      <c r="C703" s="233"/>
      <c r="D703" s="225"/>
      <c r="E703" s="224"/>
      <c r="F703" s="233"/>
      <c r="G703" s="225"/>
      <c r="H703" s="233"/>
      <c r="I703" s="233"/>
      <c r="J703" s="225"/>
      <c r="K703" s="220"/>
      <c r="M703" s="220"/>
      <c r="N703" s="220"/>
      <c r="O703" s="220"/>
      <c r="P703" s="220"/>
      <c r="Q703" s="220"/>
      <c r="R703" s="220"/>
    </row>
    <row r="704" spans="1:18" x14ac:dyDescent="0.25">
      <c r="A704" s="226"/>
      <c r="B704" s="227"/>
      <c r="C704" s="241"/>
      <c r="D704" s="237"/>
      <c r="E704" s="224"/>
      <c r="F704" s="241"/>
      <c r="G704" s="335" t="s">
        <v>12</v>
      </c>
      <c r="H704" s="336"/>
      <c r="I704" s="237"/>
      <c r="J704" s="228">
        <f>SUM(D8:D701)</f>
        <v>941521085</v>
      </c>
      <c r="P704" s="220"/>
      <c r="Q704" s="220"/>
      <c r="R704" s="234"/>
    </row>
    <row r="705" spans="1:18" x14ac:dyDescent="0.25">
      <c r="A705" s="236"/>
      <c r="B705" s="235"/>
      <c r="C705" s="241"/>
      <c r="D705" s="237"/>
      <c r="E705" s="235"/>
      <c r="F705" s="241"/>
      <c r="G705" s="335" t="s">
        <v>13</v>
      </c>
      <c r="H705" s="336"/>
      <c r="I705" s="238"/>
      <c r="J705" s="228">
        <f>SUM(G8:G701)</f>
        <v>101611944</v>
      </c>
      <c r="R705" s="234"/>
    </row>
    <row r="706" spans="1:18" x14ac:dyDescent="0.25">
      <c r="A706" s="229"/>
      <c r="B706" s="238"/>
      <c r="C706" s="241"/>
      <c r="D706" s="237"/>
      <c r="E706" s="235"/>
      <c r="F706" s="241"/>
      <c r="G706" s="335" t="s">
        <v>14</v>
      </c>
      <c r="H706" s="336"/>
      <c r="I706" s="230"/>
      <c r="J706" s="230">
        <f>J704-J705</f>
        <v>839909141</v>
      </c>
      <c r="L706" s="220"/>
      <c r="R706" s="234"/>
    </row>
    <row r="707" spans="1:18" x14ac:dyDescent="0.25">
      <c r="A707" s="236"/>
      <c r="B707" s="231"/>
      <c r="C707" s="241"/>
      <c r="D707" s="232"/>
      <c r="E707" s="235"/>
      <c r="F707" s="241"/>
      <c r="G707" s="335" t="s">
        <v>15</v>
      </c>
      <c r="H707" s="336"/>
      <c r="I707" s="238"/>
      <c r="J707" s="228">
        <f>SUM(H8:H701)</f>
        <v>0</v>
      </c>
      <c r="R707" s="234"/>
    </row>
    <row r="708" spans="1:18" x14ac:dyDescent="0.25">
      <c r="A708" s="236"/>
      <c r="B708" s="231"/>
      <c r="C708" s="241"/>
      <c r="D708" s="232"/>
      <c r="E708" s="235"/>
      <c r="F708" s="241"/>
      <c r="G708" s="335" t="s">
        <v>16</v>
      </c>
      <c r="H708" s="336"/>
      <c r="I708" s="238"/>
      <c r="J708" s="228">
        <f>J706+J707</f>
        <v>839909141</v>
      </c>
      <c r="R708" s="234"/>
    </row>
    <row r="709" spans="1:18" x14ac:dyDescent="0.25">
      <c r="A709" s="236"/>
      <c r="B709" s="231"/>
      <c r="C709" s="241"/>
      <c r="D709" s="232"/>
      <c r="E709" s="235"/>
      <c r="F709" s="241"/>
      <c r="G709" s="335" t="s">
        <v>5</v>
      </c>
      <c r="H709" s="336"/>
      <c r="I709" s="238"/>
      <c r="J709" s="228">
        <f>SUM(I8:I701)</f>
        <v>824448502</v>
      </c>
      <c r="R709" s="234"/>
    </row>
    <row r="710" spans="1:18" x14ac:dyDescent="0.25">
      <c r="A710" s="236"/>
      <c r="B710" s="231"/>
      <c r="C710" s="241"/>
      <c r="D710" s="232"/>
      <c r="E710" s="235"/>
      <c r="F710" s="241"/>
      <c r="G710" s="335" t="s">
        <v>32</v>
      </c>
      <c r="H710" s="336"/>
      <c r="I710" s="235" t="str">
        <f>IF(J710&gt;0,"SALDO",IF(J710&lt;0,"PIUTANG",IF(J710=0,"LUNAS")))</f>
        <v>PIUTANG</v>
      </c>
      <c r="J710" s="228">
        <f>J709-J708</f>
        <v>-15460639</v>
      </c>
      <c r="R710" s="234"/>
    </row>
  </sheetData>
  <mergeCells count="13">
    <mergeCell ref="A5:J5"/>
    <mergeCell ref="A6:A7"/>
    <mergeCell ref="B6:G6"/>
    <mergeCell ref="H6:H7"/>
    <mergeCell ref="I6:I7"/>
    <mergeCell ref="J6:J7"/>
    <mergeCell ref="G710:H710"/>
    <mergeCell ref="G704:H704"/>
    <mergeCell ref="G705:H705"/>
    <mergeCell ref="G706:H706"/>
    <mergeCell ref="G707:H707"/>
    <mergeCell ref="G708:H708"/>
    <mergeCell ref="G709:H709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22"/>
  <sheetViews>
    <sheetView zoomScaleNormal="100" workbookViewId="0">
      <pane ySplit="6" topLeftCell="A498" activePane="bottomLeft" state="frozen"/>
      <selection pane="bottomLeft" activeCell="E504" sqref="E50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J521*-1</f>
        <v>-3782186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98">
        <v>43280</v>
      </c>
      <c r="B504" s="99">
        <v>180168344</v>
      </c>
      <c r="C504" s="100">
        <v>6</v>
      </c>
      <c r="D504" s="34">
        <v>612675</v>
      </c>
      <c r="E504" s="101">
        <v>180044046</v>
      </c>
      <c r="F504" s="100">
        <v>2</v>
      </c>
      <c r="G504" s="34">
        <v>306863</v>
      </c>
      <c r="H504" s="101"/>
      <c r="I504" s="102"/>
      <c r="J504" s="34"/>
      <c r="K504" s="234"/>
      <c r="L504" s="234"/>
      <c r="M504" s="234"/>
      <c r="N504" s="234"/>
      <c r="O504" s="234"/>
      <c r="P504" s="234"/>
    </row>
    <row r="505" spans="1:16" x14ac:dyDescent="0.25">
      <c r="A505" s="98">
        <v>43280</v>
      </c>
      <c r="B505" s="99">
        <v>180168373</v>
      </c>
      <c r="C505" s="100">
        <v>1</v>
      </c>
      <c r="D505" s="34">
        <v>69300</v>
      </c>
      <c r="E505" s="101"/>
      <c r="F505" s="100"/>
      <c r="G505" s="34"/>
      <c r="H505" s="101"/>
      <c r="I505" s="102"/>
      <c r="J505" s="34"/>
      <c r="K505" s="234"/>
      <c r="L505" s="234"/>
      <c r="M505" s="234"/>
      <c r="N505" s="234"/>
      <c r="O505" s="234"/>
      <c r="P505" s="234"/>
    </row>
    <row r="506" spans="1:16" x14ac:dyDescent="0.25">
      <c r="A506" s="98">
        <v>43280</v>
      </c>
      <c r="B506" s="99">
        <v>180168374</v>
      </c>
      <c r="C506" s="100">
        <v>2</v>
      </c>
      <c r="D506" s="34">
        <v>297150</v>
      </c>
      <c r="E506" s="101"/>
      <c r="F506" s="100"/>
      <c r="G506" s="34"/>
      <c r="H506" s="101"/>
      <c r="I506" s="102"/>
      <c r="J506" s="34"/>
      <c r="K506" s="234"/>
      <c r="L506" s="234"/>
      <c r="M506" s="234"/>
      <c r="N506" s="234"/>
      <c r="O506" s="234"/>
      <c r="P506" s="234"/>
    </row>
    <row r="507" spans="1:16" x14ac:dyDescent="0.25">
      <c r="A507" s="98">
        <v>43280</v>
      </c>
      <c r="B507" s="99">
        <v>180168380</v>
      </c>
      <c r="C507" s="100">
        <v>1</v>
      </c>
      <c r="D507" s="34">
        <v>148575</v>
      </c>
      <c r="E507" s="101"/>
      <c r="F507" s="100"/>
      <c r="G507" s="34"/>
      <c r="H507" s="101"/>
      <c r="I507" s="102"/>
      <c r="J507" s="34"/>
      <c r="K507" s="234"/>
      <c r="L507" s="234"/>
      <c r="M507" s="234"/>
      <c r="N507" s="234"/>
      <c r="O507" s="234"/>
      <c r="P507" s="234"/>
    </row>
    <row r="508" spans="1:16" x14ac:dyDescent="0.25">
      <c r="A508" s="98"/>
      <c r="B508" s="99"/>
      <c r="C508" s="100"/>
      <c r="D508" s="34"/>
      <c r="E508" s="101"/>
      <c r="F508" s="100"/>
      <c r="G508" s="34"/>
      <c r="H508" s="101"/>
      <c r="I508" s="102"/>
      <c r="J508" s="34"/>
      <c r="K508" s="234"/>
      <c r="L508" s="234"/>
      <c r="M508" s="234"/>
      <c r="N508" s="234"/>
      <c r="O508" s="234"/>
      <c r="P508" s="234"/>
    </row>
    <row r="509" spans="1:16" x14ac:dyDescent="0.25">
      <c r="A509" s="98"/>
      <c r="B509" s="99"/>
      <c r="C509" s="100"/>
      <c r="D509" s="34"/>
      <c r="E509" s="101"/>
      <c r="F509" s="100"/>
      <c r="G509" s="34"/>
      <c r="H509" s="101"/>
      <c r="I509" s="102"/>
      <c r="J509" s="34"/>
      <c r="K509" s="234"/>
      <c r="L509" s="234"/>
      <c r="M509" s="234"/>
      <c r="N509" s="234"/>
      <c r="O509" s="234"/>
      <c r="P509" s="234"/>
    </row>
    <row r="510" spans="1:16" x14ac:dyDescent="0.25">
      <c r="A510" s="98"/>
      <c r="B510" s="99"/>
      <c r="C510" s="100"/>
      <c r="D510" s="34"/>
      <c r="E510" s="101"/>
      <c r="F510" s="100"/>
      <c r="G510" s="34"/>
      <c r="H510" s="101"/>
      <c r="I510" s="102"/>
      <c r="J510" s="34"/>
      <c r="K510" s="234"/>
      <c r="L510" s="234"/>
      <c r="M510" s="234"/>
      <c r="N510" s="234"/>
      <c r="O510" s="234"/>
      <c r="P510" s="234"/>
    </row>
    <row r="511" spans="1:16" x14ac:dyDescent="0.25">
      <c r="A511" s="98"/>
      <c r="B511" s="99"/>
      <c r="C511" s="100"/>
      <c r="D511" s="34"/>
      <c r="E511" s="101"/>
      <c r="F511" s="100"/>
      <c r="G511" s="34"/>
      <c r="H511" s="101"/>
      <c r="I511" s="102"/>
      <c r="J511" s="34"/>
      <c r="K511" s="234"/>
      <c r="L511" s="234"/>
      <c r="M511" s="234"/>
      <c r="N511" s="234"/>
      <c r="O511" s="234"/>
      <c r="P511" s="234"/>
    </row>
    <row r="512" spans="1:16" x14ac:dyDescent="0.25">
      <c r="A512" s="236"/>
      <c r="B512" s="235"/>
      <c r="C512" s="241"/>
      <c r="D512" s="34"/>
      <c r="E512" s="238"/>
      <c r="F512" s="241"/>
      <c r="G512" s="237"/>
      <c r="H512" s="238"/>
      <c r="I512" s="240"/>
      <c r="J512" s="237"/>
      <c r="K512" s="234"/>
      <c r="L512" s="234"/>
      <c r="M512" s="234"/>
      <c r="N512" s="234"/>
      <c r="O512" s="234"/>
      <c r="P512" s="234"/>
    </row>
    <row r="513" spans="1:16" x14ac:dyDescent="0.25">
      <c r="A513" s="236"/>
      <c r="B513" s="224" t="s">
        <v>11</v>
      </c>
      <c r="C513" s="233">
        <f>SUM(C7:C512)</f>
        <v>3888</v>
      </c>
      <c r="D513" s="225">
        <f>SUM(D7:D512)</f>
        <v>381476331</v>
      </c>
      <c r="E513" s="224" t="s">
        <v>11</v>
      </c>
      <c r="F513" s="233">
        <f>SUM(F7:F512)</f>
        <v>966</v>
      </c>
      <c r="G513" s="225">
        <f>SUM(G7:G512)</f>
        <v>99071734</v>
      </c>
      <c r="H513" s="225">
        <f>SUM(H7:H512)</f>
        <v>0</v>
      </c>
      <c r="I513" s="233">
        <f>SUM(I7:I512)</f>
        <v>286186783</v>
      </c>
      <c r="J513" s="5"/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24"/>
      <c r="C514" s="233"/>
      <c r="D514" s="225"/>
      <c r="E514" s="224"/>
      <c r="F514" s="233"/>
      <c r="G514" s="5"/>
      <c r="H514" s="235"/>
      <c r="I514" s="241"/>
      <c r="J514" s="5"/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27"/>
      <c r="C515" s="241"/>
      <c r="D515" s="237"/>
      <c r="E515" s="224"/>
      <c r="F515" s="241"/>
      <c r="G515" s="332" t="s">
        <v>12</v>
      </c>
      <c r="H515" s="332"/>
      <c r="I515" s="240"/>
      <c r="J515" s="228">
        <f>SUM(D7:D512)</f>
        <v>381476331</v>
      </c>
      <c r="K515" s="234"/>
      <c r="L515" s="234"/>
      <c r="M515" s="234"/>
      <c r="N515" s="234"/>
      <c r="O515" s="234"/>
      <c r="P515" s="234"/>
    </row>
    <row r="516" spans="1:16" x14ac:dyDescent="0.25">
      <c r="A516" s="226"/>
      <c r="B516" s="235"/>
      <c r="C516" s="241"/>
      <c r="D516" s="237"/>
      <c r="E516" s="238"/>
      <c r="F516" s="241"/>
      <c r="G516" s="332" t="s">
        <v>13</v>
      </c>
      <c r="H516" s="332"/>
      <c r="I516" s="240"/>
      <c r="J516" s="228">
        <f>SUM(G7:G512)</f>
        <v>99071734</v>
      </c>
      <c r="K516" s="234"/>
      <c r="L516" s="234"/>
      <c r="M516" s="234"/>
      <c r="N516" s="234"/>
      <c r="O516" s="234"/>
      <c r="P516" s="234"/>
    </row>
    <row r="517" spans="1:16" x14ac:dyDescent="0.25">
      <c r="A517" s="236"/>
      <c r="B517" s="238"/>
      <c r="C517" s="241"/>
      <c r="D517" s="237"/>
      <c r="E517" s="238"/>
      <c r="F517" s="241"/>
      <c r="G517" s="332" t="s">
        <v>14</v>
      </c>
      <c r="H517" s="332"/>
      <c r="I517" s="41"/>
      <c r="J517" s="230">
        <f>J515-J516</f>
        <v>282404597</v>
      </c>
      <c r="K517" s="234"/>
      <c r="L517" s="234"/>
      <c r="M517" s="234"/>
      <c r="N517" s="234"/>
      <c r="O517" s="234"/>
      <c r="P517" s="234"/>
    </row>
    <row r="518" spans="1:16" x14ac:dyDescent="0.25">
      <c r="A518" s="229"/>
      <c r="B518" s="231"/>
      <c r="C518" s="241"/>
      <c r="D518" s="232"/>
      <c r="E518" s="238"/>
      <c r="F518" s="241"/>
      <c r="G518" s="332" t="s">
        <v>15</v>
      </c>
      <c r="H518" s="332"/>
      <c r="I518" s="240"/>
      <c r="J518" s="228">
        <f>SUM(H7:H512)</f>
        <v>0</v>
      </c>
      <c r="K518" s="234"/>
      <c r="L518" s="234"/>
      <c r="M518" s="234"/>
      <c r="N518" s="234"/>
      <c r="O518" s="234"/>
      <c r="P518" s="234"/>
    </row>
    <row r="519" spans="1:16" x14ac:dyDescent="0.25">
      <c r="A519" s="236"/>
      <c r="B519" s="231"/>
      <c r="C519" s="241"/>
      <c r="D519" s="232"/>
      <c r="E519" s="238"/>
      <c r="F519" s="241"/>
      <c r="G519" s="332" t="s">
        <v>16</v>
      </c>
      <c r="H519" s="332"/>
      <c r="I519" s="240"/>
      <c r="J519" s="228">
        <f>J517+J518</f>
        <v>282404597</v>
      </c>
      <c r="K519" s="234"/>
      <c r="L519" s="234"/>
      <c r="M519" s="234"/>
      <c r="N519" s="234"/>
      <c r="O519" s="234"/>
      <c r="P519" s="234"/>
    </row>
    <row r="520" spans="1:16" x14ac:dyDescent="0.25">
      <c r="A520" s="236"/>
      <c r="B520" s="231"/>
      <c r="C520" s="241"/>
      <c r="D520" s="232"/>
      <c r="E520" s="238"/>
      <c r="F520" s="241"/>
      <c r="G520" s="332" t="s">
        <v>5</v>
      </c>
      <c r="H520" s="332"/>
      <c r="I520" s="240"/>
      <c r="J520" s="228">
        <f>SUM(I7:I512)</f>
        <v>286186783</v>
      </c>
      <c r="K520" s="234"/>
      <c r="L520" s="234"/>
      <c r="M520" s="234"/>
      <c r="N520" s="234"/>
      <c r="O520" s="234"/>
      <c r="P520" s="234"/>
    </row>
    <row r="521" spans="1:16" x14ac:dyDescent="0.25">
      <c r="A521" s="236"/>
      <c r="B521" s="231"/>
      <c r="C521" s="241"/>
      <c r="D521" s="232"/>
      <c r="E521" s="238"/>
      <c r="F521" s="241"/>
      <c r="G521" s="332" t="s">
        <v>32</v>
      </c>
      <c r="H521" s="332"/>
      <c r="I521" s="241" t="str">
        <f>IF(J521&gt;0,"SALDO",IF(J521&lt;0,"PIUTANG",IF(J521=0,"LUNAS")))</f>
        <v>SALDO</v>
      </c>
      <c r="J521" s="228">
        <f>J520-J519</f>
        <v>3782186</v>
      </c>
      <c r="K521" s="234"/>
      <c r="L521" s="234"/>
      <c r="M521" s="234"/>
      <c r="N521" s="234"/>
      <c r="O521" s="234"/>
      <c r="P521" s="234"/>
    </row>
    <row r="522" spans="1:16" x14ac:dyDescent="0.25">
      <c r="A522" s="236"/>
      <c r="K522" s="234"/>
      <c r="L522" s="234"/>
      <c r="M522" s="234"/>
      <c r="N522" s="234"/>
      <c r="O522" s="234"/>
      <c r="P522" s="234"/>
    </row>
  </sheetData>
  <mergeCells count="15">
    <mergeCell ref="G521:H521"/>
    <mergeCell ref="G515:H515"/>
    <mergeCell ref="G516:H516"/>
    <mergeCell ref="G517:H517"/>
    <mergeCell ref="G518:H518"/>
    <mergeCell ref="G519:H519"/>
    <mergeCell ref="G520:H52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3" activePane="bottomLeft" state="frozen"/>
      <selection pane="bottomLeft" activeCell="I92" sqref="I9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J106*-1</f>
        <v>0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372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32" t="s">
        <v>12</v>
      </c>
      <c r="H100" s="332"/>
      <c r="I100" s="39"/>
      <c r="J100" s="13">
        <f>SUM(D8:D97)</f>
        <v>33402811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32" t="s">
        <v>13</v>
      </c>
      <c r="H101" s="332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32" t="s">
        <v>14</v>
      </c>
      <c r="H102" s="332"/>
      <c r="I102" s="41"/>
      <c r="J102" s="15">
        <f>J100-J101</f>
        <v>33304286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32" t="s">
        <v>15</v>
      </c>
      <c r="H103" s="332"/>
      <c r="I103" s="39"/>
      <c r="J103" s="13">
        <f>SUM(H8:H99)</f>
        <v>2047500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32" t="s">
        <v>16</v>
      </c>
      <c r="H104" s="332"/>
      <c r="I104" s="39"/>
      <c r="J104" s="13">
        <f>J102+J103</f>
        <v>35351786</v>
      </c>
    </row>
    <row r="105" spans="1:16" x14ac:dyDescent="0.25">
      <c r="A105" s="4"/>
      <c r="B105" s="16"/>
      <c r="C105" s="40"/>
      <c r="D105" s="17"/>
      <c r="E105" s="7"/>
      <c r="F105" s="3"/>
      <c r="G105" s="332" t="s">
        <v>5</v>
      </c>
      <c r="H105" s="332"/>
      <c r="I105" s="39"/>
      <c r="J105" s="13">
        <f>SUM(I8:I99)</f>
        <v>35351786</v>
      </c>
    </row>
    <row r="106" spans="1:16" x14ac:dyDescent="0.25">
      <c r="A106" s="4"/>
      <c r="B106" s="16"/>
      <c r="C106" s="40"/>
      <c r="D106" s="17"/>
      <c r="E106" s="7"/>
      <c r="F106" s="3"/>
      <c r="G106" s="332" t="s">
        <v>32</v>
      </c>
      <c r="H106" s="332"/>
      <c r="I106" s="40" t="str">
        <f>IF(J106&gt;0,"SALDO",IF(J106&lt;0,"PIUTANG",IF(J106=0,"LUNAS")))</f>
        <v>LUNAS</v>
      </c>
      <c r="J106" s="13">
        <f>J105-J104</f>
        <v>0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B47" sqref="B4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J60*-1</f>
        <v>38325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286</v>
      </c>
      <c r="D52" s="9"/>
      <c r="E52" s="8" t="s">
        <v>11</v>
      </c>
      <c r="F52" s="8">
        <f>SUM(F8:F51)</f>
        <v>84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32" t="s">
        <v>12</v>
      </c>
      <c r="H54" s="332"/>
      <c r="I54" s="39"/>
      <c r="J54" s="13">
        <f>SUM(D8:D51)</f>
        <v>32813209</v>
      </c>
      <c r="M54" s="37"/>
    </row>
    <row r="55" spans="1:17" x14ac:dyDescent="0.25">
      <c r="A55" s="4"/>
      <c r="B55" s="3"/>
      <c r="C55" s="40"/>
      <c r="D55" s="6"/>
      <c r="E55" s="7"/>
      <c r="F55" s="3"/>
      <c r="G55" s="332" t="s">
        <v>13</v>
      </c>
      <c r="H55" s="332"/>
      <c r="I55" s="39"/>
      <c r="J55" s="13">
        <f>SUM(G8:G51)</f>
        <v>10003084</v>
      </c>
      <c r="M55" s="37"/>
    </row>
    <row r="56" spans="1:17" x14ac:dyDescent="0.25">
      <c r="A56" s="14"/>
      <c r="B56" s="7"/>
      <c r="C56" s="40"/>
      <c r="D56" s="6"/>
      <c r="E56" s="7"/>
      <c r="F56" s="3"/>
      <c r="G56" s="332" t="s">
        <v>14</v>
      </c>
      <c r="H56" s="332"/>
      <c r="I56" s="41"/>
      <c r="J56" s="15">
        <f>J54-J55</f>
        <v>22810125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32" t="s">
        <v>15</v>
      </c>
      <c r="H57" s="332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32" t="s">
        <v>16</v>
      </c>
      <c r="H58" s="332"/>
      <c r="I58" s="39"/>
      <c r="J58" s="13">
        <f>J56+J57</f>
        <v>22810125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32" t="s">
        <v>5</v>
      </c>
      <c r="H59" s="332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32</v>
      </c>
      <c r="H60" s="332"/>
      <c r="I60" s="40" t="str">
        <f>IF(J60&gt;0,"SALDO",IF(J60&lt;0,"PIUTANG",IF(J60=0,"LUNAS")))</f>
        <v>PIUTANG</v>
      </c>
      <c r="J60" s="13">
        <f>J59-J58</f>
        <v>-38325</v>
      </c>
      <c r="M60" s="37"/>
    </row>
  </sheetData>
  <mergeCells count="15">
    <mergeCell ref="G60:H60"/>
    <mergeCell ref="G54:H54"/>
    <mergeCell ref="G55:H55"/>
    <mergeCell ref="G56:H56"/>
    <mergeCell ref="G57:H57"/>
    <mergeCell ref="G58:H58"/>
    <mergeCell ref="G59:H5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8" sqref="B1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2018-06-29T10:44:02Z</dcterms:modified>
</cp:coreProperties>
</file>