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2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Bandros!$L$265:$M$748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ST'!$A$5:$J$271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C13" i="15" l="1"/>
  <c r="L2" i="35" l="1"/>
  <c r="L1" i="35"/>
  <c r="L2" i="2"/>
  <c r="L1" i="2"/>
  <c r="M2" i="49"/>
  <c r="M1" i="49"/>
  <c r="L2" i="54" l="1"/>
  <c r="L1" i="54"/>
  <c r="M3" i="49" l="1"/>
  <c r="L666" i="49" l="1"/>
  <c r="L665" i="49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7" i="57" l="1"/>
  <c r="J155" i="57"/>
  <c r="J153" i="57"/>
  <c r="J152" i="57"/>
  <c r="G150" i="57"/>
  <c r="F150" i="57"/>
  <c r="C150" i="57"/>
  <c r="J154" i="57" l="1"/>
  <c r="J156" i="57" s="1"/>
  <c r="J158" i="57" s="1"/>
  <c r="I15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37" i="53"/>
  <c r="G537" i="53"/>
  <c r="H537" i="53"/>
  <c r="F537" i="53"/>
  <c r="I42" i="30" l="1"/>
  <c r="I44" i="30"/>
  <c r="I37" i="18" l="1"/>
  <c r="I39" i="18"/>
  <c r="L3" i="12" l="1"/>
  <c r="B18" i="15" l="1"/>
  <c r="B14" i="15"/>
  <c r="J270" i="54" l="1"/>
  <c r="J268" i="54"/>
  <c r="J266" i="54"/>
  <c r="J265" i="54"/>
  <c r="I263" i="54"/>
  <c r="H263" i="54"/>
  <c r="G263" i="54"/>
  <c r="F263" i="54"/>
  <c r="D263" i="54"/>
  <c r="C263" i="54"/>
  <c r="J267" i="54" l="1"/>
  <c r="J269" i="54" s="1"/>
  <c r="J271" i="54" s="1"/>
  <c r="I2" i="54" s="1"/>
  <c r="C5" i="15" s="1"/>
  <c r="L3" i="54"/>
  <c r="I271" i="54" l="1"/>
  <c r="J119" i="35" l="1"/>
  <c r="J123" i="35"/>
  <c r="J121" i="35"/>
  <c r="J118" i="35"/>
  <c r="G116" i="35"/>
  <c r="F116" i="35"/>
  <c r="J120" i="35" l="1"/>
  <c r="J122" i="35" s="1"/>
  <c r="J124" i="35" s="1"/>
  <c r="J544" i="53" l="1"/>
  <c r="J540" i="53"/>
  <c r="J539" i="53"/>
  <c r="J541" i="53" l="1"/>
  <c r="N3" i="49"/>
  <c r="L3" i="53" l="1"/>
  <c r="C537" i="53"/>
  <c r="D537" i="53"/>
  <c r="J542" i="53"/>
  <c r="J543" i="53" s="1"/>
  <c r="J545" i="53" l="1"/>
  <c r="I2" i="53" l="1"/>
  <c r="C7" i="15" s="1"/>
  <c r="I545" i="53"/>
  <c r="L3" i="2" l="1"/>
  <c r="C749" i="49" l="1"/>
  <c r="D749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16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56" i="49"/>
  <c r="J754" i="49"/>
  <c r="J752" i="49"/>
  <c r="J751" i="49"/>
  <c r="I749" i="49"/>
  <c r="H749" i="49"/>
  <c r="G749" i="49"/>
  <c r="F749" i="49"/>
  <c r="J753" i="49" l="1"/>
  <c r="J755" i="49" s="1"/>
  <c r="J757" i="49" s="1"/>
  <c r="I2" i="49" s="1"/>
  <c r="C8" i="15" s="1"/>
  <c r="I757" i="49" l="1"/>
  <c r="J155" i="2" l="1"/>
  <c r="I150" i="2"/>
  <c r="H150" i="2"/>
  <c r="G150" i="2"/>
  <c r="F15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7" i="2"/>
  <c r="J153" i="2"/>
  <c r="J152" i="2"/>
  <c r="D150" i="2"/>
  <c r="C15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4" i="2"/>
  <c r="J156" i="2" s="1"/>
  <c r="J158" i="2" s="1"/>
  <c r="I158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24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<sst xmlns="http://schemas.openxmlformats.org/spreadsheetml/2006/main" count="1965" uniqueCount="202">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</sst>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1"/>
  <sheetViews>
    <sheetView zoomScale="85" zoomScaleNormal="85" workbookViewId="0">
      <pane ySplit="7" topLeftCell="A246" activePane="bottomLeft" state="frozen"/>
      <selection pane="bottomLeft" activeCell="J253" sqref="J25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J271*-1</f>
        <v>2846725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>
        <v>43291</v>
      </c>
      <c r="B257" s="115">
        <v>180169226</v>
      </c>
      <c r="C257" s="308">
        <v>18</v>
      </c>
      <c r="D257" s="117">
        <v>1733025</v>
      </c>
      <c r="E257" s="118">
        <v>180044237</v>
      </c>
      <c r="F257" s="120">
        <v>2</v>
      </c>
      <c r="G257" s="117">
        <v>178413</v>
      </c>
      <c r="H257" s="118"/>
      <c r="I257" s="213"/>
      <c r="J257" s="117"/>
    </row>
    <row r="258" spans="1:10" ht="15.75" customHeight="1" x14ac:dyDescent="0.25">
      <c r="A258" s="210">
        <v>43291</v>
      </c>
      <c r="B258" s="115">
        <v>180169272</v>
      </c>
      <c r="C258" s="308">
        <v>4</v>
      </c>
      <c r="D258" s="117">
        <v>368113</v>
      </c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/>
      <c r="B259" s="115"/>
      <c r="C259" s="308"/>
      <c r="D259" s="117"/>
      <c r="E259" s="118"/>
      <c r="F259" s="120"/>
      <c r="G259" s="117"/>
      <c r="H259" s="118"/>
      <c r="I259" s="213"/>
      <c r="J259" s="117"/>
    </row>
    <row r="260" spans="1:10" ht="15.75" customHeight="1" x14ac:dyDescent="0.25">
      <c r="A260" s="210"/>
      <c r="B260" s="115"/>
      <c r="C260" s="308"/>
      <c r="D260" s="117"/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/>
      <c r="B261" s="115"/>
      <c r="C261" s="308"/>
      <c r="D261" s="117"/>
      <c r="E261" s="118"/>
      <c r="F261" s="120"/>
      <c r="G261" s="117"/>
      <c r="H261" s="118"/>
      <c r="I261" s="213"/>
      <c r="J261" s="117"/>
    </row>
    <row r="262" spans="1:10" x14ac:dyDescent="0.25">
      <c r="A262" s="236"/>
      <c r="B262" s="235"/>
      <c r="C262" s="12"/>
      <c r="D262" s="237"/>
      <c r="E262" s="238"/>
      <c r="F262" s="241"/>
      <c r="G262" s="237"/>
      <c r="H262" s="238"/>
      <c r="I262" s="240"/>
      <c r="J262" s="237"/>
    </row>
    <row r="263" spans="1:10" x14ac:dyDescent="0.25">
      <c r="A263" s="236"/>
      <c r="B263" s="224" t="s">
        <v>11</v>
      </c>
      <c r="C263" s="230">
        <f>SUM(C8:C262)</f>
        <v>3093</v>
      </c>
      <c r="D263" s="225">
        <f>SUM(D8:D262)</f>
        <v>324472022</v>
      </c>
      <c r="E263" s="224" t="s">
        <v>11</v>
      </c>
      <c r="F263" s="233">
        <f>SUM(F8:F262)</f>
        <v>425</v>
      </c>
      <c r="G263" s="225">
        <f>SUM(G8:G262)</f>
        <v>47106262</v>
      </c>
      <c r="H263" s="233">
        <f>SUM(H8:H262)</f>
        <v>0</v>
      </c>
      <c r="I263" s="233">
        <f>SUM(I8:I262)</f>
        <v>274519035</v>
      </c>
      <c r="J263" s="5"/>
    </row>
    <row r="264" spans="1:10" x14ac:dyDescent="0.25">
      <c r="A264" s="236"/>
      <c r="B264" s="224"/>
      <c r="C264" s="230"/>
      <c r="D264" s="225"/>
      <c r="E264" s="224"/>
      <c r="F264" s="233"/>
      <c r="G264" s="225"/>
      <c r="H264" s="233"/>
      <c r="I264" s="233"/>
      <c r="J264" s="5"/>
    </row>
    <row r="265" spans="1:10" x14ac:dyDescent="0.25">
      <c r="A265" s="226"/>
      <c r="B265" s="227"/>
      <c r="C265" s="12"/>
      <c r="D265" s="237"/>
      <c r="E265" s="224"/>
      <c r="F265" s="241"/>
      <c r="G265" s="332" t="s">
        <v>12</v>
      </c>
      <c r="H265" s="332"/>
      <c r="I265" s="240"/>
      <c r="J265" s="228">
        <f>SUM(D8:D262)</f>
        <v>324472022</v>
      </c>
    </row>
    <row r="266" spans="1:10" x14ac:dyDescent="0.25">
      <c r="A266" s="236"/>
      <c r="B266" s="235"/>
      <c r="C266" s="12"/>
      <c r="D266" s="237"/>
      <c r="E266" s="238"/>
      <c r="F266" s="241"/>
      <c r="G266" s="332" t="s">
        <v>13</v>
      </c>
      <c r="H266" s="332"/>
      <c r="I266" s="240"/>
      <c r="J266" s="228">
        <f>SUM(G8:G262)</f>
        <v>47106262</v>
      </c>
    </row>
    <row r="267" spans="1:10" x14ac:dyDescent="0.25">
      <c r="A267" s="229"/>
      <c r="B267" s="238"/>
      <c r="C267" s="12"/>
      <c r="D267" s="237"/>
      <c r="E267" s="238"/>
      <c r="F267" s="241"/>
      <c r="G267" s="332" t="s">
        <v>14</v>
      </c>
      <c r="H267" s="332"/>
      <c r="I267" s="41"/>
      <c r="J267" s="230">
        <f>J265-J266</f>
        <v>277365760</v>
      </c>
    </row>
    <row r="268" spans="1:10" x14ac:dyDescent="0.25">
      <c r="A268" s="236"/>
      <c r="B268" s="231"/>
      <c r="C268" s="12"/>
      <c r="D268" s="232"/>
      <c r="E268" s="238"/>
      <c r="F268" s="241"/>
      <c r="G268" s="332" t="s">
        <v>15</v>
      </c>
      <c r="H268" s="332"/>
      <c r="I268" s="240"/>
      <c r="J268" s="228">
        <f>SUM(H8:H262)</f>
        <v>0</v>
      </c>
    </row>
    <row r="269" spans="1:10" x14ac:dyDescent="0.25">
      <c r="A269" s="236"/>
      <c r="B269" s="231"/>
      <c r="C269" s="12"/>
      <c r="D269" s="232"/>
      <c r="E269" s="238"/>
      <c r="F269" s="241"/>
      <c r="G269" s="332" t="s">
        <v>16</v>
      </c>
      <c r="H269" s="332"/>
      <c r="I269" s="240"/>
      <c r="J269" s="228">
        <f>J267+J268</f>
        <v>277365760</v>
      </c>
    </row>
    <row r="270" spans="1:10" x14ac:dyDescent="0.25">
      <c r="A270" s="236"/>
      <c r="B270" s="231"/>
      <c r="C270" s="12"/>
      <c r="D270" s="232"/>
      <c r="E270" s="238"/>
      <c r="F270" s="241"/>
      <c r="G270" s="332" t="s">
        <v>5</v>
      </c>
      <c r="H270" s="332"/>
      <c r="I270" s="240"/>
      <c r="J270" s="228">
        <f>SUM(I8:I262)</f>
        <v>274519035</v>
      </c>
    </row>
    <row r="271" spans="1:10" x14ac:dyDescent="0.25">
      <c r="A271" s="236"/>
      <c r="B271" s="231"/>
      <c r="C271" s="12"/>
      <c r="D271" s="232"/>
      <c r="E271" s="238"/>
      <c r="F271" s="241"/>
      <c r="G271" s="332" t="s">
        <v>32</v>
      </c>
      <c r="H271" s="332"/>
      <c r="I271" s="241" t="str">
        <f>IF(J271&gt;0,"SALDO",IF(J271&lt;0,"PIUTANG",IF(J271=0,"LUNAS")))</f>
        <v>PIUTANG</v>
      </c>
      <c r="J271" s="228">
        <f>J270-J269</f>
        <v>-2846725</v>
      </c>
    </row>
  </sheetData>
  <mergeCells count="15">
    <mergeCell ref="G271:H271"/>
    <mergeCell ref="G265:H265"/>
    <mergeCell ref="G266:H266"/>
    <mergeCell ref="G267:H267"/>
    <mergeCell ref="G268:H268"/>
    <mergeCell ref="G269:H269"/>
    <mergeCell ref="G270:H27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4"/>
  <sheetViews>
    <sheetView zoomScale="85" zoomScaleNormal="85" workbookViewId="0">
      <pane ySplit="7" topLeftCell="A139" activePane="bottomLeft" state="frozen"/>
      <selection pane="bottomLeft" activeCell="B148" sqref="B14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J158*-1</f>
        <v>1956321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98">
        <v>43288</v>
      </c>
      <c r="B143" s="99">
        <v>180168977</v>
      </c>
      <c r="C143" s="100">
        <v>2</v>
      </c>
      <c r="D143" s="34">
        <v>245875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43288</v>
      </c>
      <c r="B144" s="99">
        <v>180169024</v>
      </c>
      <c r="C144" s="100">
        <v>3</v>
      </c>
      <c r="D144" s="34">
        <v>351488</v>
      </c>
      <c r="E144" s="101"/>
      <c r="F144" s="99"/>
      <c r="G144" s="34"/>
      <c r="H144" s="102"/>
      <c r="I144" s="102"/>
      <c r="J144" s="34"/>
    </row>
    <row r="145" spans="1:16" x14ac:dyDescent="0.25">
      <c r="A145" s="98">
        <v>43290</v>
      </c>
      <c r="B145" s="99">
        <v>180169110</v>
      </c>
      <c r="C145" s="100">
        <v>9</v>
      </c>
      <c r="D145" s="34">
        <v>680663</v>
      </c>
      <c r="E145" s="101"/>
      <c r="F145" s="99"/>
      <c r="G145" s="34"/>
      <c r="H145" s="102"/>
      <c r="I145" s="102"/>
      <c r="J145" s="34"/>
    </row>
    <row r="146" spans="1:16" x14ac:dyDescent="0.25">
      <c r="A146" s="98">
        <v>43290</v>
      </c>
      <c r="B146" s="99">
        <v>180169179</v>
      </c>
      <c r="C146" s="100">
        <v>1</v>
      </c>
      <c r="D146" s="34">
        <v>94938</v>
      </c>
      <c r="E146" s="101"/>
      <c r="F146" s="99"/>
      <c r="G146" s="34"/>
      <c r="H146" s="102"/>
      <c r="I146" s="102"/>
      <c r="J146" s="34"/>
    </row>
    <row r="147" spans="1:16" x14ac:dyDescent="0.25">
      <c r="A147" s="98">
        <v>43291</v>
      </c>
      <c r="B147" s="99">
        <v>180169223</v>
      </c>
      <c r="C147" s="100">
        <v>3</v>
      </c>
      <c r="D147" s="34">
        <v>250075</v>
      </c>
      <c r="E147" s="101"/>
      <c r="F147" s="99"/>
      <c r="G147" s="34"/>
      <c r="H147" s="102"/>
      <c r="I147" s="102"/>
      <c r="J147" s="34"/>
    </row>
    <row r="148" spans="1:16" x14ac:dyDescent="0.25">
      <c r="A148" s="98">
        <v>43291</v>
      </c>
      <c r="B148" s="99">
        <v>180169270</v>
      </c>
      <c r="C148" s="100">
        <v>3</v>
      </c>
      <c r="D148" s="34">
        <v>333288</v>
      </c>
      <c r="E148" s="101"/>
      <c r="F148" s="99"/>
      <c r="G148" s="34"/>
      <c r="H148" s="102"/>
      <c r="I148" s="102"/>
      <c r="J148" s="34"/>
    </row>
    <row r="149" spans="1:16" x14ac:dyDescent="0.25">
      <c r="A149" s="236"/>
      <c r="B149" s="235"/>
      <c r="C149" s="241"/>
      <c r="D149" s="237"/>
      <c r="E149" s="238"/>
      <c r="F149" s="235"/>
      <c r="G149" s="237"/>
      <c r="H149" s="240"/>
      <c r="I149" s="240"/>
      <c r="J149" s="237"/>
    </row>
    <row r="150" spans="1:16" x14ac:dyDescent="0.25">
      <c r="A150" s="236"/>
      <c r="B150" s="224" t="s">
        <v>11</v>
      </c>
      <c r="C150" s="233">
        <f>SUM(C8:C149)</f>
        <v>1219</v>
      </c>
      <c r="D150" s="225"/>
      <c r="E150" s="224" t="s">
        <v>11</v>
      </c>
      <c r="F150" s="224">
        <f>SUM(F8:F149)</f>
        <v>155</v>
      </c>
      <c r="G150" s="225">
        <f>SUM(G8:G149)</f>
        <v>17046752</v>
      </c>
      <c r="H150" s="240"/>
      <c r="I150" s="240"/>
      <c r="J150" s="237"/>
    </row>
    <row r="151" spans="1:16" x14ac:dyDescent="0.25">
      <c r="A151" s="236"/>
      <c r="B151" s="224"/>
      <c r="C151" s="233"/>
      <c r="D151" s="225"/>
      <c r="E151" s="238"/>
      <c r="F151" s="235"/>
      <c r="G151" s="237"/>
      <c r="H151" s="240"/>
      <c r="I151" s="240"/>
      <c r="J151" s="237"/>
    </row>
    <row r="152" spans="1:16" x14ac:dyDescent="0.25">
      <c r="A152" s="226"/>
      <c r="B152" s="227"/>
      <c r="C152" s="241"/>
      <c r="D152" s="237"/>
      <c r="E152" s="224"/>
      <c r="F152" s="235"/>
      <c r="G152" s="332" t="s">
        <v>12</v>
      </c>
      <c r="H152" s="332"/>
      <c r="I152" s="240"/>
      <c r="J152" s="228">
        <f>SUM(D8:D149)</f>
        <v>117760866</v>
      </c>
    </row>
    <row r="153" spans="1:16" x14ac:dyDescent="0.25">
      <c r="A153" s="236"/>
      <c r="B153" s="235"/>
      <c r="C153" s="241"/>
      <c r="D153" s="237"/>
      <c r="E153" s="224"/>
      <c r="F153" s="235"/>
      <c r="G153" s="332" t="s">
        <v>13</v>
      </c>
      <c r="H153" s="332"/>
      <c r="I153" s="240"/>
      <c r="J153" s="228">
        <f>SUM(G8:G149)</f>
        <v>17046752</v>
      </c>
    </row>
    <row r="154" spans="1:16" x14ac:dyDescent="0.25">
      <c r="A154" s="229"/>
      <c r="B154" s="238"/>
      <c r="C154" s="241"/>
      <c r="D154" s="237"/>
      <c r="E154" s="238"/>
      <c r="F154" s="235"/>
      <c r="G154" s="332" t="s">
        <v>14</v>
      </c>
      <c r="H154" s="332"/>
      <c r="I154" s="41"/>
      <c r="J154" s="230">
        <f>J152-J153</f>
        <v>100714114</v>
      </c>
    </row>
    <row r="155" spans="1:16" x14ac:dyDescent="0.25">
      <c r="A155" s="236"/>
      <c r="B155" s="231"/>
      <c r="C155" s="241"/>
      <c r="D155" s="232"/>
      <c r="E155" s="238"/>
      <c r="F155" s="224"/>
      <c r="G155" s="332" t="s">
        <v>15</v>
      </c>
      <c r="H155" s="332"/>
      <c r="I155" s="240"/>
      <c r="J155" s="228">
        <f>SUM(H8:H151)</f>
        <v>315000</v>
      </c>
    </row>
    <row r="156" spans="1:16" x14ac:dyDescent="0.25">
      <c r="A156" s="236"/>
      <c r="B156" s="231"/>
      <c r="C156" s="241"/>
      <c r="D156" s="232"/>
      <c r="E156" s="238"/>
      <c r="F156" s="224"/>
      <c r="G156" s="332" t="s">
        <v>16</v>
      </c>
      <c r="H156" s="332"/>
      <c r="I156" s="240"/>
      <c r="J156" s="228">
        <f>J154+J155</f>
        <v>101029114</v>
      </c>
    </row>
    <row r="157" spans="1:16" x14ac:dyDescent="0.25">
      <c r="A157" s="236"/>
      <c r="B157" s="231"/>
      <c r="C157" s="241"/>
      <c r="D157" s="232"/>
      <c r="E157" s="238"/>
      <c r="F157" s="235"/>
      <c r="G157" s="332" t="s">
        <v>5</v>
      </c>
      <c r="H157" s="332"/>
      <c r="I157" s="240"/>
      <c r="J157" s="228">
        <f>SUM(I8:I151)</f>
        <v>99072793</v>
      </c>
    </row>
    <row r="158" spans="1:16" x14ac:dyDescent="0.25">
      <c r="A158" s="236"/>
      <c r="B158" s="231"/>
      <c r="C158" s="241"/>
      <c r="D158" s="232"/>
      <c r="E158" s="238"/>
      <c r="F158" s="235"/>
      <c r="G158" s="332" t="s">
        <v>32</v>
      </c>
      <c r="H158" s="332"/>
      <c r="I158" s="241" t="str">
        <f>IF(J158&gt;0,"SALDO",IF(J158&lt;0,"PIUTANG",IF(J158=0,"LUNAS")))</f>
        <v>PIUTANG</v>
      </c>
      <c r="J158" s="228">
        <f>J157-J156</f>
        <v>-1956321</v>
      </c>
    </row>
    <row r="159" spans="1:16" x14ac:dyDescent="0.25">
      <c r="F159" s="219"/>
      <c r="G159" s="219"/>
      <c r="J159" s="219"/>
    </row>
    <row r="160" spans="1:16" x14ac:dyDescent="0.25">
      <c r="C160" s="219"/>
      <c r="D160" s="219"/>
      <c r="F160" s="219"/>
      <c r="G160" s="219"/>
      <c r="J160" s="219"/>
      <c r="L160" s="234"/>
      <c r="M160" s="234"/>
      <c r="N160" s="234"/>
      <c r="O160" s="234"/>
      <c r="P160" s="234"/>
    </row>
    <row r="161" spans="3:16" x14ac:dyDescent="0.25">
      <c r="C161" s="219"/>
      <c r="D161" s="219"/>
      <c r="F161" s="219"/>
      <c r="G161" s="219"/>
      <c r="J161" s="219"/>
      <c r="L161" s="234"/>
      <c r="M161" s="234"/>
      <c r="N161" s="234"/>
      <c r="O161" s="234"/>
      <c r="P161" s="234"/>
    </row>
    <row r="162" spans="3:16" x14ac:dyDescent="0.25">
      <c r="C162" s="219"/>
      <c r="D162" s="219"/>
      <c r="F162" s="219"/>
      <c r="G162" s="219"/>
      <c r="J162" s="219"/>
      <c r="L162" s="234"/>
      <c r="M162" s="234"/>
      <c r="N162" s="234"/>
      <c r="O162" s="234"/>
      <c r="P162" s="234"/>
    </row>
    <row r="163" spans="3:16" x14ac:dyDescent="0.25">
      <c r="C163" s="219"/>
      <c r="D163" s="219"/>
      <c r="F163" s="219"/>
      <c r="G163" s="219"/>
      <c r="J163" s="219"/>
      <c r="L163" s="234"/>
      <c r="M163" s="234"/>
      <c r="N163" s="234"/>
      <c r="O163" s="234"/>
      <c r="P163" s="234"/>
    </row>
    <row r="164" spans="3:16" x14ac:dyDescent="0.25">
      <c r="C164" s="219"/>
      <c r="D164" s="219"/>
      <c r="L164" s="234"/>
      <c r="M164" s="234"/>
      <c r="N164" s="234"/>
      <c r="O164" s="234"/>
      <c r="P164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8:H158"/>
    <mergeCell ref="G152:H152"/>
    <mergeCell ref="G153:H153"/>
    <mergeCell ref="G154:H154"/>
    <mergeCell ref="G155:H155"/>
    <mergeCell ref="G156:H156"/>
    <mergeCell ref="G157:H15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13" sqref="E13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2846725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43283</v>
      </c>
      <c r="C6" s="283">
        <f>'Indra Fashion'!I2</f>
        <v>3839562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43291</v>
      </c>
      <c r="C7" s="283">
        <f>Atlantis!I2</f>
        <v>2393126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43291</v>
      </c>
      <c r="C8" s="283">
        <f>Bandros!I2</f>
        <v>5043414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f>'Bentang Fashion'!I2</f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-2323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1956321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571201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6947482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33469310.5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8"/>
  <sheetViews>
    <sheetView workbookViewId="0">
      <pane ySplit="7" topLeftCell="A140" activePane="bottomLeft" state="frozen"/>
      <selection pane="bottomLeft" activeCell="E147" sqref="E147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SUM(D140:D145)</f>
        <v>3591964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J158*-1</f>
        <v>3839562</v>
      </c>
      <c r="J2" s="20"/>
      <c r="L2" s="279">
        <f>SUM(G140:G145)</f>
        <v>92313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3499651</v>
      </c>
      <c r="M3" s="219"/>
      <c r="N3" s="219">
        <f>I2-L3</f>
        <v>339911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/>
      <c r="B148" s="235"/>
      <c r="C148" s="241"/>
      <c r="D148" s="237"/>
      <c r="E148" s="238"/>
      <c r="F148" s="241"/>
      <c r="G148" s="237"/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x14ac:dyDescent="0.25">
      <c r="A149" s="162"/>
      <c r="B149" s="3"/>
      <c r="C149" s="40"/>
      <c r="D149" s="6"/>
      <c r="E149" s="7"/>
      <c r="F149" s="40"/>
      <c r="G149" s="6"/>
      <c r="H149" s="39"/>
      <c r="I149" s="39"/>
      <c r="J149" s="6"/>
    </row>
    <row r="150" spans="1:18" x14ac:dyDescent="0.25">
      <c r="A150" s="162"/>
      <c r="B150" s="8" t="s">
        <v>11</v>
      </c>
      <c r="C150" s="77">
        <f>SUM(C8:C149)</f>
        <v>897</v>
      </c>
      <c r="D150" s="9">
        <f>SUM(D8:D149)</f>
        <v>97550108</v>
      </c>
      <c r="E150" s="8" t="s">
        <v>11</v>
      </c>
      <c r="F150" s="77">
        <f>SUM(F8:F149)</f>
        <v>72</v>
      </c>
      <c r="G150" s="5">
        <f>SUM(G8:G149)</f>
        <v>17508711</v>
      </c>
      <c r="H150" s="40">
        <f>SUM(H8:H149)</f>
        <v>0</v>
      </c>
      <c r="I150" s="40">
        <f>SUM(I8:I149)</f>
        <v>76201835</v>
      </c>
      <c r="J150" s="5"/>
    </row>
    <row r="151" spans="1:18" x14ac:dyDescent="0.25">
      <c r="A151" s="162"/>
      <c r="B151" s="8"/>
      <c r="C151" s="77"/>
      <c r="D151" s="9"/>
      <c r="E151" s="8"/>
      <c r="F151" s="77"/>
      <c r="G151" s="5"/>
      <c r="H151" s="40"/>
      <c r="I151" s="40"/>
      <c r="J151" s="5"/>
    </row>
    <row r="152" spans="1:18" x14ac:dyDescent="0.25">
      <c r="A152" s="163"/>
      <c r="B152" s="11"/>
      <c r="C152" s="40"/>
      <c r="D152" s="6"/>
      <c r="E152" s="8"/>
      <c r="F152" s="40"/>
      <c r="G152" s="332" t="s">
        <v>12</v>
      </c>
      <c r="H152" s="332"/>
      <c r="I152" s="39"/>
      <c r="J152" s="13">
        <f>SUM(D8:D149)</f>
        <v>97550108</v>
      </c>
    </row>
    <row r="153" spans="1:18" x14ac:dyDescent="0.25">
      <c r="A153" s="162"/>
      <c r="B153" s="3"/>
      <c r="C153" s="40"/>
      <c r="D153" s="6"/>
      <c r="E153" s="7"/>
      <c r="F153" s="40"/>
      <c r="G153" s="332" t="s">
        <v>13</v>
      </c>
      <c r="H153" s="332"/>
      <c r="I153" s="39"/>
      <c r="J153" s="13">
        <f>SUM(G8:G149)</f>
        <v>17508711</v>
      </c>
    </row>
    <row r="154" spans="1:18" x14ac:dyDescent="0.25">
      <c r="A154" s="164"/>
      <c r="B154" s="7"/>
      <c r="C154" s="40"/>
      <c r="D154" s="6"/>
      <c r="E154" s="7"/>
      <c r="F154" s="40"/>
      <c r="G154" s="332" t="s">
        <v>14</v>
      </c>
      <c r="H154" s="332"/>
      <c r="I154" s="41"/>
      <c r="J154" s="15">
        <f>J152-J153</f>
        <v>80041397</v>
      </c>
    </row>
    <row r="155" spans="1:18" x14ac:dyDescent="0.25">
      <c r="A155" s="162"/>
      <c r="B155" s="16"/>
      <c r="C155" s="40"/>
      <c r="D155" s="17"/>
      <c r="E155" s="7"/>
      <c r="F155" s="40"/>
      <c r="G155" s="332" t="s">
        <v>15</v>
      </c>
      <c r="H155" s="332"/>
      <c r="I155" s="39"/>
      <c r="J155" s="13">
        <f>SUM(H8:H149)</f>
        <v>0</v>
      </c>
    </row>
    <row r="156" spans="1:18" x14ac:dyDescent="0.25">
      <c r="A156" s="162"/>
      <c r="B156" s="16"/>
      <c r="C156" s="40"/>
      <c r="D156" s="17"/>
      <c r="E156" s="7"/>
      <c r="F156" s="40"/>
      <c r="G156" s="332" t="s">
        <v>16</v>
      </c>
      <c r="H156" s="332"/>
      <c r="I156" s="39"/>
      <c r="J156" s="13">
        <f>J154+J155</f>
        <v>80041397</v>
      </c>
    </row>
    <row r="157" spans="1:18" x14ac:dyDescent="0.25">
      <c r="A157" s="162"/>
      <c r="B157" s="16"/>
      <c r="C157" s="40"/>
      <c r="D157" s="17"/>
      <c r="E157" s="7"/>
      <c r="F157" s="40"/>
      <c r="G157" s="332" t="s">
        <v>5</v>
      </c>
      <c r="H157" s="332"/>
      <c r="I157" s="39"/>
      <c r="J157" s="13">
        <f>SUM(I8:I149)</f>
        <v>76201835</v>
      </c>
    </row>
    <row r="158" spans="1:18" x14ac:dyDescent="0.25">
      <c r="A158" s="162"/>
      <c r="B158" s="16"/>
      <c r="C158" s="40"/>
      <c r="D158" s="17"/>
      <c r="E158" s="7"/>
      <c r="F158" s="40"/>
      <c r="G158" s="332" t="s">
        <v>32</v>
      </c>
      <c r="H158" s="332"/>
      <c r="I158" s="40" t="str">
        <f>IF(J158&gt;0,"SALDO",IF(J158&lt;0,"PIUTANG",IF(J158=0,"LUNAS")))</f>
        <v>PIUTANG</v>
      </c>
      <c r="J158" s="13">
        <f>J157-J156</f>
        <v>-3839562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57:H157"/>
    <mergeCell ref="G158:H158"/>
    <mergeCell ref="G152:H152"/>
    <mergeCell ref="G153:H153"/>
    <mergeCell ref="G154:H154"/>
    <mergeCell ref="G155:H155"/>
    <mergeCell ref="G156:H156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57"/>
  <sheetViews>
    <sheetView workbookViewId="0">
      <pane ySplit="7" topLeftCell="A737" activePane="bottomLeft" state="frozen"/>
      <selection pane="bottomLeft" activeCell="J740" sqref="J740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SUM(D736:D740)</f>
        <v>9858014</v>
      </c>
      <c r="M1" s="219">
        <f>SUM(D731:D735)</f>
        <v>5494564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J757*-1</f>
        <v>5043414</v>
      </c>
      <c r="J2" s="218"/>
      <c r="L2" s="219">
        <f>SUM(G736:G740)</f>
        <v>184538</v>
      </c>
      <c r="M2" s="219">
        <f>SUM(G731:G735)</f>
        <v>201863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9673476</v>
      </c>
      <c r="M3" s="219">
        <f>M1-M2</f>
        <v>5292701</v>
      </c>
      <c r="N3" s="219">
        <f>L3+M3</f>
        <v>14966177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98">
        <v>43291</v>
      </c>
      <c r="B741" s="99">
        <v>180169200</v>
      </c>
      <c r="C741" s="100">
        <v>28</v>
      </c>
      <c r="D741" s="34">
        <v>2544588</v>
      </c>
      <c r="E741" s="99">
        <v>180044233</v>
      </c>
      <c r="F741" s="100">
        <v>8</v>
      </c>
      <c r="G741" s="34">
        <v>852075</v>
      </c>
      <c r="H741" s="102"/>
      <c r="I741" s="102"/>
      <c r="J741" s="34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98">
        <v>43291</v>
      </c>
      <c r="B742" s="99">
        <v>180169209</v>
      </c>
      <c r="C742" s="100">
        <v>7</v>
      </c>
      <c r="D742" s="34">
        <v>709275</v>
      </c>
      <c r="E742" s="99"/>
      <c r="F742" s="100"/>
      <c r="G742" s="34"/>
      <c r="H742" s="102"/>
      <c r="I742" s="102"/>
      <c r="J742" s="34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98">
        <v>43291</v>
      </c>
      <c r="B743" s="99">
        <v>180169221</v>
      </c>
      <c r="C743" s="100">
        <v>2</v>
      </c>
      <c r="D743" s="34">
        <v>231525</v>
      </c>
      <c r="E743" s="99"/>
      <c r="F743" s="100"/>
      <c r="G743" s="34"/>
      <c r="H743" s="102"/>
      <c r="I743" s="102"/>
      <c r="J743" s="34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98">
        <v>43291</v>
      </c>
      <c r="B744" s="99">
        <v>180169241</v>
      </c>
      <c r="C744" s="100">
        <v>3</v>
      </c>
      <c r="D744" s="34">
        <v>339238</v>
      </c>
      <c r="E744" s="99"/>
      <c r="F744" s="100"/>
      <c r="G744" s="34"/>
      <c r="H744" s="102"/>
      <c r="I744" s="102"/>
      <c r="J744" s="34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98">
        <v>43291</v>
      </c>
      <c r="B745" s="99">
        <v>180169243</v>
      </c>
      <c r="C745" s="100">
        <v>13</v>
      </c>
      <c r="D745" s="34">
        <v>1383463</v>
      </c>
      <c r="E745" s="99"/>
      <c r="F745" s="100"/>
      <c r="G745" s="34"/>
      <c r="H745" s="102"/>
      <c r="I745" s="102"/>
      <c r="J745" s="34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98">
        <v>43291</v>
      </c>
      <c r="B746" s="99">
        <v>180169254</v>
      </c>
      <c r="C746" s="100">
        <v>1</v>
      </c>
      <c r="D746" s="34">
        <v>108500</v>
      </c>
      <c r="E746" s="99"/>
      <c r="F746" s="100"/>
      <c r="G746" s="34"/>
      <c r="H746" s="102"/>
      <c r="I746" s="102"/>
      <c r="J746" s="34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98">
        <v>43291</v>
      </c>
      <c r="B747" s="99">
        <v>180169268</v>
      </c>
      <c r="C747" s="100">
        <v>5</v>
      </c>
      <c r="D747" s="34">
        <v>578900</v>
      </c>
      <c r="E747" s="99"/>
      <c r="F747" s="100"/>
      <c r="G747" s="34"/>
      <c r="H747" s="102"/>
      <c r="I747" s="102"/>
      <c r="J747" s="34"/>
      <c r="K747" s="138"/>
      <c r="L747" s="138"/>
      <c r="M747" s="138"/>
      <c r="N747" s="138"/>
      <c r="O747" s="138"/>
      <c r="P747" s="138"/>
      <c r="Q747" s="138"/>
      <c r="R747" s="138"/>
    </row>
    <row r="748" spans="1:18" x14ac:dyDescent="0.25">
      <c r="A748" s="236"/>
      <c r="B748" s="235"/>
      <c r="C748" s="241"/>
      <c r="D748" s="237"/>
      <c r="E748" s="235"/>
      <c r="F748" s="241"/>
      <c r="G748" s="237"/>
      <c r="H748" s="240"/>
      <c r="I748" s="240"/>
      <c r="J748" s="237"/>
    </row>
    <row r="749" spans="1:18" s="218" customFormat="1" x14ac:dyDescent="0.25">
      <c r="A749" s="227"/>
      <c r="B749" s="224" t="s">
        <v>11</v>
      </c>
      <c r="C749" s="233">
        <f>SUM(C8:C748)</f>
        <v>9318</v>
      </c>
      <c r="D749" s="225">
        <f>SUM(D8:D748)</f>
        <v>1006805461</v>
      </c>
      <c r="E749" s="224" t="s">
        <v>11</v>
      </c>
      <c r="F749" s="233">
        <f>SUM(F8:F748)</f>
        <v>979</v>
      </c>
      <c r="G749" s="225">
        <f>SUM(G8:G748)</f>
        <v>107093558</v>
      </c>
      <c r="H749" s="233">
        <f>SUM(H8:H748)</f>
        <v>0</v>
      </c>
      <c r="I749" s="233">
        <f>SUM(I8:I748)</f>
        <v>894668489</v>
      </c>
      <c r="J749" s="225"/>
      <c r="K749" s="220"/>
      <c r="L749" s="220"/>
      <c r="M749" s="220"/>
      <c r="N749" s="220"/>
      <c r="O749" s="220"/>
      <c r="P749" s="220"/>
      <c r="Q749" s="220"/>
      <c r="R749" s="220"/>
    </row>
    <row r="750" spans="1:18" s="218" customFormat="1" x14ac:dyDescent="0.25">
      <c r="A750" s="227"/>
      <c r="B750" s="224"/>
      <c r="C750" s="233"/>
      <c r="D750" s="225"/>
      <c r="E750" s="224"/>
      <c r="F750" s="233"/>
      <c r="G750" s="225"/>
      <c r="H750" s="233"/>
      <c r="I750" s="233"/>
      <c r="J750" s="225"/>
      <c r="K750" s="220"/>
      <c r="M750" s="220"/>
      <c r="N750" s="220"/>
      <c r="O750" s="220"/>
      <c r="P750" s="220"/>
      <c r="Q750" s="220"/>
      <c r="R750" s="220"/>
    </row>
    <row r="751" spans="1:18" x14ac:dyDescent="0.25">
      <c r="A751" s="226"/>
      <c r="B751" s="227"/>
      <c r="C751" s="241"/>
      <c r="D751" s="237"/>
      <c r="E751" s="224"/>
      <c r="F751" s="241"/>
      <c r="G751" s="335" t="s">
        <v>12</v>
      </c>
      <c r="H751" s="336"/>
      <c r="I751" s="237"/>
      <c r="J751" s="228">
        <f>SUM(D8:D748)</f>
        <v>1006805461</v>
      </c>
      <c r="P751" s="220"/>
      <c r="Q751" s="220"/>
      <c r="R751" s="234"/>
    </row>
    <row r="752" spans="1:18" x14ac:dyDescent="0.25">
      <c r="A752" s="236"/>
      <c r="B752" s="235"/>
      <c r="C752" s="241"/>
      <c r="D752" s="237"/>
      <c r="E752" s="235"/>
      <c r="F752" s="241"/>
      <c r="G752" s="335" t="s">
        <v>13</v>
      </c>
      <c r="H752" s="336"/>
      <c r="I752" s="238"/>
      <c r="J752" s="228">
        <f>SUM(G8:G748)</f>
        <v>107093558</v>
      </c>
      <c r="R752" s="234"/>
    </row>
    <row r="753" spans="1:18" x14ac:dyDescent="0.25">
      <c r="A753" s="229"/>
      <c r="B753" s="238"/>
      <c r="C753" s="241"/>
      <c r="D753" s="237"/>
      <c r="E753" s="235"/>
      <c r="F753" s="241"/>
      <c r="G753" s="335" t="s">
        <v>14</v>
      </c>
      <c r="H753" s="336"/>
      <c r="I753" s="230"/>
      <c r="J753" s="230">
        <f>J751-J752</f>
        <v>899711903</v>
      </c>
      <c r="L753" s="220"/>
      <c r="R753" s="234"/>
    </row>
    <row r="754" spans="1:18" x14ac:dyDescent="0.25">
      <c r="A754" s="236"/>
      <c r="B754" s="231"/>
      <c r="C754" s="241"/>
      <c r="D754" s="232"/>
      <c r="E754" s="235"/>
      <c r="F754" s="241"/>
      <c r="G754" s="335" t="s">
        <v>15</v>
      </c>
      <c r="H754" s="336"/>
      <c r="I754" s="238"/>
      <c r="J754" s="228">
        <f>SUM(H8:H748)</f>
        <v>0</v>
      </c>
      <c r="R754" s="234"/>
    </row>
    <row r="755" spans="1:18" x14ac:dyDescent="0.25">
      <c r="A755" s="236"/>
      <c r="B755" s="231"/>
      <c r="C755" s="241"/>
      <c r="D755" s="232"/>
      <c r="E755" s="235"/>
      <c r="F755" s="241"/>
      <c r="G755" s="335" t="s">
        <v>16</v>
      </c>
      <c r="H755" s="336"/>
      <c r="I755" s="238"/>
      <c r="J755" s="228">
        <f>J753+J754</f>
        <v>899711903</v>
      </c>
      <c r="R755" s="234"/>
    </row>
    <row r="756" spans="1:18" x14ac:dyDescent="0.25">
      <c r="A756" s="236"/>
      <c r="B756" s="231"/>
      <c r="C756" s="241"/>
      <c r="D756" s="232"/>
      <c r="E756" s="235"/>
      <c r="F756" s="241"/>
      <c r="G756" s="335" t="s">
        <v>5</v>
      </c>
      <c r="H756" s="336"/>
      <c r="I756" s="238"/>
      <c r="J756" s="228">
        <f>SUM(I8:I748)</f>
        <v>894668489</v>
      </c>
      <c r="R756" s="234"/>
    </row>
    <row r="757" spans="1:18" x14ac:dyDescent="0.25">
      <c r="A757" s="236"/>
      <c r="B757" s="231"/>
      <c r="C757" s="241"/>
      <c r="D757" s="232"/>
      <c r="E757" s="235"/>
      <c r="F757" s="241"/>
      <c r="G757" s="335" t="s">
        <v>32</v>
      </c>
      <c r="H757" s="336"/>
      <c r="I757" s="235" t="str">
        <f>IF(J757&gt;0,"SALDO",IF(J757&lt;0,"PIUTANG",IF(J757=0,"LUNAS")))</f>
        <v>PIUTANG</v>
      </c>
      <c r="J757" s="228">
        <f>J756-J755</f>
        <v>-5043414</v>
      </c>
      <c r="R757" s="234"/>
    </row>
  </sheetData>
  <mergeCells count="13">
    <mergeCell ref="A5:J5"/>
    <mergeCell ref="A6:A7"/>
    <mergeCell ref="B6:G6"/>
    <mergeCell ref="H6:H7"/>
    <mergeCell ref="I6:I7"/>
    <mergeCell ref="J6:J7"/>
    <mergeCell ref="G757:H757"/>
    <mergeCell ref="G751:H751"/>
    <mergeCell ref="G752:H752"/>
    <mergeCell ref="G753:H753"/>
    <mergeCell ref="G754:H754"/>
    <mergeCell ref="G755:H755"/>
    <mergeCell ref="G756:H75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46"/>
  <sheetViews>
    <sheetView zoomScaleNormal="100" workbookViewId="0">
      <pane ySplit="6" topLeftCell="A525" activePane="bottomLeft" state="frozen"/>
      <selection pane="bottomLeft" activeCell="J530" sqref="J53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J545*-1</f>
        <v>2393126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98">
        <v>43291</v>
      </c>
      <c r="B531" s="99">
        <v>180169220</v>
      </c>
      <c r="C531" s="100">
        <v>18</v>
      </c>
      <c r="D531" s="34">
        <v>2048900</v>
      </c>
      <c r="E531" s="101">
        <v>180044230</v>
      </c>
      <c r="F531" s="100">
        <v>4</v>
      </c>
      <c r="G531" s="34">
        <v>360763</v>
      </c>
      <c r="H531" s="101"/>
      <c r="I531" s="102"/>
      <c r="J531" s="34"/>
      <c r="K531" s="234"/>
      <c r="L531" s="234"/>
      <c r="M531" s="234"/>
      <c r="N531" s="234"/>
      <c r="O531" s="234"/>
      <c r="P531" s="234"/>
    </row>
    <row r="532" spans="1:16" x14ac:dyDescent="0.25">
      <c r="A532" s="98">
        <v>43291</v>
      </c>
      <c r="B532" s="99">
        <v>180169264</v>
      </c>
      <c r="C532" s="100">
        <v>7</v>
      </c>
      <c r="D532" s="34">
        <v>704988</v>
      </c>
      <c r="E532" s="101"/>
      <c r="F532" s="100"/>
      <c r="G532" s="34"/>
      <c r="H532" s="101"/>
      <c r="I532" s="102"/>
      <c r="J532" s="34"/>
      <c r="K532" s="234"/>
      <c r="L532" s="234"/>
      <c r="M532" s="234"/>
      <c r="N532" s="234"/>
      <c r="O532" s="234"/>
      <c r="P532" s="234"/>
    </row>
    <row r="533" spans="1:16" x14ac:dyDescent="0.25">
      <c r="A533" s="98"/>
      <c r="B533" s="99"/>
      <c r="C533" s="100"/>
      <c r="D533" s="34"/>
      <c r="E533" s="101"/>
      <c r="F533" s="100"/>
      <c r="G533" s="34"/>
      <c r="H533" s="101"/>
      <c r="I533" s="102"/>
      <c r="J533" s="34"/>
      <c r="K533" s="234"/>
      <c r="L533" s="234"/>
      <c r="M533" s="234"/>
      <c r="N533" s="234"/>
      <c r="O533" s="234"/>
      <c r="P533" s="234"/>
    </row>
    <row r="534" spans="1:16" x14ac:dyDescent="0.25">
      <c r="A534" s="98"/>
      <c r="B534" s="99"/>
      <c r="C534" s="100"/>
      <c r="D534" s="34"/>
      <c r="E534" s="101"/>
      <c r="F534" s="100"/>
      <c r="G534" s="34"/>
      <c r="H534" s="101"/>
      <c r="I534" s="102"/>
      <c r="J534" s="34"/>
      <c r="K534" s="234"/>
      <c r="L534" s="234"/>
      <c r="M534" s="234"/>
      <c r="N534" s="234"/>
      <c r="O534" s="234"/>
      <c r="P534" s="234"/>
    </row>
    <row r="535" spans="1:16" x14ac:dyDescent="0.25">
      <c r="A535" s="98"/>
      <c r="B535" s="99"/>
      <c r="C535" s="100"/>
      <c r="D535" s="34"/>
      <c r="E535" s="101"/>
      <c r="F535" s="100"/>
      <c r="G535" s="34"/>
      <c r="H535" s="101"/>
      <c r="I535" s="102"/>
      <c r="J535" s="34"/>
      <c r="K535" s="234"/>
      <c r="L535" s="234"/>
      <c r="M535" s="234"/>
      <c r="N535" s="234"/>
      <c r="O535" s="234"/>
      <c r="P535" s="234"/>
    </row>
    <row r="536" spans="1:16" x14ac:dyDescent="0.25">
      <c r="A536" s="236"/>
      <c r="B536" s="235"/>
      <c r="C536" s="241"/>
      <c r="D536" s="34"/>
      <c r="E536" s="238"/>
      <c r="F536" s="241"/>
      <c r="G536" s="237"/>
      <c r="H536" s="238"/>
      <c r="I536" s="240"/>
      <c r="J536" s="237"/>
      <c r="K536" s="234"/>
      <c r="L536" s="234"/>
      <c r="M536" s="234"/>
      <c r="N536" s="234"/>
      <c r="O536" s="234"/>
      <c r="P536" s="234"/>
    </row>
    <row r="537" spans="1:16" x14ac:dyDescent="0.25">
      <c r="A537" s="236"/>
      <c r="B537" s="224" t="s">
        <v>11</v>
      </c>
      <c r="C537" s="233">
        <f>SUM(C7:C536)</f>
        <v>4000</v>
      </c>
      <c r="D537" s="225">
        <f>SUM(D7:D536)</f>
        <v>394009313</v>
      </c>
      <c r="E537" s="224" t="s">
        <v>11</v>
      </c>
      <c r="F537" s="233">
        <f>SUM(F7:F536)</f>
        <v>995</v>
      </c>
      <c r="G537" s="225">
        <f>SUM(G7:G536)</f>
        <v>102042710</v>
      </c>
      <c r="H537" s="225">
        <f>SUM(H7:H536)</f>
        <v>0</v>
      </c>
      <c r="I537" s="233">
        <f>SUM(I7:I536)</f>
        <v>289573477</v>
      </c>
      <c r="J537" s="5"/>
      <c r="K537" s="234"/>
      <c r="L537" s="234"/>
      <c r="M537" s="234"/>
      <c r="N537" s="234"/>
      <c r="O537" s="234"/>
      <c r="P537" s="234"/>
    </row>
    <row r="538" spans="1:16" x14ac:dyDescent="0.25">
      <c r="A538" s="236"/>
      <c r="B538" s="224"/>
      <c r="C538" s="233"/>
      <c r="D538" s="225"/>
      <c r="E538" s="224"/>
      <c r="F538" s="233"/>
      <c r="G538" s="5"/>
      <c r="H538" s="235"/>
      <c r="I538" s="241"/>
      <c r="J538" s="5"/>
      <c r="K538" s="234"/>
      <c r="L538" s="234"/>
      <c r="M538" s="234"/>
      <c r="N538" s="234"/>
      <c r="O538" s="234"/>
      <c r="P538" s="234"/>
    </row>
    <row r="539" spans="1:16" x14ac:dyDescent="0.25">
      <c r="A539" s="236"/>
      <c r="B539" s="227"/>
      <c r="C539" s="241"/>
      <c r="D539" s="237"/>
      <c r="E539" s="224"/>
      <c r="F539" s="241"/>
      <c r="G539" s="332" t="s">
        <v>12</v>
      </c>
      <c r="H539" s="332"/>
      <c r="I539" s="240"/>
      <c r="J539" s="228">
        <f>SUM(D7:D536)</f>
        <v>394009313</v>
      </c>
      <c r="K539" s="234"/>
      <c r="L539" s="234"/>
      <c r="M539" s="234"/>
      <c r="N539" s="234"/>
      <c r="O539" s="234"/>
      <c r="P539" s="234"/>
    </row>
    <row r="540" spans="1:16" x14ac:dyDescent="0.25">
      <c r="A540" s="226"/>
      <c r="B540" s="235"/>
      <c r="C540" s="241"/>
      <c r="D540" s="237"/>
      <c r="E540" s="238"/>
      <c r="F540" s="241"/>
      <c r="G540" s="332" t="s">
        <v>13</v>
      </c>
      <c r="H540" s="332"/>
      <c r="I540" s="240"/>
      <c r="J540" s="228">
        <f>SUM(G7:G536)</f>
        <v>102042710</v>
      </c>
      <c r="K540" s="234"/>
      <c r="L540" s="234"/>
      <c r="M540" s="234"/>
      <c r="N540" s="234"/>
      <c r="O540" s="234"/>
      <c r="P540" s="234"/>
    </row>
    <row r="541" spans="1:16" x14ac:dyDescent="0.25">
      <c r="A541" s="236"/>
      <c r="B541" s="238"/>
      <c r="C541" s="241"/>
      <c r="D541" s="237"/>
      <c r="E541" s="238"/>
      <c r="F541" s="241"/>
      <c r="G541" s="332" t="s">
        <v>14</v>
      </c>
      <c r="H541" s="332"/>
      <c r="I541" s="41"/>
      <c r="J541" s="230">
        <f>J539-J540</f>
        <v>291966603</v>
      </c>
      <c r="K541" s="234"/>
      <c r="L541" s="234"/>
      <c r="M541" s="234"/>
      <c r="N541" s="234"/>
      <c r="O541" s="234"/>
      <c r="P541" s="234"/>
    </row>
    <row r="542" spans="1:16" x14ac:dyDescent="0.25">
      <c r="A542" s="229"/>
      <c r="B542" s="231"/>
      <c r="C542" s="241"/>
      <c r="D542" s="232"/>
      <c r="E542" s="238"/>
      <c r="F542" s="241"/>
      <c r="G542" s="332" t="s">
        <v>15</v>
      </c>
      <c r="H542" s="332"/>
      <c r="I542" s="240"/>
      <c r="J542" s="228">
        <f>SUM(H7:H536)</f>
        <v>0</v>
      </c>
      <c r="K542" s="234"/>
      <c r="L542" s="234"/>
      <c r="M542" s="234"/>
      <c r="N542" s="234"/>
      <c r="O542" s="234"/>
      <c r="P542" s="234"/>
    </row>
    <row r="543" spans="1:16" x14ac:dyDescent="0.25">
      <c r="A543" s="236"/>
      <c r="B543" s="231"/>
      <c r="C543" s="241"/>
      <c r="D543" s="232"/>
      <c r="E543" s="238"/>
      <c r="F543" s="241"/>
      <c r="G543" s="332" t="s">
        <v>16</v>
      </c>
      <c r="H543" s="332"/>
      <c r="I543" s="240"/>
      <c r="J543" s="228">
        <f>J541+J542</f>
        <v>291966603</v>
      </c>
      <c r="K543" s="234"/>
      <c r="L543" s="234"/>
      <c r="M543" s="234"/>
      <c r="N543" s="234"/>
      <c r="O543" s="234"/>
      <c r="P543" s="234"/>
    </row>
    <row r="544" spans="1:16" x14ac:dyDescent="0.25">
      <c r="A544" s="236"/>
      <c r="B544" s="231"/>
      <c r="C544" s="241"/>
      <c r="D544" s="232"/>
      <c r="E544" s="238"/>
      <c r="F544" s="241"/>
      <c r="G544" s="332" t="s">
        <v>5</v>
      </c>
      <c r="H544" s="332"/>
      <c r="I544" s="240"/>
      <c r="J544" s="228">
        <f>SUM(I7:I536)</f>
        <v>289573477</v>
      </c>
      <c r="K544" s="234"/>
      <c r="L544" s="234"/>
      <c r="M544" s="234"/>
      <c r="N544" s="234"/>
      <c r="O544" s="234"/>
      <c r="P544" s="234"/>
    </row>
    <row r="545" spans="1:16" x14ac:dyDescent="0.25">
      <c r="A545" s="236"/>
      <c r="B545" s="231"/>
      <c r="C545" s="241"/>
      <c r="D545" s="232"/>
      <c r="E545" s="238"/>
      <c r="F545" s="241"/>
      <c r="G545" s="332" t="s">
        <v>32</v>
      </c>
      <c r="H545" s="332"/>
      <c r="I545" s="241" t="str">
        <f>IF(J545&gt;0,"SALDO",IF(J545&lt;0,"PIUTANG",IF(J545=0,"LUNAS")))</f>
        <v>PIUTANG</v>
      </c>
      <c r="J545" s="228">
        <f>J544-J543</f>
        <v>-2393126</v>
      </c>
      <c r="K545" s="234"/>
      <c r="L545" s="234"/>
      <c r="M545" s="234"/>
      <c r="N545" s="234"/>
      <c r="O545" s="234"/>
      <c r="P545" s="234"/>
    </row>
    <row r="546" spans="1:16" x14ac:dyDescent="0.25">
      <c r="A546" s="236"/>
      <c r="K546" s="234"/>
      <c r="L546" s="234"/>
      <c r="M546" s="234"/>
      <c r="N546" s="234"/>
      <c r="O546" s="234"/>
      <c r="P546" s="234"/>
    </row>
  </sheetData>
  <mergeCells count="15">
    <mergeCell ref="G545:H545"/>
    <mergeCell ref="G539:H539"/>
    <mergeCell ref="G540:H540"/>
    <mergeCell ref="G541:H541"/>
    <mergeCell ref="G542:H542"/>
    <mergeCell ref="G543:H543"/>
    <mergeCell ref="G544:H544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0"/>
  <sheetViews>
    <sheetView workbookViewId="0">
      <pane ySplit="7" topLeftCell="A89" activePane="bottomLeft" state="frozen"/>
      <selection pane="bottomLeft" activeCell="J97" sqref="J97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SUM(D95:D103)</f>
        <v>1276542</v>
      </c>
      <c r="M1" s="37">
        <v>1276538</v>
      </c>
      <c r="N1" s="37">
        <f>L1-M1</f>
        <v>4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J124*-1</f>
        <v>6947482</v>
      </c>
      <c r="J2" s="20"/>
      <c r="L2" s="219">
        <f>SUM(H95:H103)</f>
        <v>164000</v>
      </c>
      <c r="M2" s="219">
        <v>164000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1440542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43280</v>
      </c>
      <c r="B94" s="99"/>
      <c r="C94" s="100"/>
      <c r="D94" s="34"/>
      <c r="E94" s="101"/>
      <c r="F94" s="99"/>
      <c r="G94" s="34"/>
      <c r="H94" s="102"/>
      <c r="I94" s="102">
        <v>4663750</v>
      </c>
      <c r="J94" s="34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43281</v>
      </c>
      <c r="B95" s="99">
        <v>180168405</v>
      </c>
      <c r="C95" s="100">
        <v>1</v>
      </c>
      <c r="D95" s="34">
        <v>141838</v>
      </c>
      <c r="E95" s="101"/>
      <c r="F95" s="99"/>
      <c r="G95" s="34"/>
      <c r="H95" s="102">
        <v>14000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180168602</v>
      </c>
      <c r="C96" s="100">
        <v>1</v>
      </c>
      <c r="D96" s="34">
        <v>141838</v>
      </c>
      <c r="E96" s="101"/>
      <c r="F96" s="99"/>
      <c r="G96" s="34"/>
      <c r="H96" s="102">
        <v>42000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43284</v>
      </c>
      <c r="B97" s="99">
        <v>180168604</v>
      </c>
      <c r="C97" s="100">
        <v>1</v>
      </c>
      <c r="D97" s="34">
        <v>141838</v>
      </c>
      <c r="E97" s="101"/>
      <c r="F97" s="99"/>
      <c r="G97" s="34"/>
      <c r="H97" s="102">
        <v>20000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180168700</v>
      </c>
      <c r="C98" s="100">
        <v>1</v>
      </c>
      <c r="D98" s="34">
        <v>141838</v>
      </c>
      <c r="E98" s="101"/>
      <c r="F98" s="99"/>
      <c r="G98" s="34"/>
      <c r="H98" s="102">
        <v>14000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180168701</v>
      </c>
      <c r="C99" s="100">
        <v>1</v>
      </c>
      <c r="D99" s="34">
        <v>141838</v>
      </c>
      <c r="E99" s="101"/>
      <c r="F99" s="99"/>
      <c r="G99" s="34"/>
      <c r="H99" s="102">
        <v>20000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180168703</v>
      </c>
      <c r="C100" s="100">
        <v>1</v>
      </c>
      <c r="D100" s="34">
        <v>141838</v>
      </c>
      <c r="E100" s="101"/>
      <c r="F100" s="99"/>
      <c r="G100" s="34"/>
      <c r="H100" s="102">
        <v>26000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180168704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43285</v>
      </c>
      <c r="B102" s="99">
        <v>180168705</v>
      </c>
      <c r="C102" s="100">
        <v>1</v>
      </c>
      <c r="D102" s="34">
        <v>141838</v>
      </c>
      <c r="E102" s="101"/>
      <c r="F102" s="99"/>
      <c r="G102" s="34"/>
      <c r="H102" s="102">
        <v>7000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43286</v>
      </c>
      <c r="B103" s="99">
        <v>180168963</v>
      </c>
      <c r="C103" s="100">
        <v>1</v>
      </c>
      <c r="D103" s="34">
        <v>141838</v>
      </c>
      <c r="E103" s="101"/>
      <c r="F103" s="99"/>
      <c r="G103" s="34"/>
      <c r="H103" s="102">
        <v>14000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180169114</v>
      </c>
      <c r="C104" s="100">
        <v>1</v>
      </c>
      <c r="D104" s="34">
        <v>141838</v>
      </c>
      <c r="E104" s="101"/>
      <c r="F104" s="99"/>
      <c r="G104" s="34"/>
      <c r="H104" s="102">
        <v>42000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180169154</v>
      </c>
      <c r="C105" s="100">
        <v>1</v>
      </c>
      <c r="D105" s="34">
        <v>141838</v>
      </c>
      <c r="E105" s="101"/>
      <c r="F105" s="99"/>
      <c r="G105" s="34"/>
      <c r="H105" s="102">
        <v>21000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>
        <v>43290</v>
      </c>
      <c r="B106" s="99">
        <v>180169155</v>
      </c>
      <c r="C106" s="100">
        <v>1</v>
      </c>
      <c r="D106" s="34">
        <v>141838</v>
      </c>
      <c r="E106" s="101"/>
      <c r="F106" s="99"/>
      <c r="G106" s="34"/>
      <c r="H106" s="102">
        <v>25000</v>
      </c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>
        <v>43291</v>
      </c>
      <c r="B107" s="99">
        <v>180169228</v>
      </c>
      <c r="C107" s="100">
        <v>1</v>
      </c>
      <c r="D107" s="34">
        <v>141838</v>
      </c>
      <c r="E107" s="101"/>
      <c r="F107" s="99"/>
      <c r="G107" s="34"/>
      <c r="H107" s="102">
        <v>10000</v>
      </c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>
        <v>43291</v>
      </c>
      <c r="B108" s="99">
        <v>180169229</v>
      </c>
      <c r="C108" s="100">
        <v>1</v>
      </c>
      <c r="D108" s="34">
        <v>141838</v>
      </c>
      <c r="E108" s="101"/>
      <c r="F108" s="99"/>
      <c r="G108" s="34"/>
      <c r="H108" s="102">
        <v>11000</v>
      </c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>
        <v>43291</v>
      </c>
      <c r="B109" s="99">
        <v>180169247</v>
      </c>
      <c r="C109" s="100">
        <v>200</v>
      </c>
      <c r="D109" s="34">
        <v>9327500</v>
      </c>
      <c r="E109" s="101"/>
      <c r="F109" s="99"/>
      <c r="G109" s="34"/>
      <c r="H109" s="102">
        <v>25000</v>
      </c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98"/>
      <c r="B112" s="99"/>
      <c r="C112" s="100"/>
      <c r="D112" s="34"/>
      <c r="E112" s="101"/>
      <c r="F112" s="99"/>
      <c r="G112" s="34"/>
      <c r="H112" s="102"/>
      <c r="I112" s="102"/>
      <c r="J112" s="34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98"/>
      <c r="B113" s="99"/>
      <c r="C113" s="100"/>
      <c r="D113" s="34"/>
      <c r="E113" s="101"/>
      <c r="F113" s="99"/>
      <c r="G113" s="34"/>
      <c r="H113" s="102"/>
      <c r="I113" s="102"/>
      <c r="J113" s="34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98"/>
      <c r="B114" s="99"/>
      <c r="C114" s="100"/>
      <c r="D114" s="34"/>
      <c r="E114" s="101"/>
      <c r="F114" s="99"/>
      <c r="G114" s="34"/>
      <c r="H114" s="102"/>
      <c r="I114" s="102"/>
      <c r="J114" s="34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36"/>
      <c r="B115" s="235"/>
      <c r="C115" s="241"/>
      <c r="D115" s="237"/>
      <c r="E115" s="238"/>
      <c r="F115" s="235"/>
      <c r="G115" s="237"/>
      <c r="H115" s="240"/>
      <c r="I115" s="240"/>
      <c r="J115" s="23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4"/>
      <c r="B116" s="8" t="s">
        <v>11</v>
      </c>
      <c r="C116" s="77">
        <f>SUM(C8:C115)</f>
        <v>586</v>
      </c>
      <c r="D116" s="9"/>
      <c r="E116" s="224" t="s">
        <v>11</v>
      </c>
      <c r="F116" s="224">
        <f>SUM(F8:F115)</f>
        <v>1</v>
      </c>
      <c r="G116" s="225">
        <f>SUM(G8:G115)</f>
        <v>98525</v>
      </c>
      <c r="H116" s="240"/>
      <c r="I116" s="240"/>
      <c r="J116" s="23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4"/>
      <c r="B117" s="8"/>
      <c r="C117" s="77"/>
      <c r="D117" s="9"/>
      <c r="E117" s="238"/>
      <c r="F117" s="235"/>
      <c r="G117" s="237"/>
      <c r="H117" s="240"/>
      <c r="I117" s="240"/>
      <c r="J117" s="23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10"/>
      <c r="B118" s="11"/>
      <c r="C118" s="40"/>
      <c r="D118" s="6"/>
      <c r="E118" s="8"/>
      <c r="F118" s="235"/>
      <c r="G118" s="332" t="s">
        <v>12</v>
      </c>
      <c r="H118" s="332"/>
      <c r="I118" s="39"/>
      <c r="J118" s="13">
        <f>SUM(D8:D115)</f>
        <v>44716043</v>
      </c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4"/>
      <c r="B119" s="3"/>
      <c r="C119" s="40"/>
      <c r="D119" s="6"/>
      <c r="E119" s="8"/>
      <c r="F119" s="235"/>
      <c r="G119" s="332" t="s">
        <v>13</v>
      </c>
      <c r="H119" s="332"/>
      <c r="I119" s="39"/>
      <c r="J119" s="13">
        <f>SUM(G8:G115)</f>
        <v>98525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14"/>
      <c r="B120" s="7"/>
      <c r="C120" s="40"/>
      <c r="D120" s="6"/>
      <c r="E120" s="7"/>
      <c r="F120" s="235"/>
      <c r="G120" s="332" t="s">
        <v>14</v>
      </c>
      <c r="H120" s="332"/>
      <c r="I120" s="41"/>
      <c r="J120" s="15">
        <f>J118-J119</f>
        <v>44617518</v>
      </c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4"/>
      <c r="B121" s="16"/>
      <c r="C121" s="40"/>
      <c r="D121" s="17"/>
      <c r="E121" s="7"/>
      <c r="F121" s="8"/>
      <c r="G121" s="332" t="s">
        <v>15</v>
      </c>
      <c r="H121" s="332"/>
      <c r="I121" s="39"/>
      <c r="J121" s="13">
        <f>SUM(H8:H117)</f>
        <v>2345500</v>
      </c>
      <c r="K121" s="219"/>
      <c r="L121" s="219"/>
      <c r="M121" s="219"/>
      <c r="N121" s="219"/>
      <c r="O121" s="219"/>
      <c r="P121" s="219"/>
    </row>
    <row r="122" spans="1:16" x14ac:dyDescent="0.25">
      <c r="A122" s="4"/>
      <c r="B122" s="16"/>
      <c r="C122" s="40"/>
      <c r="D122" s="17"/>
      <c r="E122" s="7"/>
      <c r="F122" s="8"/>
      <c r="G122" s="332" t="s">
        <v>16</v>
      </c>
      <c r="H122" s="332"/>
      <c r="I122" s="39"/>
      <c r="J122" s="13">
        <f>J120+J121</f>
        <v>46963018</v>
      </c>
    </row>
    <row r="123" spans="1:16" x14ac:dyDescent="0.25">
      <c r="A123" s="4"/>
      <c r="B123" s="16"/>
      <c r="C123" s="40"/>
      <c r="D123" s="17"/>
      <c r="E123" s="7"/>
      <c r="F123" s="3"/>
      <c r="G123" s="332" t="s">
        <v>5</v>
      </c>
      <c r="H123" s="332"/>
      <c r="I123" s="39"/>
      <c r="J123" s="13">
        <f>SUM(I8:I117)</f>
        <v>40015536</v>
      </c>
    </row>
    <row r="124" spans="1:16" x14ac:dyDescent="0.25">
      <c r="A124" s="4"/>
      <c r="B124" s="16"/>
      <c r="C124" s="40"/>
      <c r="D124" s="17"/>
      <c r="E124" s="7"/>
      <c r="F124" s="3"/>
      <c r="G124" s="332" t="s">
        <v>32</v>
      </c>
      <c r="H124" s="332"/>
      <c r="I124" s="40" t="str">
        <f>IF(J124&gt;0,"SALDO",IF(J124&lt;0,"PIUTANG",IF(J124=0,"LUNAS")))</f>
        <v>PIUTANG</v>
      </c>
      <c r="J124" s="13">
        <f>J123-J122</f>
        <v>-6947482</v>
      </c>
    </row>
    <row r="125" spans="1:16" x14ac:dyDescent="0.25">
      <c r="F125" s="37"/>
      <c r="G125" s="37"/>
      <c r="J125" s="37"/>
    </row>
    <row r="126" spans="1:16" x14ac:dyDescent="0.25">
      <c r="C126" s="37"/>
      <c r="D126" s="37"/>
      <c r="F126" s="37"/>
      <c r="G126" s="37"/>
      <c r="J126" s="37"/>
      <c r="L126"/>
      <c r="M126"/>
      <c r="N126"/>
      <c r="O126"/>
      <c r="P126"/>
    </row>
    <row r="127" spans="1:16" x14ac:dyDescent="0.25">
      <c r="C127" s="37"/>
      <c r="D127" s="37"/>
      <c r="F127" s="37"/>
      <c r="G127" s="37"/>
      <c r="J127" s="37"/>
      <c r="L127"/>
      <c r="M127"/>
      <c r="N127"/>
      <c r="O127"/>
      <c r="P127"/>
    </row>
    <row r="128" spans="1:16" x14ac:dyDescent="0.25">
      <c r="C128" s="37"/>
      <c r="D128" s="37"/>
      <c r="F128" s="37"/>
      <c r="G128" s="37"/>
      <c r="J128" s="37"/>
      <c r="L128"/>
      <c r="M128"/>
      <c r="N128"/>
      <c r="O128"/>
      <c r="P128"/>
    </row>
    <row r="129" spans="3:16" x14ac:dyDescent="0.25">
      <c r="C129" s="37"/>
      <c r="D129" s="37"/>
      <c r="F129" s="37"/>
      <c r="G129" s="37"/>
      <c r="J129" s="37"/>
      <c r="L129"/>
      <c r="M129"/>
      <c r="N129"/>
      <c r="O129"/>
      <c r="P129"/>
    </row>
    <row r="130" spans="3:16" x14ac:dyDescent="0.25">
      <c r="C130" s="37"/>
      <c r="D130" s="37"/>
      <c r="L130"/>
      <c r="M130"/>
      <c r="N130"/>
      <c r="O130"/>
      <c r="P130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4:H124"/>
    <mergeCell ref="G118:H118"/>
    <mergeCell ref="G119:H119"/>
    <mergeCell ref="G120:H120"/>
    <mergeCell ref="G121:H121"/>
    <mergeCell ref="G122:H122"/>
    <mergeCell ref="G123:H123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F53" sqref="F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571201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46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334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32" t="s">
        <v>12</v>
      </c>
      <c r="H57" s="332"/>
      <c r="I57" s="39"/>
      <c r="J57" s="13">
        <f>SUM(D8:D54)</f>
        <v>33575160</v>
      </c>
      <c r="M57" s="37"/>
    </row>
    <row r="58" spans="1:17" x14ac:dyDescent="0.25">
      <c r="A58" s="4"/>
      <c r="B58" s="3"/>
      <c r="C58" s="40"/>
      <c r="D58" s="6"/>
      <c r="E58" s="7"/>
      <c r="F58" s="3"/>
      <c r="G58" s="332" t="s">
        <v>13</v>
      </c>
      <c r="H58" s="332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32" t="s">
        <v>14</v>
      </c>
      <c r="H59" s="332"/>
      <c r="I59" s="41"/>
      <c r="J59" s="15">
        <f>J57-J58</f>
        <v>23343001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15</v>
      </c>
      <c r="H60" s="332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32" t="s">
        <v>16</v>
      </c>
      <c r="H61" s="332"/>
      <c r="I61" s="39"/>
      <c r="J61" s="13">
        <f>J59+J60</f>
        <v>23343001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32" t="s">
        <v>5</v>
      </c>
      <c r="H62" s="332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32" t="s">
        <v>32</v>
      </c>
      <c r="H63" s="332"/>
      <c r="I63" s="40" t="str">
        <f>IF(J63&gt;0,"SALDO",IF(J63&lt;0,"PIUTANG",IF(J63=0,"LUNAS")))</f>
        <v>PIUTANG</v>
      </c>
      <c r="J63" s="13">
        <f>J62-J61</f>
        <v>-571201</v>
      </c>
      <c r="M63" s="37"/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B20" sqref="B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7" activePane="bottomLeft" state="frozen"/>
      <selection pane="bottomLeft" activeCell="J21" sqref="J2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>
        <v>4057176</v>
      </c>
      <c r="J21" s="34" t="s">
        <v>17</v>
      </c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LUNAS</v>
      </c>
      <c r="J33" s="228">
        <f>J32-J31</f>
        <v>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M17" sqref="M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-2323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98">
        <v>43287</v>
      </c>
      <c r="B19" s="99">
        <v>180168866</v>
      </c>
      <c r="C19" s="100">
        <v>32</v>
      </c>
      <c r="D19" s="34">
        <v>3065913</v>
      </c>
      <c r="E19" s="101">
        <v>180044161</v>
      </c>
      <c r="F19" s="99">
        <v>5</v>
      </c>
      <c r="G19" s="34">
        <v>494025</v>
      </c>
      <c r="H19" s="102"/>
      <c r="I19" s="102">
        <v>2572000</v>
      </c>
      <c r="J19" s="34" t="s">
        <v>17</v>
      </c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2323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2018-07-10T10:29:47Z</dcterms:modified>
</cp:coreProperties>
</file>