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545" windowWidth="4095" windowHeight="1170" tabRatio="874" activeTab="15"/>
  </bookViews>
  <sheets>
    <sheet name="Taufik ST" sheetId="54" r:id="rId1"/>
    <sheet name="Indra Fashion" sheetId="2" r:id="rId2"/>
    <sheet name="Bandros" sheetId="58" r:id="rId3"/>
    <sheet name="Atlantis" sheetId="59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externalReferences>
    <externalReference r:id="rId42"/>
  </externalReference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Bandros!$L$819:$M$856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ST'!$A$5:$J$296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M2" i="58" l="1"/>
  <c r="M1" i="58"/>
  <c r="L2" i="58" l="1"/>
  <c r="L1" i="58"/>
  <c r="J587" i="59" l="1"/>
  <c r="J585" i="59"/>
  <c r="J583" i="59"/>
  <c r="J582" i="59"/>
  <c r="I580" i="59"/>
  <c r="H580" i="59"/>
  <c r="G580" i="59"/>
  <c r="F580" i="59"/>
  <c r="D580" i="59"/>
  <c r="C580" i="59"/>
  <c r="L3" i="59"/>
  <c r="L2" i="59"/>
  <c r="L1" i="59"/>
  <c r="J584" i="59" l="1"/>
  <c r="J586" i="59" s="1"/>
  <c r="J588" i="59" s="1"/>
  <c r="I2" i="59" s="1"/>
  <c r="L2" i="2"/>
  <c r="L1" i="2"/>
  <c r="L2" i="35"/>
  <c r="L1" i="35"/>
  <c r="I588" i="59" l="1"/>
  <c r="L2" i="54"/>
  <c r="L1" i="54"/>
  <c r="J862" i="58" l="1"/>
  <c r="J860" i="58"/>
  <c r="J858" i="58"/>
  <c r="J857" i="58"/>
  <c r="I855" i="58"/>
  <c r="H855" i="58"/>
  <c r="G855" i="58"/>
  <c r="F855" i="58"/>
  <c r="D855" i="58"/>
  <c r="C855" i="58"/>
  <c r="L666" i="58"/>
  <c r="L665" i="58"/>
  <c r="M3" i="58"/>
  <c r="L3" i="58"/>
  <c r="N3" i="58" l="1"/>
  <c r="J859" i="58"/>
  <c r="J861" i="58" s="1"/>
  <c r="J863" i="58" s="1"/>
  <c r="I863" i="58" l="1"/>
  <c r="I2" i="58"/>
  <c r="C8" i="15" s="1"/>
  <c r="L1" i="56"/>
  <c r="L2" i="12" l="1"/>
  <c r="L1" i="12"/>
  <c r="M66" i="57" l="1"/>
  <c r="M65" i="57"/>
  <c r="M67" i="57" s="1"/>
  <c r="L15" i="2" l="1"/>
  <c r="L16" i="2"/>
  <c r="L17" i="2"/>
  <c r="J174" i="57" l="1"/>
  <c r="J172" i="57"/>
  <c r="J170" i="57"/>
  <c r="J169" i="57"/>
  <c r="G167" i="57"/>
  <c r="F167" i="57"/>
  <c r="C167" i="57"/>
  <c r="J171" i="57" l="1"/>
  <c r="J173" i="57" s="1"/>
  <c r="J175" i="57" s="1"/>
  <c r="I175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9" i="55"/>
  <c r="J37" i="55"/>
  <c r="J35" i="55"/>
  <c r="J34" i="55"/>
  <c r="G32" i="55"/>
  <c r="F32" i="55"/>
  <c r="C32" i="55"/>
  <c r="J36" i="55" l="1"/>
  <c r="J38" i="55" s="1"/>
  <c r="J40" i="55" s="1"/>
  <c r="I40" i="55" s="1"/>
  <c r="I2" i="55" l="1"/>
  <c r="C9" i="15" s="1"/>
  <c r="I42" i="30" l="1"/>
  <c r="I44" i="30"/>
  <c r="I37" i="18" l="1"/>
  <c r="I39" i="18"/>
  <c r="L3" i="12" l="1"/>
  <c r="B18" i="15" l="1"/>
  <c r="B14" i="15"/>
  <c r="J295" i="54" l="1"/>
  <c r="J293" i="54"/>
  <c r="J291" i="54"/>
  <c r="J290" i="54"/>
  <c r="I288" i="54"/>
  <c r="H288" i="54"/>
  <c r="G288" i="54"/>
  <c r="F288" i="54"/>
  <c r="D288" i="54"/>
  <c r="C288" i="54"/>
  <c r="J292" i="54" l="1"/>
  <c r="J294" i="54" s="1"/>
  <c r="J296" i="54" s="1"/>
  <c r="I2" i="54" s="1"/>
  <c r="C5" i="15" s="1"/>
  <c r="L3" i="54"/>
  <c r="I296" i="54" l="1"/>
  <c r="J132" i="35" l="1"/>
  <c r="J136" i="35"/>
  <c r="J134" i="35"/>
  <c r="J131" i="35"/>
  <c r="G129" i="35"/>
  <c r="F129" i="35"/>
  <c r="J133" i="35" l="1"/>
  <c r="J135" i="35" s="1"/>
  <c r="J137" i="35" s="1"/>
  <c r="C7" i="15" l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2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65" i="2" l="1"/>
  <c r="I160" i="2"/>
  <c r="H160" i="2"/>
  <c r="G160" i="2"/>
  <c r="F160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65" i="12"/>
  <c r="J63" i="12"/>
  <c r="J61" i="12"/>
  <c r="J60" i="12"/>
  <c r="F58" i="12"/>
  <c r="C58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67" i="2"/>
  <c r="J163" i="2"/>
  <c r="J162" i="2"/>
  <c r="D160" i="2"/>
  <c r="C160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64" i="2"/>
  <c r="J166" i="2" s="1"/>
  <c r="J168" i="2" s="1"/>
  <c r="I168" i="2" s="1"/>
  <c r="J55" i="11"/>
  <c r="J57" i="11" s="1"/>
  <c r="J59" i="11" s="1"/>
  <c r="J59" i="34"/>
  <c r="I2" i="21"/>
  <c r="I59" i="21"/>
  <c r="J122" i="20"/>
  <c r="J124" i="20" s="1"/>
  <c r="J126" i="20" s="1"/>
  <c r="I2" i="20" s="1"/>
  <c r="J62" i="12"/>
  <c r="J64" i="12" s="1"/>
  <c r="J66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6" i="12"/>
  <c r="I126" i="20"/>
  <c r="I52" i="18"/>
  <c r="I95" i="4"/>
  <c r="I31" i="32"/>
  <c r="I2" i="32"/>
  <c r="I2" i="6"/>
  <c r="I2" i="17"/>
  <c r="I2" i="16"/>
  <c r="C15" i="15" s="1"/>
  <c r="I25" i="25"/>
  <c r="I137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charset val="1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charset val="1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sharedStrings.xml><?xml version="1.0" encoding="utf-8"?>
<sst xmlns="http://schemas.openxmlformats.org/spreadsheetml/2006/main" count="2005" uniqueCount="202">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</sst>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35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antis"/>
    </sheetNames>
    <sheetDataSet>
      <sheetData sheetId="0">
        <row r="2">
          <cell r="I2">
            <v>473463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96"/>
  <sheetViews>
    <sheetView zoomScale="85" zoomScaleNormal="85" workbookViewId="0">
      <pane ySplit="7" topLeftCell="A274" activePane="bottomLeft" state="frozen"/>
      <selection pane="bottomLeft" activeCell="J282" sqref="J282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65" t="s">
        <v>22</v>
      </c>
      <c r="G1" s="365"/>
      <c r="H1" s="365"/>
      <c r="I1" s="220" t="s">
        <v>20</v>
      </c>
      <c r="J1" s="218"/>
      <c r="L1" s="275">
        <f>SUM(D267:D278)</f>
        <v>6878116</v>
      </c>
      <c r="M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65" t="s">
        <v>21</v>
      </c>
      <c r="G2" s="365"/>
      <c r="H2" s="365"/>
      <c r="I2" s="220">
        <f>J296*-1</f>
        <v>2298012</v>
      </c>
      <c r="J2" s="218"/>
      <c r="L2" s="276">
        <f>SUM(G267:G278)</f>
        <v>673577</v>
      </c>
      <c r="M2" s="238"/>
      <c r="N2" s="238"/>
      <c r="O2" s="238"/>
    </row>
    <row r="3" spans="1:15" x14ac:dyDescent="0.25">
      <c r="A3" s="218" t="s">
        <v>116</v>
      </c>
      <c r="B3" s="218"/>
      <c r="C3" s="72" t="s">
        <v>115</v>
      </c>
      <c r="D3" s="218"/>
      <c r="E3" s="218"/>
      <c r="F3" s="307"/>
      <c r="G3" s="307"/>
      <c r="H3" s="307"/>
      <c r="I3" s="220"/>
      <c r="J3" s="218"/>
      <c r="L3" s="276">
        <f>L1-L2</f>
        <v>6204539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66" t="s">
        <v>61</v>
      </c>
      <c r="B5" s="366"/>
      <c r="C5" s="366"/>
      <c r="D5" s="366"/>
      <c r="E5" s="366"/>
      <c r="F5" s="366"/>
      <c r="G5" s="366"/>
      <c r="H5" s="366"/>
      <c r="I5" s="366"/>
      <c r="J5" s="366"/>
      <c r="L5" s="274"/>
      <c r="M5" s="238"/>
      <c r="N5" s="238"/>
      <c r="O5" s="238"/>
    </row>
    <row r="6" spans="1:15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369" t="s">
        <v>5</v>
      </c>
      <c r="J6" s="370" t="s">
        <v>6</v>
      </c>
    </row>
    <row r="7" spans="1:15" x14ac:dyDescent="0.25">
      <c r="A7" s="367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368"/>
      <c r="I7" s="369"/>
      <c r="J7" s="370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10">
        <v>43304</v>
      </c>
      <c r="B279" s="115">
        <v>180170383</v>
      </c>
      <c r="C279" s="306">
        <v>6</v>
      </c>
      <c r="D279" s="117">
        <v>710325</v>
      </c>
      <c r="E279" s="118">
        <v>180044468</v>
      </c>
      <c r="F279" s="120">
        <v>1</v>
      </c>
      <c r="G279" s="117">
        <v>105788</v>
      </c>
      <c r="H279" s="118"/>
      <c r="I279" s="213"/>
      <c r="J279" s="117"/>
    </row>
    <row r="280" spans="1:10" ht="15.75" customHeight="1" x14ac:dyDescent="0.25">
      <c r="A280" s="210">
        <v>43304</v>
      </c>
      <c r="B280" s="115">
        <v>180170415</v>
      </c>
      <c r="C280" s="306">
        <v>4</v>
      </c>
      <c r="D280" s="117">
        <v>315000</v>
      </c>
      <c r="E280" s="118"/>
      <c r="F280" s="120"/>
      <c r="G280" s="117"/>
      <c r="H280" s="118"/>
      <c r="I280" s="213"/>
      <c r="J280" s="117"/>
    </row>
    <row r="281" spans="1:10" ht="15.75" customHeight="1" x14ac:dyDescent="0.25">
      <c r="A281" s="210">
        <v>43305</v>
      </c>
      <c r="B281" s="115">
        <v>180170473</v>
      </c>
      <c r="C281" s="306">
        <v>9</v>
      </c>
      <c r="D281" s="117">
        <v>978863</v>
      </c>
      <c r="E281" s="118"/>
      <c r="F281" s="120"/>
      <c r="G281" s="117"/>
      <c r="H281" s="118"/>
      <c r="I281" s="213"/>
      <c r="J281" s="117"/>
    </row>
    <row r="282" spans="1:10" ht="15.75" customHeight="1" x14ac:dyDescent="0.25">
      <c r="A282" s="210">
        <v>43305</v>
      </c>
      <c r="B282" s="115">
        <v>180170509</v>
      </c>
      <c r="C282" s="306">
        <v>3</v>
      </c>
      <c r="D282" s="117">
        <v>309575</v>
      </c>
      <c r="E282" s="118"/>
      <c r="F282" s="120"/>
      <c r="G282" s="117"/>
      <c r="H282" s="118"/>
      <c r="I282" s="213"/>
      <c r="J282" s="117"/>
    </row>
    <row r="283" spans="1:10" ht="15.75" customHeight="1" x14ac:dyDescent="0.25">
      <c r="A283" s="210">
        <v>43306</v>
      </c>
      <c r="B283" s="115">
        <v>180170549</v>
      </c>
      <c r="C283" s="306">
        <v>2</v>
      </c>
      <c r="D283" s="117">
        <v>228725</v>
      </c>
      <c r="E283" s="118">
        <v>180044504</v>
      </c>
      <c r="F283" s="120">
        <v>2</v>
      </c>
      <c r="G283" s="117">
        <v>362688</v>
      </c>
      <c r="H283" s="118"/>
      <c r="I283" s="213"/>
      <c r="J283" s="117"/>
    </row>
    <row r="284" spans="1:10" ht="15.75" customHeight="1" x14ac:dyDescent="0.25">
      <c r="A284" s="210">
        <v>43306</v>
      </c>
      <c r="B284" s="115">
        <v>180170595</v>
      </c>
      <c r="C284" s="306">
        <v>2</v>
      </c>
      <c r="D284" s="117">
        <v>224000</v>
      </c>
      <c r="E284" s="118"/>
      <c r="F284" s="120"/>
      <c r="G284" s="117"/>
      <c r="H284" s="118"/>
      <c r="I284" s="213"/>
      <c r="J284" s="117"/>
    </row>
    <row r="285" spans="1:10" ht="15.75" customHeight="1" x14ac:dyDescent="0.25">
      <c r="A285" s="210"/>
      <c r="B285" s="115"/>
      <c r="C285" s="306"/>
      <c r="D285" s="117"/>
      <c r="E285" s="118"/>
      <c r="F285" s="120"/>
      <c r="G285" s="117"/>
      <c r="H285" s="118"/>
      <c r="I285" s="213"/>
      <c r="J285" s="117"/>
    </row>
    <row r="286" spans="1:10" ht="15.75" customHeight="1" x14ac:dyDescent="0.25">
      <c r="A286" s="210"/>
      <c r="B286" s="115"/>
      <c r="C286" s="306"/>
      <c r="D286" s="117"/>
      <c r="E286" s="118"/>
      <c r="F286" s="120"/>
      <c r="G286" s="117"/>
      <c r="H286" s="118"/>
      <c r="I286" s="213"/>
      <c r="J286" s="117"/>
    </row>
    <row r="287" spans="1:10" x14ac:dyDescent="0.25">
      <c r="A287" s="235"/>
      <c r="B287" s="234"/>
      <c r="C287" s="12"/>
      <c r="D287" s="236"/>
      <c r="E287" s="237"/>
      <c r="F287" s="240"/>
      <c r="G287" s="236"/>
      <c r="H287" s="237"/>
      <c r="I287" s="239"/>
      <c r="J287" s="236"/>
    </row>
    <row r="288" spans="1:10" x14ac:dyDescent="0.25">
      <c r="A288" s="235"/>
      <c r="B288" s="223" t="s">
        <v>11</v>
      </c>
      <c r="C288" s="229">
        <f>SUM(C8:C287)</f>
        <v>3238</v>
      </c>
      <c r="D288" s="224">
        <f>SUM(D8:D287)</f>
        <v>339184891</v>
      </c>
      <c r="E288" s="223" t="s">
        <v>11</v>
      </c>
      <c r="F288" s="232">
        <f>SUM(F8:F287)</f>
        <v>443</v>
      </c>
      <c r="G288" s="224">
        <f>SUM(G8:G287)</f>
        <v>49032316</v>
      </c>
      <c r="H288" s="232">
        <f>SUM(H8:H287)</f>
        <v>0</v>
      </c>
      <c r="I288" s="232">
        <f>SUM(I8:I287)</f>
        <v>287854563</v>
      </c>
      <c r="J288" s="5"/>
    </row>
    <row r="289" spans="1:10" x14ac:dyDescent="0.25">
      <c r="A289" s="235"/>
      <c r="B289" s="223"/>
      <c r="C289" s="229"/>
      <c r="D289" s="224"/>
      <c r="E289" s="223"/>
      <c r="F289" s="232"/>
      <c r="G289" s="224"/>
      <c r="H289" s="232"/>
      <c r="I289" s="232"/>
      <c r="J289" s="5"/>
    </row>
    <row r="290" spans="1:10" x14ac:dyDescent="0.25">
      <c r="A290" s="225"/>
      <c r="B290" s="226"/>
      <c r="C290" s="12"/>
      <c r="D290" s="236"/>
      <c r="E290" s="223"/>
      <c r="F290" s="240"/>
      <c r="G290" s="364" t="s">
        <v>12</v>
      </c>
      <c r="H290" s="364"/>
      <c r="I290" s="239"/>
      <c r="J290" s="227">
        <f>SUM(D8:D287)</f>
        <v>339184891</v>
      </c>
    </row>
    <row r="291" spans="1:10" x14ac:dyDescent="0.25">
      <c r="A291" s="235"/>
      <c r="B291" s="234"/>
      <c r="C291" s="12"/>
      <c r="D291" s="236"/>
      <c r="E291" s="237"/>
      <c r="F291" s="240"/>
      <c r="G291" s="364" t="s">
        <v>13</v>
      </c>
      <c r="H291" s="364"/>
      <c r="I291" s="239"/>
      <c r="J291" s="227">
        <f>SUM(G8:G287)</f>
        <v>49032316</v>
      </c>
    </row>
    <row r="292" spans="1:10" x14ac:dyDescent="0.25">
      <c r="A292" s="228"/>
      <c r="B292" s="237"/>
      <c r="C292" s="12"/>
      <c r="D292" s="236"/>
      <c r="E292" s="237"/>
      <c r="F292" s="240"/>
      <c r="G292" s="364" t="s">
        <v>14</v>
      </c>
      <c r="H292" s="364"/>
      <c r="I292" s="41"/>
      <c r="J292" s="229">
        <f>J290-J291</f>
        <v>290152575</v>
      </c>
    </row>
    <row r="293" spans="1:10" x14ac:dyDescent="0.25">
      <c r="A293" s="235"/>
      <c r="B293" s="230"/>
      <c r="C293" s="12"/>
      <c r="D293" s="231"/>
      <c r="E293" s="237"/>
      <c r="F293" s="240"/>
      <c r="G293" s="364" t="s">
        <v>15</v>
      </c>
      <c r="H293" s="364"/>
      <c r="I293" s="239"/>
      <c r="J293" s="227">
        <f>SUM(H8:H287)</f>
        <v>0</v>
      </c>
    </row>
    <row r="294" spans="1:10" x14ac:dyDescent="0.25">
      <c r="A294" s="235"/>
      <c r="B294" s="230"/>
      <c r="C294" s="12"/>
      <c r="D294" s="231"/>
      <c r="E294" s="237"/>
      <c r="F294" s="240"/>
      <c r="G294" s="364" t="s">
        <v>16</v>
      </c>
      <c r="H294" s="364"/>
      <c r="I294" s="239"/>
      <c r="J294" s="227">
        <f>J292+J293</f>
        <v>290152575</v>
      </c>
    </row>
    <row r="295" spans="1:10" x14ac:dyDescent="0.25">
      <c r="A295" s="235"/>
      <c r="B295" s="230"/>
      <c r="C295" s="12"/>
      <c r="D295" s="231"/>
      <c r="E295" s="237"/>
      <c r="F295" s="240"/>
      <c r="G295" s="364" t="s">
        <v>5</v>
      </c>
      <c r="H295" s="364"/>
      <c r="I295" s="239"/>
      <c r="J295" s="227">
        <f>SUM(I8:I287)</f>
        <v>287854563</v>
      </c>
    </row>
    <row r="296" spans="1:10" x14ac:dyDescent="0.25">
      <c r="A296" s="235"/>
      <c r="B296" s="230"/>
      <c r="C296" s="12"/>
      <c r="D296" s="231"/>
      <c r="E296" s="237"/>
      <c r="F296" s="240"/>
      <c r="G296" s="364" t="s">
        <v>32</v>
      </c>
      <c r="H296" s="364"/>
      <c r="I296" s="240" t="str">
        <f>IF(J296&gt;0,"SALDO",IF(J296&lt;0,"PIUTANG",IF(J296=0,"LUNAS")))</f>
        <v>PIUTANG</v>
      </c>
      <c r="J296" s="227">
        <f>J295-J294</f>
        <v>-2298012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96:H296"/>
    <mergeCell ref="G290:H290"/>
    <mergeCell ref="G291:H291"/>
    <mergeCell ref="G292:H292"/>
    <mergeCell ref="G293:H293"/>
    <mergeCell ref="G294:H294"/>
    <mergeCell ref="G295:H295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81"/>
  <sheetViews>
    <sheetView zoomScale="85" zoomScaleNormal="85" workbookViewId="0">
      <pane ySplit="7" topLeftCell="A157" activePane="bottomLeft" state="frozen"/>
      <selection pane="bottomLeft" activeCell="D166" sqref="D166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192</v>
      </c>
      <c r="D1" s="218"/>
      <c r="E1" s="218"/>
      <c r="F1" s="365" t="s">
        <v>22</v>
      </c>
      <c r="G1" s="365"/>
      <c r="H1" s="365"/>
      <c r="I1" s="220"/>
      <c r="J1" s="218"/>
    </row>
    <row r="2" spans="1:10" x14ac:dyDescent="0.25">
      <c r="A2" s="218" t="s">
        <v>1</v>
      </c>
      <c r="B2" s="218"/>
      <c r="C2" s="221" t="s">
        <v>93</v>
      </c>
      <c r="D2" s="218"/>
      <c r="E2" s="218"/>
      <c r="F2" s="365" t="s">
        <v>21</v>
      </c>
      <c r="G2" s="365"/>
      <c r="H2" s="365"/>
      <c r="I2" s="220">
        <f>J175*-1</f>
        <v>1929370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5" t="s">
        <v>118</v>
      </c>
      <c r="G3" s="315"/>
      <c r="H3" s="315" t="s">
        <v>132</v>
      </c>
      <c r="I3" s="278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0" x14ac:dyDescent="0.25">
      <c r="A7" s="400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05"/>
      <c r="I7" s="407"/>
      <c r="J7" s="378"/>
    </row>
    <row r="8" spans="1:10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0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0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0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0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98">
        <v>43302</v>
      </c>
      <c r="B162" s="99">
        <v>180170264</v>
      </c>
      <c r="C162" s="100">
        <v>2</v>
      </c>
      <c r="D162" s="34">
        <v>195563</v>
      </c>
      <c r="E162" s="101"/>
      <c r="F162" s="99"/>
      <c r="G162" s="34"/>
      <c r="H162" s="102"/>
      <c r="I162" s="102"/>
      <c r="J162" s="34"/>
    </row>
    <row r="163" spans="1:10" x14ac:dyDescent="0.25">
      <c r="A163" s="98">
        <v>43304</v>
      </c>
      <c r="B163" s="99">
        <v>180170361</v>
      </c>
      <c r="C163" s="100">
        <v>8</v>
      </c>
      <c r="D163" s="34">
        <v>632975</v>
      </c>
      <c r="E163" s="101"/>
      <c r="F163" s="99"/>
      <c r="G163" s="34"/>
      <c r="H163" s="102"/>
      <c r="I163" s="102"/>
      <c r="J163" s="34"/>
    </row>
    <row r="164" spans="1:10" x14ac:dyDescent="0.25">
      <c r="A164" s="98">
        <v>43305</v>
      </c>
      <c r="B164" s="99">
        <v>180170459</v>
      </c>
      <c r="C164" s="100">
        <v>8</v>
      </c>
      <c r="D164" s="34">
        <v>984113</v>
      </c>
      <c r="E164" s="101"/>
      <c r="F164" s="99"/>
      <c r="G164" s="34"/>
      <c r="H164" s="102"/>
      <c r="I164" s="102"/>
      <c r="J164" s="34"/>
    </row>
    <row r="165" spans="1:10" x14ac:dyDescent="0.25">
      <c r="A165" s="98">
        <v>43305</v>
      </c>
      <c r="B165" s="99">
        <v>180170515</v>
      </c>
      <c r="C165" s="100">
        <v>1</v>
      </c>
      <c r="D165" s="34">
        <v>116725</v>
      </c>
      <c r="E165" s="101"/>
      <c r="F165" s="99"/>
      <c r="G165" s="34"/>
      <c r="H165" s="102"/>
      <c r="I165" s="102"/>
      <c r="J165" s="34"/>
    </row>
    <row r="166" spans="1:10" x14ac:dyDescent="0.25">
      <c r="A166" s="235"/>
      <c r="B166" s="234"/>
      <c r="C166" s="240"/>
      <c r="D166" s="236"/>
      <c r="E166" s="237"/>
      <c r="F166" s="234"/>
      <c r="G166" s="236"/>
      <c r="H166" s="239"/>
      <c r="I166" s="239"/>
      <c r="J166" s="236"/>
    </row>
    <row r="167" spans="1:10" x14ac:dyDescent="0.25">
      <c r="A167" s="235"/>
      <c r="B167" s="223" t="s">
        <v>11</v>
      </c>
      <c r="C167" s="232">
        <f>SUM(C8:C166)</f>
        <v>1274</v>
      </c>
      <c r="D167" s="224"/>
      <c r="E167" s="223" t="s">
        <v>11</v>
      </c>
      <c r="F167" s="223">
        <f>SUM(F8:F166)</f>
        <v>155</v>
      </c>
      <c r="G167" s="224">
        <f>SUM(G8:G166)</f>
        <v>17046752</v>
      </c>
      <c r="H167" s="239"/>
      <c r="I167" s="239"/>
      <c r="J167" s="236"/>
    </row>
    <row r="168" spans="1:10" x14ac:dyDescent="0.25">
      <c r="A168" s="235"/>
      <c r="B168" s="223"/>
      <c r="C168" s="232"/>
      <c r="D168" s="224"/>
      <c r="E168" s="237"/>
      <c r="F168" s="234"/>
      <c r="G168" s="236"/>
      <c r="H168" s="239"/>
      <c r="I168" s="239"/>
      <c r="J168" s="236"/>
    </row>
    <row r="169" spans="1:10" x14ac:dyDescent="0.25">
      <c r="A169" s="225"/>
      <c r="B169" s="226"/>
      <c r="C169" s="240"/>
      <c r="D169" s="236"/>
      <c r="E169" s="223"/>
      <c r="F169" s="234"/>
      <c r="G169" s="364" t="s">
        <v>12</v>
      </c>
      <c r="H169" s="364"/>
      <c r="I169" s="239"/>
      <c r="J169" s="227">
        <f>SUM(D8:D166)</f>
        <v>123298134</v>
      </c>
    </row>
    <row r="170" spans="1:10" x14ac:dyDescent="0.25">
      <c r="A170" s="235"/>
      <c r="B170" s="234"/>
      <c r="C170" s="240"/>
      <c r="D170" s="236"/>
      <c r="E170" s="223"/>
      <c r="F170" s="234"/>
      <c r="G170" s="364" t="s">
        <v>13</v>
      </c>
      <c r="H170" s="364"/>
      <c r="I170" s="239"/>
      <c r="J170" s="227">
        <f>SUM(G8:G166)</f>
        <v>17046752</v>
      </c>
    </row>
    <row r="171" spans="1:10" x14ac:dyDescent="0.25">
      <c r="A171" s="228"/>
      <c r="B171" s="237"/>
      <c r="C171" s="240"/>
      <c r="D171" s="236"/>
      <c r="E171" s="237"/>
      <c r="F171" s="234"/>
      <c r="G171" s="364" t="s">
        <v>14</v>
      </c>
      <c r="H171" s="364"/>
      <c r="I171" s="41"/>
      <c r="J171" s="229">
        <f>J169-J170</f>
        <v>106251382</v>
      </c>
    </row>
    <row r="172" spans="1:10" x14ac:dyDescent="0.25">
      <c r="A172" s="235"/>
      <c r="B172" s="230"/>
      <c r="C172" s="240"/>
      <c r="D172" s="231"/>
      <c r="E172" s="237"/>
      <c r="F172" s="223"/>
      <c r="G172" s="364" t="s">
        <v>15</v>
      </c>
      <c r="H172" s="364"/>
      <c r="I172" s="239"/>
      <c r="J172" s="227">
        <f>SUM(H8:H168)</f>
        <v>375000</v>
      </c>
    </row>
    <row r="173" spans="1:10" x14ac:dyDescent="0.25">
      <c r="A173" s="235"/>
      <c r="B173" s="230"/>
      <c r="C173" s="240"/>
      <c r="D173" s="231"/>
      <c r="E173" s="237"/>
      <c r="F173" s="223"/>
      <c r="G173" s="364" t="s">
        <v>16</v>
      </c>
      <c r="H173" s="364"/>
      <c r="I173" s="239"/>
      <c r="J173" s="227">
        <f>J171+J172</f>
        <v>106626382</v>
      </c>
    </row>
    <row r="174" spans="1:10" x14ac:dyDescent="0.25">
      <c r="A174" s="235"/>
      <c r="B174" s="230"/>
      <c r="C174" s="240"/>
      <c r="D174" s="231"/>
      <c r="E174" s="237"/>
      <c r="F174" s="234"/>
      <c r="G174" s="364" t="s">
        <v>5</v>
      </c>
      <c r="H174" s="364"/>
      <c r="I174" s="239"/>
      <c r="J174" s="227">
        <f>SUM(I8:I168)</f>
        <v>104697012</v>
      </c>
    </row>
    <row r="175" spans="1:10" x14ac:dyDescent="0.25">
      <c r="A175" s="235"/>
      <c r="B175" s="230"/>
      <c r="C175" s="240"/>
      <c r="D175" s="231"/>
      <c r="E175" s="237"/>
      <c r="F175" s="234"/>
      <c r="G175" s="364" t="s">
        <v>32</v>
      </c>
      <c r="H175" s="364"/>
      <c r="I175" s="240" t="str">
        <f>IF(J175&gt;0,"SALDO",IF(J175&lt;0,"PIUTANG",IF(J175=0,"LUNAS")))</f>
        <v>PIUTANG</v>
      </c>
      <c r="J175" s="227">
        <f>J174-J173</f>
        <v>-1929370</v>
      </c>
    </row>
    <row r="176" spans="1:10" x14ac:dyDescent="0.25">
      <c r="F176" s="219"/>
      <c r="G176" s="219"/>
      <c r="J176" s="219"/>
    </row>
    <row r="177" spans="3:16" x14ac:dyDescent="0.25">
      <c r="C177" s="219"/>
      <c r="D177" s="219"/>
      <c r="F177" s="219"/>
      <c r="G177" s="219"/>
      <c r="J177" s="219"/>
      <c r="L177" s="233"/>
      <c r="M177" s="233"/>
      <c r="N177" s="233"/>
      <c r="O177" s="233"/>
      <c r="P177" s="233"/>
    </row>
    <row r="178" spans="3:16" x14ac:dyDescent="0.25">
      <c r="C178" s="219"/>
      <c r="D178" s="219"/>
      <c r="F178" s="219"/>
      <c r="G178" s="219"/>
      <c r="J178" s="219"/>
      <c r="L178" s="233"/>
      <c r="M178" s="233"/>
      <c r="N178" s="233"/>
      <c r="O178" s="233"/>
      <c r="P178" s="233"/>
    </row>
    <row r="179" spans="3:16" x14ac:dyDescent="0.25">
      <c r="C179" s="219"/>
      <c r="D179" s="219"/>
      <c r="F179" s="219"/>
      <c r="G179" s="219"/>
      <c r="J179" s="219"/>
      <c r="L179" s="233"/>
      <c r="M179" s="233"/>
      <c r="N179" s="233"/>
      <c r="O179" s="233"/>
      <c r="P179" s="233"/>
    </row>
    <row r="180" spans="3:16" x14ac:dyDescent="0.25">
      <c r="C180" s="219"/>
      <c r="D180" s="219"/>
      <c r="F180" s="219"/>
      <c r="G180" s="219"/>
      <c r="J180" s="219"/>
      <c r="L180" s="233"/>
      <c r="M180" s="233"/>
      <c r="N180" s="233"/>
      <c r="O180" s="233"/>
      <c r="P180" s="233"/>
    </row>
    <row r="181" spans="3:16" x14ac:dyDescent="0.25">
      <c r="C181" s="219"/>
      <c r="D181" s="219"/>
      <c r="L181" s="233"/>
      <c r="M181" s="233"/>
      <c r="N181" s="233"/>
      <c r="O181" s="233"/>
      <c r="P181" s="233"/>
    </row>
  </sheetData>
  <mergeCells count="15">
    <mergeCell ref="G175:H175"/>
    <mergeCell ref="G169:H169"/>
    <mergeCell ref="G170:H170"/>
    <mergeCell ref="G171:H171"/>
    <mergeCell ref="G172:H172"/>
    <mergeCell ref="G173:H173"/>
    <mergeCell ref="G174:H1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65" t="s">
        <v>21</v>
      </c>
      <c r="G2" s="365"/>
      <c r="H2" s="365"/>
      <c r="I2" s="38">
        <f>J52*-1</f>
        <v>3266276</v>
      </c>
      <c r="J2" s="20"/>
    </row>
    <row r="3" spans="1:15" s="233" customFormat="1" x14ac:dyDescent="0.25">
      <c r="A3" s="218" t="s">
        <v>116</v>
      </c>
      <c r="B3" s="218"/>
      <c r="C3" s="28" t="s">
        <v>183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5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5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05"/>
      <c r="I7" s="407"/>
      <c r="J7" s="378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175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176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177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64" t="s">
        <v>12</v>
      </c>
      <c r="H46" s="36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64" t="s">
        <v>13</v>
      </c>
      <c r="H47" s="36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64" t="s">
        <v>14</v>
      </c>
      <c r="H48" s="36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64" t="s">
        <v>15</v>
      </c>
      <c r="H49" s="36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64" t="s">
        <v>16</v>
      </c>
      <c r="H50" s="36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64" t="s">
        <v>5</v>
      </c>
      <c r="H51" s="36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64" t="s">
        <v>32</v>
      </c>
      <c r="H52" s="36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J75*-1</f>
        <v>419663</v>
      </c>
      <c r="J2" s="20"/>
    </row>
    <row r="3" spans="1:16" s="233" customFormat="1" x14ac:dyDescent="0.25">
      <c r="A3" s="218" t="s">
        <v>116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6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6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78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64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151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64" t="s">
        <v>12</v>
      </c>
      <c r="H69" s="36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64" t="s">
        <v>13</v>
      </c>
      <c r="H70" s="36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64" t="s">
        <v>14</v>
      </c>
      <c r="H71" s="36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64" t="s">
        <v>15</v>
      </c>
      <c r="H72" s="36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64" t="s">
        <v>16</v>
      </c>
      <c r="H73" s="36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64" t="s">
        <v>5</v>
      </c>
      <c r="H74" s="36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64" t="s">
        <v>32</v>
      </c>
      <c r="H75" s="36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K36" sqref="K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68</v>
      </c>
      <c r="D1" s="20"/>
      <c r="E1" s="20"/>
      <c r="G1" s="408" t="s">
        <v>21</v>
      </c>
      <c r="H1" s="408"/>
      <c r="I1" s="408"/>
      <c r="J1" s="254">
        <f>J50*-1</f>
        <v>15673800</v>
      </c>
    </row>
    <row r="2" spans="1:13" x14ac:dyDescent="0.25">
      <c r="A2" s="20" t="s">
        <v>1</v>
      </c>
      <c r="B2" s="20"/>
      <c r="C2" s="78" t="s">
        <v>70</v>
      </c>
      <c r="D2" s="20"/>
      <c r="E2" s="20"/>
      <c r="G2" s="408" t="s">
        <v>109</v>
      </c>
      <c r="H2" s="408"/>
      <c r="I2" s="408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111</v>
      </c>
      <c r="D3" s="57"/>
      <c r="E3" s="20"/>
      <c r="G3" s="408" t="s">
        <v>110</v>
      </c>
      <c r="H3" s="408"/>
      <c r="I3" s="408"/>
      <c r="J3" s="21">
        <f>J1-J2</f>
        <v>5929850</v>
      </c>
      <c r="M3" s="219"/>
    </row>
    <row r="4" spans="1:13" s="233" customFormat="1" x14ac:dyDescent="0.25">
      <c r="A4" s="72" t="s">
        <v>116</v>
      </c>
      <c r="B4" s="72"/>
      <c r="C4" s="57" t="s">
        <v>128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3" x14ac:dyDescent="0.25">
      <c r="A7" s="40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74"/>
      <c r="I7" s="407"/>
      <c r="J7" s="378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72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72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72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72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72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72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72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72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72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72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72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72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72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72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72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72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72</v>
      </c>
      <c r="L33" s="233" t="s">
        <v>166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72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72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72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72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72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64" t="s">
        <v>12</v>
      </c>
      <c r="H44" s="36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64" t="s">
        <v>13</v>
      </c>
      <c r="H45" s="36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64" t="s">
        <v>14</v>
      </c>
      <c r="H46" s="36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64" t="s">
        <v>15</v>
      </c>
      <c r="H47" s="36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64" t="s">
        <v>16</v>
      </c>
      <c r="H48" s="36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64" t="s">
        <v>5</v>
      </c>
      <c r="H49" s="36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64" t="s">
        <v>32</v>
      </c>
      <c r="H50" s="36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73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0" x14ac:dyDescent="0.25">
      <c r="A2" s="20" t="s">
        <v>1</v>
      </c>
      <c r="B2" s="20"/>
      <c r="C2" s="28" t="s">
        <v>71</v>
      </c>
      <c r="D2" s="20"/>
      <c r="E2" s="20"/>
      <c r="F2" s="365" t="s">
        <v>21</v>
      </c>
      <c r="G2" s="365"/>
      <c r="H2" s="365"/>
      <c r="I2" s="38">
        <f>J55*-1</f>
        <v>258363.5</v>
      </c>
      <c r="J2" s="20"/>
    </row>
    <row r="3" spans="1:10" s="233" customFormat="1" x14ac:dyDescent="0.25">
      <c r="A3" s="218" t="s">
        <v>116</v>
      </c>
      <c r="B3" s="218"/>
      <c r="C3" s="28" t="s">
        <v>184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74"/>
      <c r="I7" s="407"/>
      <c r="J7" s="378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60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60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60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83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83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83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99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83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99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83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83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83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83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178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83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179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64" t="s">
        <v>12</v>
      </c>
      <c r="H49" s="36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64" t="s">
        <v>13</v>
      </c>
      <c r="H50" s="36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64" t="s">
        <v>14</v>
      </c>
      <c r="H51" s="36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64" t="s">
        <v>15</v>
      </c>
      <c r="H52" s="36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64" t="s">
        <v>16</v>
      </c>
      <c r="H53" s="36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64" t="s">
        <v>5</v>
      </c>
      <c r="H54" s="36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64" t="s">
        <v>32</v>
      </c>
      <c r="H55" s="36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M116" sqref="M116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65" t="s">
        <v>22</v>
      </c>
      <c r="G1" s="365"/>
      <c r="H1" s="365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116</v>
      </c>
      <c r="B3" s="218"/>
      <c r="C3" s="28" t="s">
        <v>170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2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2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74"/>
      <c r="I7" s="407"/>
      <c r="J7" s="378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64" t="s">
        <v>12</v>
      </c>
      <c r="H120" s="36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64" t="s">
        <v>13</v>
      </c>
      <c r="H121" s="36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64" t="s">
        <v>14</v>
      </c>
      <c r="H122" s="36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64" t="s">
        <v>15</v>
      </c>
      <c r="H123" s="36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64" t="s">
        <v>16</v>
      </c>
      <c r="H124" s="36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64" t="s">
        <v>5</v>
      </c>
      <c r="H125" s="36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64" t="s">
        <v>32</v>
      </c>
      <c r="H126" s="36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1" activePane="bottomLeft" state="frozen"/>
      <selection pane="bottomLeft" activeCell="E20" sqref="E20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09" t="s">
        <v>49</v>
      </c>
      <c r="B1" s="409"/>
      <c r="C1" s="409"/>
    </row>
    <row r="2" spans="1:5" ht="15" customHeight="1" x14ac:dyDescent="0.25">
      <c r="A2" s="409"/>
      <c r="B2" s="409"/>
      <c r="C2" s="409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143</v>
      </c>
      <c r="C4" s="270" t="s">
        <v>144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43304</v>
      </c>
      <c r="C5" s="281">
        <f>'Taufik ST'!I2</f>
        <v>2298012</v>
      </c>
      <c r="E5" s="289" t="s">
        <v>153</v>
      </c>
    </row>
    <row r="6" spans="1:5" s="267" customFormat="1" ht="18.75" customHeight="1" x14ac:dyDescent="0.25">
      <c r="A6" s="185" t="s">
        <v>65</v>
      </c>
      <c r="B6" s="184">
        <v>43297</v>
      </c>
      <c r="C6" s="281">
        <f>'Indra Fashion'!I2</f>
        <v>2634336</v>
      </c>
      <c r="E6" s="289" t="s">
        <v>154</v>
      </c>
    </row>
    <row r="7" spans="1:5" s="267" customFormat="1" ht="18.75" customHeight="1" x14ac:dyDescent="0.25">
      <c r="A7" s="185" t="s">
        <v>66</v>
      </c>
      <c r="B7" s="184">
        <v>43304</v>
      </c>
      <c r="C7" s="281">
        <f>[1]Atlantis!I2</f>
        <v>473463</v>
      </c>
      <c r="E7" s="289" t="s">
        <v>152</v>
      </c>
    </row>
    <row r="8" spans="1:5" s="267" customFormat="1" ht="18.75" customHeight="1" x14ac:dyDescent="0.25">
      <c r="A8" s="185" t="s">
        <v>51</v>
      </c>
      <c r="B8" s="184">
        <v>43304</v>
      </c>
      <c r="C8" s="281">
        <f>Bandros!I2</f>
        <v>5064153</v>
      </c>
      <c r="E8" s="289" t="s">
        <v>155</v>
      </c>
    </row>
    <row r="9" spans="1:5" s="267" customFormat="1" ht="18.75" customHeight="1" x14ac:dyDescent="0.25">
      <c r="A9" s="185" t="s">
        <v>188</v>
      </c>
      <c r="B9" s="184">
        <v>43292</v>
      </c>
      <c r="C9" s="281">
        <f>'Bentang Fashion'!I2</f>
        <v>7985788</v>
      </c>
      <c r="E9" s="289" t="s">
        <v>189</v>
      </c>
    </row>
    <row r="10" spans="1:5" s="267" customFormat="1" ht="18.75" customHeight="1" x14ac:dyDescent="0.25">
      <c r="A10" s="185" t="s">
        <v>191</v>
      </c>
      <c r="B10" s="184">
        <v>43287</v>
      </c>
      <c r="C10" s="281">
        <f>Azalea!I2</f>
        <v>-2123</v>
      </c>
      <c r="E10" s="289" t="s">
        <v>194</v>
      </c>
    </row>
    <row r="11" spans="1:5" s="267" customFormat="1" ht="18.75" customHeight="1" x14ac:dyDescent="0.25">
      <c r="A11" s="185" t="s">
        <v>193</v>
      </c>
      <c r="B11" s="184">
        <v>43284</v>
      </c>
      <c r="C11" s="281">
        <f>ESP!I2</f>
        <v>1929370</v>
      </c>
      <c r="E11" s="289"/>
    </row>
    <row r="12" spans="1:5" s="267" customFormat="1" ht="18.75" customHeight="1" x14ac:dyDescent="0.25">
      <c r="A12" s="185" t="s">
        <v>52</v>
      </c>
      <c r="B12" s="184" t="s">
        <v>40</v>
      </c>
      <c r="C12" s="281">
        <v>0</v>
      </c>
      <c r="E12" s="289" t="s">
        <v>156</v>
      </c>
    </row>
    <row r="13" spans="1:5" s="267" customFormat="1" ht="18.75" customHeight="1" x14ac:dyDescent="0.25">
      <c r="A13" s="185" t="s">
        <v>53</v>
      </c>
      <c r="B13" s="184">
        <v>43289</v>
      </c>
      <c r="C13" s="281">
        <f>Yanyan!I2</f>
        <v>460075</v>
      </c>
      <c r="E13" s="289" t="s">
        <v>158</v>
      </c>
    </row>
    <row r="14" spans="1:5" s="267" customFormat="1" ht="18.75" customHeight="1" x14ac:dyDescent="0.25">
      <c r="A14" s="185" t="s">
        <v>145</v>
      </c>
      <c r="B14" s="184">
        <f>Imas!A29</f>
        <v>42667</v>
      </c>
      <c r="C14" s="281">
        <f>Imas!I2</f>
        <v>3266276</v>
      </c>
      <c r="E14" s="289" t="s">
        <v>159</v>
      </c>
    </row>
    <row r="15" spans="1:5" s="267" customFormat="1" ht="18.75" customHeight="1" x14ac:dyDescent="0.25">
      <c r="A15" s="185" t="s">
        <v>146</v>
      </c>
      <c r="B15" s="184">
        <f>Sofya!A60</f>
        <v>42891</v>
      </c>
      <c r="C15" s="281">
        <f>Sofya!I2</f>
        <v>419663</v>
      </c>
      <c r="E15" s="289" t="s">
        <v>159</v>
      </c>
    </row>
    <row r="16" spans="1:5" s="267" customFormat="1" ht="18.75" customHeight="1" x14ac:dyDescent="0.25">
      <c r="A16" s="185" t="s">
        <v>69</v>
      </c>
      <c r="B16" s="184">
        <v>42767</v>
      </c>
      <c r="C16" s="281">
        <f>Jarkasih!J3</f>
        <v>5929850</v>
      </c>
      <c r="E16" s="289" t="s">
        <v>157</v>
      </c>
    </row>
    <row r="17" spans="1:5" s="267" customFormat="1" ht="18.75" customHeight="1" x14ac:dyDescent="0.25">
      <c r="A17" s="185" t="s">
        <v>147</v>
      </c>
      <c r="B17" s="184" t="s">
        <v>40</v>
      </c>
      <c r="C17" s="281">
        <v>0</v>
      </c>
      <c r="E17" s="289" t="s">
        <v>160</v>
      </c>
    </row>
    <row r="18" spans="1:5" s="267" customFormat="1" ht="18.75" customHeight="1" x14ac:dyDescent="0.25">
      <c r="A18" s="185" t="s">
        <v>75</v>
      </c>
      <c r="B18" s="184">
        <f>Bambang!A43</f>
        <v>42876</v>
      </c>
      <c r="C18" s="281">
        <f>Bambang!I2</f>
        <v>258363.5</v>
      </c>
      <c r="E18" s="289" t="s">
        <v>161</v>
      </c>
    </row>
    <row r="19" spans="1:5" s="267" customFormat="1" ht="18.75" customHeight="1" x14ac:dyDescent="0.25">
      <c r="A19" s="185" t="s">
        <v>76</v>
      </c>
      <c r="B19" s="184" t="s">
        <v>40</v>
      </c>
      <c r="C19" s="281">
        <v>0</v>
      </c>
      <c r="E19" s="289" t="s">
        <v>159</v>
      </c>
    </row>
    <row r="20" spans="1:5" s="267" customFormat="1" ht="18.75" customHeight="1" x14ac:dyDescent="0.25">
      <c r="A20" s="185" t="s">
        <v>88</v>
      </c>
      <c r="B20" s="184">
        <v>43305</v>
      </c>
      <c r="C20" s="281">
        <f>AnipAssunah!I2</f>
        <v>481514</v>
      </c>
      <c r="E20" s="289" t="s">
        <v>162</v>
      </c>
    </row>
    <row r="21" spans="1:5" s="267" customFormat="1" ht="18.75" customHeight="1" x14ac:dyDescent="0.25">
      <c r="A21" s="185" t="s">
        <v>168</v>
      </c>
      <c r="B21" s="184" t="s">
        <v>40</v>
      </c>
      <c r="C21" s="281">
        <v>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12" t="s">
        <v>11</v>
      </c>
      <c r="B23" s="413"/>
      <c r="C23" s="410">
        <f>SUM(C5:C22)</f>
        <v>31198740.5</v>
      </c>
    </row>
    <row r="24" spans="1:5" s="267" customFormat="1" ht="15" customHeight="1" x14ac:dyDescent="0.25">
      <c r="A24" s="414"/>
      <c r="B24" s="415"/>
      <c r="C24" s="411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17" t="s">
        <v>22</v>
      </c>
      <c r="G1" s="417"/>
      <c r="H1" s="417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17" t="s">
        <v>21</v>
      </c>
      <c r="G2" s="417"/>
      <c r="H2" s="417"/>
      <c r="I2" s="135">
        <f>J95*-1</f>
        <v>-182</v>
      </c>
      <c r="J2" s="134"/>
    </row>
    <row r="3" spans="1:13" s="233" customFormat="1" x14ac:dyDescent="0.25">
      <c r="A3" s="131" t="s">
        <v>116</v>
      </c>
      <c r="B3" s="131"/>
      <c r="C3" s="132" t="s">
        <v>181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18"/>
      <c r="B5" s="418"/>
      <c r="C5" s="418"/>
      <c r="D5" s="418"/>
      <c r="E5" s="418"/>
      <c r="F5" s="418"/>
      <c r="G5" s="418"/>
      <c r="H5" s="418"/>
      <c r="I5" s="418"/>
      <c r="J5" s="418"/>
    </row>
    <row r="6" spans="1:13" x14ac:dyDescent="0.25">
      <c r="A6" s="419" t="s">
        <v>2</v>
      </c>
      <c r="B6" s="420" t="s">
        <v>3</v>
      </c>
      <c r="C6" s="420"/>
      <c r="D6" s="420"/>
      <c r="E6" s="420"/>
      <c r="F6" s="420"/>
      <c r="G6" s="420"/>
      <c r="H6" s="421" t="s">
        <v>4</v>
      </c>
      <c r="I6" s="423" t="s">
        <v>5</v>
      </c>
      <c r="J6" s="424" t="s">
        <v>6</v>
      </c>
    </row>
    <row r="7" spans="1:13" x14ac:dyDescent="0.25">
      <c r="A7" s="419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22"/>
      <c r="I7" s="423"/>
      <c r="J7" s="42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106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106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84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107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55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106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106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60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84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84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83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83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100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100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102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100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105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100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100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100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100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100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150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83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83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99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99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87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83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83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83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99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83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83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16" t="s">
        <v>12</v>
      </c>
      <c r="H89" s="416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16" t="s">
        <v>13</v>
      </c>
      <c r="H90" s="416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16" t="s">
        <v>14</v>
      </c>
      <c r="H91" s="416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16" t="s">
        <v>15</v>
      </c>
      <c r="H92" s="416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16" t="s">
        <v>16</v>
      </c>
      <c r="H93" s="416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16" t="s">
        <v>5</v>
      </c>
      <c r="H94" s="416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16" t="s">
        <v>32</v>
      </c>
      <c r="H95" s="416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167</v>
      </c>
      <c r="D1" s="20"/>
      <c r="E1" s="20"/>
      <c r="F1" s="365" t="s">
        <v>22</v>
      </c>
      <c r="G1" s="365"/>
      <c r="H1" s="365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65" t="s">
        <v>21</v>
      </c>
      <c r="G2" s="365"/>
      <c r="H2" s="365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97"/>
      <c r="B4" s="397"/>
      <c r="C4" s="397"/>
      <c r="D4" s="397"/>
      <c r="E4" s="397"/>
      <c r="F4" s="397"/>
      <c r="G4" s="397"/>
      <c r="H4" s="397"/>
      <c r="I4" s="397"/>
      <c r="J4" s="398"/>
    </row>
    <row r="5" spans="1:15" x14ac:dyDescent="0.25">
      <c r="A5" s="399" t="s">
        <v>2</v>
      </c>
      <c r="B5" s="401" t="s">
        <v>3</v>
      </c>
      <c r="C5" s="402"/>
      <c r="D5" s="402"/>
      <c r="E5" s="402"/>
      <c r="F5" s="402"/>
      <c r="G5" s="403"/>
      <c r="H5" s="404" t="s">
        <v>4</v>
      </c>
      <c r="I5" s="406" t="s">
        <v>5</v>
      </c>
      <c r="J5" s="377" t="s">
        <v>6</v>
      </c>
    </row>
    <row r="6" spans="1:15" x14ac:dyDescent="0.25">
      <c r="A6" s="40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05"/>
      <c r="I6" s="407"/>
      <c r="J6" s="378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169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174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64" t="s">
        <v>12</v>
      </c>
      <c r="H121" s="364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64" t="s">
        <v>13</v>
      </c>
      <c r="H122" s="364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64" t="s">
        <v>14</v>
      </c>
      <c r="H123" s="364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64" t="s">
        <v>15</v>
      </c>
      <c r="H124" s="364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64" t="s">
        <v>16</v>
      </c>
      <c r="H125" s="364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64" t="s">
        <v>5</v>
      </c>
      <c r="H126" s="364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64" t="s">
        <v>32</v>
      </c>
      <c r="H127" s="36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65" t="s">
        <v>22</v>
      </c>
      <c r="G1" s="365"/>
      <c r="H1" s="365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65" t="s">
        <v>21</v>
      </c>
      <c r="G2" s="365"/>
      <c r="H2" s="365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66"/>
      <c r="B4" s="366"/>
      <c r="C4" s="366"/>
      <c r="D4" s="366"/>
      <c r="E4" s="366"/>
      <c r="F4" s="366"/>
      <c r="G4" s="366"/>
      <c r="H4" s="366"/>
      <c r="I4" s="366"/>
      <c r="J4" s="366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67" t="s">
        <v>2</v>
      </c>
      <c r="B5" s="368" t="s">
        <v>3</v>
      </c>
      <c r="C5" s="368"/>
      <c r="D5" s="368"/>
      <c r="E5" s="368"/>
      <c r="F5" s="368"/>
      <c r="G5" s="368"/>
      <c r="H5" s="368" t="s">
        <v>4</v>
      </c>
      <c r="I5" s="425" t="s">
        <v>5</v>
      </c>
      <c r="J5" s="370" t="s">
        <v>6</v>
      </c>
      <c r="L5" s="37"/>
      <c r="M5" s="37"/>
      <c r="N5" s="37"/>
      <c r="O5" s="37"/>
      <c r="P5" s="37"/>
      <c r="Q5" s="37"/>
    </row>
    <row r="6" spans="1:17" x14ac:dyDescent="0.25">
      <c r="A6" s="36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68"/>
      <c r="I6" s="425"/>
      <c r="J6" s="370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64" t="s">
        <v>12</v>
      </c>
      <c r="H31" s="364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64" t="s">
        <v>13</v>
      </c>
      <c r="H32" s="364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64" t="s">
        <v>14</v>
      </c>
      <c r="H33" s="364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64" t="s">
        <v>15</v>
      </c>
      <c r="H34" s="364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64" t="s">
        <v>16</v>
      </c>
      <c r="H35" s="364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64" t="s">
        <v>5</v>
      </c>
      <c r="H36" s="364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64" t="s">
        <v>32</v>
      </c>
      <c r="H37" s="364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8"/>
  <sheetViews>
    <sheetView workbookViewId="0">
      <pane ySplit="7" topLeftCell="A154" activePane="bottomLeft" state="frozen"/>
      <selection pane="bottomLeft" activeCell="B157" sqref="B157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65" t="s">
        <v>22</v>
      </c>
      <c r="G1" s="365"/>
      <c r="H1" s="365"/>
      <c r="I1" s="42" t="s">
        <v>20</v>
      </c>
      <c r="J1" s="20"/>
      <c r="L1" s="277">
        <f>SUM(D151:D154)</f>
        <v>489650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J168*-1</f>
        <v>2634336</v>
      </c>
      <c r="J2" s="20"/>
      <c r="L2" s="277">
        <f>SUM(G151:G154)</f>
        <v>0</v>
      </c>
    </row>
    <row r="3" spans="1:18" s="233" customFormat="1" x14ac:dyDescent="0.25">
      <c r="A3" s="218" t="s">
        <v>116</v>
      </c>
      <c r="B3" s="218"/>
      <c r="C3" s="221" t="s">
        <v>180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489650</v>
      </c>
      <c r="M3" s="219"/>
      <c r="N3" s="219">
        <f>I2-L3</f>
        <v>2144686</v>
      </c>
      <c r="O3" s="219"/>
      <c r="P3" s="219"/>
      <c r="Q3" s="219"/>
      <c r="R3" s="219"/>
    </row>
    <row r="5" spans="1:18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</row>
    <row r="6" spans="1:18" x14ac:dyDescent="0.25">
      <c r="A6" s="371" t="s">
        <v>2</v>
      </c>
      <c r="B6" s="368" t="s">
        <v>3</v>
      </c>
      <c r="C6" s="368"/>
      <c r="D6" s="368"/>
      <c r="E6" s="368"/>
      <c r="F6" s="368"/>
      <c r="G6" s="368"/>
      <c r="H6" s="372" t="s">
        <v>4</v>
      </c>
      <c r="I6" s="369" t="s">
        <v>5</v>
      </c>
      <c r="J6" s="370" t="s">
        <v>6</v>
      </c>
    </row>
    <row r="7" spans="1:18" x14ac:dyDescent="0.25">
      <c r="A7" s="37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2"/>
      <c r="I7" s="369"/>
      <c r="J7" s="370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185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185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2">
        <v>43297</v>
      </c>
      <c r="B151" s="234">
        <v>180169837</v>
      </c>
      <c r="C151" s="240">
        <v>1</v>
      </c>
      <c r="D151" s="236">
        <v>110600</v>
      </c>
      <c r="E151" s="237"/>
      <c r="F151" s="240"/>
      <c r="G151" s="236"/>
      <c r="H151" s="239"/>
      <c r="I151" s="239"/>
      <c r="J151" s="23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2">
        <v>43299</v>
      </c>
      <c r="B152" s="234">
        <v>180170001</v>
      </c>
      <c r="C152" s="240">
        <v>2</v>
      </c>
      <c r="D152" s="236">
        <v>249375</v>
      </c>
      <c r="E152" s="237"/>
      <c r="F152" s="240"/>
      <c r="G152" s="236"/>
      <c r="H152" s="239"/>
      <c r="I152" s="239"/>
      <c r="J152" s="23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2">
        <v>43300</v>
      </c>
      <c r="B153" s="234">
        <v>180170171</v>
      </c>
      <c r="C153" s="240">
        <v>1</v>
      </c>
      <c r="D153" s="236">
        <v>59850</v>
      </c>
      <c r="E153" s="237"/>
      <c r="F153" s="240"/>
      <c r="G153" s="236"/>
      <c r="H153" s="239"/>
      <c r="I153" s="239"/>
      <c r="J153" s="23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2">
        <v>43302</v>
      </c>
      <c r="B154" s="234">
        <v>180170272</v>
      </c>
      <c r="C154" s="240">
        <v>1</v>
      </c>
      <c r="D154" s="236">
        <v>69825</v>
      </c>
      <c r="E154" s="237"/>
      <c r="F154" s="240"/>
      <c r="G154" s="236"/>
      <c r="H154" s="239"/>
      <c r="I154" s="239"/>
      <c r="J154" s="236"/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2">
        <v>43304</v>
      </c>
      <c r="B155" s="234">
        <v>180170413</v>
      </c>
      <c r="C155" s="240">
        <v>5</v>
      </c>
      <c r="D155" s="236">
        <v>610225</v>
      </c>
      <c r="E155" s="237"/>
      <c r="F155" s="240"/>
      <c r="G155" s="236"/>
      <c r="H155" s="239"/>
      <c r="I155" s="239"/>
      <c r="J155" s="23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2">
        <v>43305</v>
      </c>
      <c r="B156" s="234">
        <v>180170502</v>
      </c>
      <c r="C156" s="240">
        <v>5</v>
      </c>
      <c r="D156" s="236">
        <v>578113</v>
      </c>
      <c r="E156" s="237"/>
      <c r="F156" s="240"/>
      <c r="G156" s="236"/>
      <c r="H156" s="239"/>
      <c r="I156" s="239"/>
      <c r="J156" s="23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2">
        <v>43306</v>
      </c>
      <c r="B157" s="234">
        <v>180170586</v>
      </c>
      <c r="C157" s="240">
        <v>9</v>
      </c>
      <c r="D157" s="236">
        <v>959350</v>
      </c>
      <c r="E157" s="237"/>
      <c r="F157" s="240"/>
      <c r="G157" s="236"/>
      <c r="H157" s="239"/>
      <c r="I157" s="239"/>
      <c r="J157" s="23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2"/>
      <c r="B158" s="234"/>
      <c r="C158" s="240"/>
      <c r="D158" s="236"/>
      <c r="E158" s="237"/>
      <c r="F158" s="240"/>
      <c r="G158" s="236"/>
      <c r="H158" s="239"/>
      <c r="I158" s="239"/>
      <c r="J158" s="236"/>
      <c r="K158" s="219"/>
      <c r="L158" s="219"/>
      <c r="M158" s="219"/>
      <c r="N158" s="219"/>
      <c r="O158" s="219"/>
      <c r="P158" s="219"/>
      <c r="Q158" s="219"/>
      <c r="R158" s="219"/>
    </row>
    <row r="159" spans="1:18" x14ac:dyDescent="0.25">
      <c r="A159" s="162"/>
      <c r="B159" s="3"/>
      <c r="C159" s="40"/>
      <c r="D159" s="6"/>
      <c r="E159" s="7"/>
      <c r="F159" s="40"/>
      <c r="G159" s="6"/>
      <c r="H159" s="39"/>
      <c r="I159" s="39"/>
      <c r="J159" s="6"/>
    </row>
    <row r="160" spans="1:18" x14ac:dyDescent="0.25">
      <c r="A160" s="162"/>
      <c r="B160" s="8" t="s">
        <v>11</v>
      </c>
      <c r="C160" s="77">
        <f>SUM(C8:C159)</f>
        <v>931</v>
      </c>
      <c r="D160" s="9">
        <f>SUM(D8:D159)</f>
        <v>101061572</v>
      </c>
      <c r="E160" s="8" t="s">
        <v>11</v>
      </c>
      <c r="F160" s="77">
        <f>SUM(F8:F159)</f>
        <v>75</v>
      </c>
      <c r="G160" s="5">
        <f>SUM(G8:G159)</f>
        <v>17820736</v>
      </c>
      <c r="H160" s="40">
        <f>SUM(H8:H159)</f>
        <v>0</v>
      </c>
      <c r="I160" s="40">
        <f>SUM(I8:I159)</f>
        <v>80606500</v>
      </c>
      <c r="J160" s="5"/>
    </row>
    <row r="161" spans="1:10" x14ac:dyDescent="0.25">
      <c r="A161" s="162"/>
      <c r="B161" s="8"/>
      <c r="C161" s="77"/>
      <c r="D161" s="9"/>
      <c r="E161" s="8"/>
      <c r="F161" s="77"/>
      <c r="G161" s="5"/>
      <c r="H161" s="40"/>
      <c r="I161" s="40"/>
      <c r="J161" s="5"/>
    </row>
    <row r="162" spans="1:10" x14ac:dyDescent="0.25">
      <c r="A162" s="163"/>
      <c r="B162" s="11"/>
      <c r="C162" s="40"/>
      <c r="D162" s="6"/>
      <c r="E162" s="8"/>
      <c r="F162" s="40"/>
      <c r="G162" s="364" t="s">
        <v>12</v>
      </c>
      <c r="H162" s="364"/>
      <c r="I162" s="39"/>
      <c r="J162" s="13">
        <f>SUM(D8:D159)</f>
        <v>101061572</v>
      </c>
    </row>
    <row r="163" spans="1:10" x14ac:dyDescent="0.25">
      <c r="A163" s="162"/>
      <c r="B163" s="3"/>
      <c r="C163" s="40"/>
      <c r="D163" s="6"/>
      <c r="E163" s="7"/>
      <c r="F163" s="40"/>
      <c r="G163" s="364" t="s">
        <v>13</v>
      </c>
      <c r="H163" s="364"/>
      <c r="I163" s="39"/>
      <c r="J163" s="13">
        <f>SUM(G8:G159)</f>
        <v>17820736</v>
      </c>
    </row>
    <row r="164" spans="1:10" x14ac:dyDescent="0.25">
      <c r="A164" s="164"/>
      <c r="B164" s="7"/>
      <c r="C164" s="40"/>
      <c r="D164" s="6"/>
      <c r="E164" s="7"/>
      <c r="F164" s="40"/>
      <c r="G164" s="364" t="s">
        <v>14</v>
      </c>
      <c r="H164" s="364"/>
      <c r="I164" s="41"/>
      <c r="J164" s="15">
        <f>J162-J163</f>
        <v>83240836</v>
      </c>
    </row>
    <row r="165" spans="1:10" x14ac:dyDescent="0.25">
      <c r="A165" s="162"/>
      <c r="B165" s="16"/>
      <c r="C165" s="40"/>
      <c r="D165" s="17"/>
      <c r="E165" s="7"/>
      <c r="F165" s="40"/>
      <c r="G165" s="364" t="s">
        <v>15</v>
      </c>
      <c r="H165" s="364"/>
      <c r="I165" s="39"/>
      <c r="J165" s="13">
        <f>SUM(H8:H159)</f>
        <v>0</v>
      </c>
    </row>
    <row r="166" spans="1:10" x14ac:dyDescent="0.25">
      <c r="A166" s="162"/>
      <c r="B166" s="16"/>
      <c r="C166" s="40"/>
      <c r="D166" s="17"/>
      <c r="E166" s="7"/>
      <c r="F166" s="40"/>
      <c r="G166" s="364" t="s">
        <v>16</v>
      </c>
      <c r="H166" s="364"/>
      <c r="I166" s="39"/>
      <c r="J166" s="13">
        <f>J164+J165</f>
        <v>83240836</v>
      </c>
    </row>
    <row r="167" spans="1:10" x14ac:dyDescent="0.25">
      <c r="A167" s="162"/>
      <c r="B167" s="16"/>
      <c r="C167" s="40"/>
      <c r="D167" s="17"/>
      <c r="E167" s="7"/>
      <c r="F167" s="40"/>
      <c r="G167" s="364" t="s">
        <v>5</v>
      </c>
      <c r="H167" s="364"/>
      <c r="I167" s="39"/>
      <c r="J167" s="13">
        <f>SUM(I8:I159)</f>
        <v>80606500</v>
      </c>
    </row>
    <row r="168" spans="1:10" x14ac:dyDescent="0.25">
      <c r="A168" s="162"/>
      <c r="B168" s="16"/>
      <c r="C168" s="40"/>
      <c r="D168" s="17"/>
      <c r="E168" s="7"/>
      <c r="F168" s="40"/>
      <c r="G168" s="364" t="s">
        <v>32</v>
      </c>
      <c r="H168" s="364"/>
      <c r="I168" s="40" t="str">
        <f>IF(J168&gt;0,"SALDO",IF(J168&lt;0,"PIUTANG",IF(J168=0,"LUNAS")))</f>
        <v>PIUTANG</v>
      </c>
      <c r="J168" s="13">
        <f>J167-J166</f>
        <v>-2634336</v>
      </c>
    </row>
  </sheetData>
  <mergeCells count="15">
    <mergeCell ref="G167:H167"/>
    <mergeCell ref="G168:H168"/>
    <mergeCell ref="G162:H162"/>
    <mergeCell ref="G163:H163"/>
    <mergeCell ref="G164:H164"/>
    <mergeCell ref="G165:H165"/>
    <mergeCell ref="G166:H166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65" t="s">
        <v>22</v>
      </c>
      <c r="G1" s="365"/>
      <c r="H1" s="365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J59*-1</f>
        <v>-34807202</v>
      </c>
      <c r="J2" s="20"/>
    </row>
    <row r="4" spans="1:10" ht="19.5" x14ac:dyDescent="0.25">
      <c r="A4" s="397"/>
      <c r="B4" s="397"/>
      <c r="C4" s="397"/>
      <c r="D4" s="397"/>
      <c r="E4" s="397"/>
      <c r="F4" s="397"/>
      <c r="G4" s="397"/>
      <c r="H4" s="397"/>
      <c r="I4" s="397"/>
      <c r="J4" s="398"/>
    </row>
    <row r="5" spans="1:10" x14ac:dyDescent="0.25">
      <c r="A5" s="399" t="s">
        <v>2</v>
      </c>
      <c r="B5" s="401" t="s">
        <v>3</v>
      </c>
      <c r="C5" s="402"/>
      <c r="D5" s="402"/>
      <c r="E5" s="402"/>
      <c r="F5" s="402"/>
      <c r="G5" s="403"/>
      <c r="H5" s="404" t="s">
        <v>4</v>
      </c>
      <c r="I5" s="406" t="s">
        <v>5</v>
      </c>
      <c r="J5" s="377" t="s">
        <v>6</v>
      </c>
    </row>
    <row r="6" spans="1:10" x14ac:dyDescent="0.25">
      <c r="A6" s="40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05"/>
      <c r="I6" s="407"/>
      <c r="J6" s="378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26" t="s">
        <v>81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2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26" t="s">
        <v>81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2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26" t="s">
        <v>81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2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26" t="s">
        <v>81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2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26" t="s">
        <v>81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2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26" t="s">
        <v>81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2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26" t="s">
        <v>81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2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26" t="s">
        <v>81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2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26" t="s">
        <v>80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2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26" t="s">
        <v>80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2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64" t="s">
        <v>12</v>
      </c>
      <c r="H53" s="36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64" t="s">
        <v>13</v>
      </c>
      <c r="H54" s="36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64" t="s">
        <v>14</v>
      </c>
      <c r="H55" s="36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64" t="s">
        <v>15</v>
      </c>
      <c r="H56" s="36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64" t="s">
        <v>16</v>
      </c>
      <c r="H57" s="36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64" t="s">
        <v>5</v>
      </c>
      <c r="H58" s="36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64" t="s">
        <v>32</v>
      </c>
      <c r="H59" s="36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85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2" x14ac:dyDescent="0.25">
      <c r="A2" s="20" t="s">
        <v>1</v>
      </c>
      <c r="B2" s="20"/>
      <c r="C2" s="197" t="s">
        <v>86</v>
      </c>
      <c r="D2" s="20"/>
      <c r="E2" s="20"/>
      <c r="F2" s="365" t="s">
        <v>21</v>
      </c>
      <c r="G2" s="365"/>
      <c r="H2" s="365"/>
      <c r="I2" s="38">
        <f>J59*-1</f>
        <v>61</v>
      </c>
      <c r="J2" s="20"/>
      <c r="L2" s="238"/>
    </row>
    <row r="3" spans="1:12" s="233" customFormat="1" x14ac:dyDescent="0.25">
      <c r="A3" s="218" t="s">
        <v>116</v>
      </c>
      <c r="B3" s="218"/>
      <c r="C3" s="197" t="s">
        <v>134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L5" s="238"/>
    </row>
    <row r="6" spans="1:12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  <c r="L6" s="238"/>
    </row>
    <row r="7" spans="1:12" x14ac:dyDescent="0.25">
      <c r="A7" s="40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05"/>
      <c r="I7" s="407"/>
      <c r="J7" s="378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87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83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83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83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83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96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96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83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96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83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83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83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96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83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96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87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83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99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83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99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87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87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83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83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83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83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78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99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99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99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99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60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64" t="s">
        <v>12</v>
      </c>
      <c r="H53" s="36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64" t="s">
        <v>13</v>
      </c>
      <c r="H54" s="36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64" t="s">
        <v>14</v>
      </c>
      <c r="H55" s="36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64" t="s">
        <v>15</v>
      </c>
      <c r="H56" s="36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64" t="s">
        <v>16</v>
      </c>
      <c r="H57" s="36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64" t="s">
        <v>5</v>
      </c>
      <c r="H58" s="36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64" t="s">
        <v>32</v>
      </c>
      <c r="H59" s="36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163</v>
      </c>
      <c r="D1" s="218"/>
      <c r="E1" s="218"/>
      <c r="F1" s="365" t="s">
        <v>22</v>
      </c>
      <c r="G1" s="365"/>
      <c r="H1" s="36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5" t="s">
        <v>21</v>
      </c>
      <c r="G2" s="365"/>
      <c r="H2" s="365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425" t="s">
        <v>5</v>
      </c>
      <c r="J6" s="370" t="s">
        <v>6</v>
      </c>
      <c r="L6" s="219"/>
      <c r="M6" s="219"/>
      <c r="N6" s="219"/>
      <c r="O6" s="219"/>
      <c r="P6" s="219"/>
      <c r="Q6" s="219"/>
    </row>
    <row r="7" spans="1:17" x14ac:dyDescent="0.25">
      <c r="A7" s="367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68"/>
      <c r="I7" s="425"/>
      <c r="J7" s="370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99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99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99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99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99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99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99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99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164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79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4" t="s">
        <v>12</v>
      </c>
      <c r="H32" s="364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4" t="s">
        <v>13</v>
      </c>
      <c r="H33" s="364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64" t="s">
        <v>14</v>
      </c>
      <c r="H34" s="364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64" t="s">
        <v>15</v>
      </c>
      <c r="H35" s="36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4" t="s">
        <v>16</v>
      </c>
      <c r="H36" s="364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64" t="s">
        <v>5</v>
      </c>
      <c r="H37" s="364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64" t="s">
        <v>32</v>
      </c>
      <c r="H38" s="364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65" t="s">
        <v>22</v>
      </c>
      <c r="G1" s="365"/>
      <c r="H1" s="365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J38*-1</f>
        <v>80589</v>
      </c>
      <c r="J2" s="20"/>
    </row>
    <row r="3" spans="1:19" s="233" customFormat="1" x14ac:dyDescent="0.25">
      <c r="A3" s="218" t="s">
        <v>116</v>
      </c>
      <c r="B3" s="218"/>
      <c r="C3" s="221" t="s">
        <v>117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66" t="s">
        <v>63</v>
      </c>
      <c r="B5" s="366"/>
      <c r="C5" s="366"/>
      <c r="D5" s="366"/>
      <c r="E5" s="366"/>
      <c r="F5" s="366"/>
      <c r="G5" s="366"/>
      <c r="H5" s="366"/>
      <c r="I5" s="366"/>
      <c r="J5" s="366"/>
    </row>
    <row r="6" spans="1:19" x14ac:dyDescent="0.25">
      <c r="A6" s="371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369" t="s">
        <v>5</v>
      </c>
      <c r="J6" s="370" t="s">
        <v>6</v>
      </c>
    </row>
    <row r="7" spans="1:19" x14ac:dyDescent="0.25">
      <c r="A7" s="37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68"/>
      <c r="I7" s="369"/>
      <c r="J7" s="370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64" t="s">
        <v>12</v>
      </c>
      <c r="H32" s="36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64" t="s">
        <v>13</v>
      </c>
      <c r="H33" s="36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64" t="s">
        <v>14</v>
      </c>
      <c r="H34" s="36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64" t="s">
        <v>15</v>
      </c>
      <c r="H35" s="36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64" t="s">
        <v>16</v>
      </c>
      <c r="H36" s="36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64" t="s">
        <v>5</v>
      </c>
      <c r="H37" s="36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64" t="s">
        <v>32</v>
      </c>
      <c r="H38" s="36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82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3" x14ac:dyDescent="0.25">
      <c r="A2" s="20" t="s">
        <v>1</v>
      </c>
      <c r="B2" s="20"/>
      <c r="C2" s="78" t="s">
        <v>71</v>
      </c>
      <c r="D2" s="20"/>
      <c r="E2" s="20"/>
      <c r="F2" s="365" t="s">
        <v>21</v>
      </c>
      <c r="G2" s="365"/>
      <c r="H2" s="365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116</v>
      </c>
      <c r="B3" s="218"/>
      <c r="C3" s="221" t="s">
        <v>130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3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3" x14ac:dyDescent="0.25">
      <c r="A7" s="40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74"/>
      <c r="I7" s="407"/>
      <c r="J7" s="378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83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83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83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83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83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99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101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83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99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99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99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99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99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99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99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99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99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99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99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78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78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99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99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83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83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99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164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164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164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164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164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164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99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164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164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164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164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164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164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164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171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171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171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172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64" t="s">
        <v>12</v>
      </c>
      <c r="H73" s="36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64" t="s">
        <v>13</v>
      </c>
      <c r="H74" s="36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64" t="s">
        <v>14</v>
      </c>
      <c r="H75" s="36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64" t="s">
        <v>15</v>
      </c>
      <c r="H76" s="36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64" t="s">
        <v>16</v>
      </c>
      <c r="H77" s="36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64" t="s">
        <v>5</v>
      </c>
      <c r="H78" s="36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64" t="s">
        <v>32</v>
      </c>
      <c r="H79" s="36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121</v>
      </c>
      <c r="G1" s="72"/>
      <c r="H1" s="72"/>
      <c r="I1" s="20" t="s">
        <v>98</v>
      </c>
    </row>
    <row r="2" spans="1:15" x14ac:dyDescent="0.25">
      <c r="A2" s="155" t="s">
        <v>1</v>
      </c>
      <c r="B2" s="22"/>
      <c r="C2" s="78" t="s">
        <v>97</v>
      </c>
      <c r="D2" s="20"/>
      <c r="E2" s="22"/>
      <c r="F2" s="365" t="s">
        <v>120</v>
      </c>
      <c r="G2" s="365"/>
      <c r="H2" s="365"/>
      <c r="I2" s="21">
        <f>J25*-1</f>
        <v>57975</v>
      </c>
    </row>
    <row r="3" spans="1:15" s="233" customFormat="1" x14ac:dyDescent="0.25">
      <c r="A3" s="218" t="s">
        <v>116</v>
      </c>
      <c r="B3" s="22"/>
      <c r="C3" s="221" t="s">
        <v>119</v>
      </c>
      <c r="D3" s="218"/>
      <c r="E3" s="22"/>
      <c r="F3" s="265" t="s">
        <v>118</v>
      </c>
      <c r="G3" s="265"/>
      <c r="H3" s="265" t="s">
        <v>122</v>
      </c>
      <c r="I3" s="21" t="s">
        <v>123</v>
      </c>
      <c r="J3" s="70"/>
    </row>
    <row r="4" spans="1:15" x14ac:dyDescent="0.25">
      <c r="L4" s="18"/>
      <c r="N4" s="18"/>
      <c r="O4" s="37"/>
    </row>
    <row r="5" spans="1:15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18"/>
      <c r="N5" s="18"/>
      <c r="O5" s="37"/>
    </row>
    <row r="6" spans="1:15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429" t="s">
        <v>4</v>
      </c>
      <c r="I6" s="431" t="s">
        <v>5</v>
      </c>
      <c r="J6" s="432" t="s">
        <v>6</v>
      </c>
      <c r="L6" s="18"/>
      <c r="N6" s="18"/>
      <c r="O6" s="37"/>
    </row>
    <row r="7" spans="1:15" x14ac:dyDescent="0.25">
      <c r="A7" s="367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30"/>
      <c r="I7" s="431"/>
      <c r="J7" s="432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28" t="s">
        <v>12</v>
      </c>
      <c r="H19" s="428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28" t="s">
        <v>13</v>
      </c>
      <c r="H20" s="428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28" t="s">
        <v>14</v>
      </c>
      <c r="H21" s="428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28" t="s">
        <v>15</v>
      </c>
      <c r="H22" s="428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28" t="s">
        <v>16</v>
      </c>
      <c r="H23" s="428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28" t="s">
        <v>5</v>
      </c>
      <c r="H24" s="428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28" t="s">
        <v>32</v>
      </c>
      <c r="H25" s="428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65" t="s">
        <v>22</v>
      </c>
      <c r="G1" s="365"/>
      <c r="H1" s="365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J59*-1</f>
        <v>0</v>
      </c>
      <c r="J2" s="20"/>
    </row>
    <row r="3" spans="1:15" s="233" customFormat="1" x14ac:dyDescent="0.25">
      <c r="A3" s="218" t="s">
        <v>116</v>
      </c>
      <c r="B3" s="218"/>
      <c r="C3" s="28" t="s">
        <v>124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5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5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78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67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165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64" t="s">
        <v>12</v>
      </c>
      <c r="H53" s="36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64" t="s">
        <v>13</v>
      </c>
      <c r="H54" s="36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64" t="s">
        <v>14</v>
      </c>
      <c r="H55" s="36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64" t="s">
        <v>15</v>
      </c>
      <c r="H56" s="36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64" t="s">
        <v>16</v>
      </c>
      <c r="H57" s="36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64" t="s">
        <v>5</v>
      </c>
      <c r="H58" s="36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64" t="s">
        <v>32</v>
      </c>
      <c r="H59" s="36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94</v>
      </c>
      <c r="D1" s="20"/>
      <c r="E1" s="20"/>
      <c r="F1" s="365" t="s">
        <v>22</v>
      </c>
      <c r="G1" s="365"/>
      <c r="H1" s="365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J41*-1</f>
        <v>514</v>
      </c>
      <c r="J2" s="20"/>
    </row>
    <row r="3" spans="1:10" s="233" customFormat="1" x14ac:dyDescent="0.25">
      <c r="A3" s="218" t="s">
        <v>116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74"/>
      <c r="I7" s="407"/>
      <c r="J7" s="378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4" t="s">
        <v>12</v>
      </c>
      <c r="H35" s="36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64" t="s">
        <v>13</v>
      </c>
      <c r="H36" s="36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64" t="s">
        <v>14</v>
      </c>
      <c r="H37" s="36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64" t="s">
        <v>15</v>
      </c>
      <c r="H38" s="36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64" t="s">
        <v>16</v>
      </c>
      <c r="H39" s="36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64" t="s">
        <v>5</v>
      </c>
      <c r="H40" s="36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64" t="s">
        <v>32</v>
      </c>
      <c r="H41" s="36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112</v>
      </c>
      <c r="D1" s="218"/>
      <c r="E1" s="218"/>
      <c r="F1" s="365" t="s">
        <v>22</v>
      </c>
      <c r="G1" s="365"/>
      <c r="H1" s="365"/>
      <c r="I1" s="220" t="s">
        <v>77</v>
      </c>
      <c r="J1" s="218"/>
    </row>
    <row r="2" spans="1:10" x14ac:dyDescent="0.25">
      <c r="A2" s="218" t="s">
        <v>1</v>
      </c>
      <c r="B2" s="218"/>
      <c r="C2" s="221" t="s">
        <v>71</v>
      </c>
      <c r="D2" s="218"/>
      <c r="E2" s="218"/>
      <c r="F2" s="365" t="s">
        <v>21</v>
      </c>
      <c r="G2" s="365"/>
      <c r="H2" s="365"/>
      <c r="I2" s="220">
        <f>J41*-1</f>
        <v>0</v>
      </c>
      <c r="J2" s="218"/>
    </row>
    <row r="3" spans="1:10" x14ac:dyDescent="0.25">
      <c r="A3" s="218" t="s">
        <v>116</v>
      </c>
      <c r="B3" s="218"/>
      <c r="C3" s="221" t="s">
        <v>141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74"/>
      <c r="I7" s="407"/>
      <c r="J7" s="378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64" t="s">
        <v>12</v>
      </c>
      <c r="H35" s="364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64" t="s">
        <v>13</v>
      </c>
      <c r="H36" s="364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64" t="s">
        <v>14</v>
      </c>
      <c r="H37" s="364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64" t="s">
        <v>15</v>
      </c>
      <c r="H38" s="364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64" t="s">
        <v>16</v>
      </c>
      <c r="H39" s="364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64" t="s">
        <v>5</v>
      </c>
      <c r="H40" s="364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64" t="s">
        <v>32</v>
      </c>
      <c r="H41" s="364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95</v>
      </c>
      <c r="D1" s="20"/>
      <c r="E1" s="20"/>
      <c r="F1" s="365" t="s">
        <v>22</v>
      </c>
      <c r="G1" s="365"/>
      <c r="H1" s="365"/>
      <c r="I1" s="38"/>
      <c r="J1" s="20"/>
    </row>
    <row r="2" spans="1:17" x14ac:dyDescent="0.25">
      <c r="A2" s="20" t="s">
        <v>1</v>
      </c>
      <c r="B2" s="20"/>
      <c r="C2" s="78" t="s">
        <v>138</v>
      </c>
      <c r="D2" s="20"/>
      <c r="E2" s="20"/>
      <c r="F2" s="365" t="s">
        <v>21</v>
      </c>
      <c r="G2" s="365"/>
      <c r="H2" s="365"/>
      <c r="I2" s="38">
        <f>J41*-1</f>
        <v>413478</v>
      </c>
      <c r="J2" s="20"/>
    </row>
    <row r="3" spans="1:17" s="233" customFormat="1" x14ac:dyDescent="0.25">
      <c r="A3" s="218" t="s">
        <v>116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7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7" x14ac:dyDescent="0.25">
      <c r="A7" s="40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74"/>
      <c r="I7" s="407"/>
      <c r="J7" s="378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72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72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99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101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4" t="s">
        <v>12</v>
      </c>
      <c r="H35" s="36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64" t="s">
        <v>13</v>
      </c>
      <c r="H36" s="36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64" t="s">
        <v>14</v>
      </c>
      <c r="H37" s="36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64" t="s">
        <v>15</v>
      </c>
      <c r="H38" s="36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64" t="s">
        <v>16</v>
      </c>
      <c r="H39" s="36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64" t="s">
        <v>5</v>
      </c>
      <c r="H40" s="36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64" t="s">
        <v>32</v>
      </c>
      <c r="H41" s="36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863"/>
  <sheetViews>
    <sheetView workbookViewId="0">
      <pane ySplit="7" topLeftCell="A837" activePane="bottomLeft" state="frozen"/>
      <selection pane="bottomLeft" activeCell="I845" sqref="I845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195</v>
      </c>
      <c r="D1" s="218"/>
      <c r="E1" s="22"/>
      <c r="F1" s="72" t="s">
        <v>196</v>
      </c>
      <c r="G1" s="72"/>
      <c r="H1" s="72" t="s">
        <v>197</v>
      </c>
      <c r="I1" s="42" t="s">
        <v>27</v>
      </c>
      <c r="J1" s="218"/>
      <c r="L1" s="219">
        <f>SUM(D822:D831)</f>
        <v>8728828</v>
      </c>
      <c r="M1" s="219">
        <f>SUM(D832:D841)</f>
        <v>5476715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198</v>
      </c>
      <c r="G2" s="72"/>
      <c r="H2" s="72" t="s">
        <v>197</v>
      </c>
      <c r="I2" s="220">
        <f>J863*-1</f>
        <v>5064153</v>
      </c>
      <c r="J2" s="218"/>
      <c r="L2" s="219">
        <f>SUM(G822:G831)</f>
        <v>290588</v>
      </c>
      <c r="M2" s="219">
        <f>SUM(G832:G841)</f>
        <v>392000</v>
      </c>
    </row>
    <row r="3" spans="1:18" x14ac:dyDescent="0.25">
      <c r="A3" s="218" t="s">
        <v>116</v>
      </c>
      <c r="B3" s="218"/>
      <c r="C3" s="221" t="s">
        <v>199</v>
      </c>
      <c r="D3" s="218"/>
      <c r="E3" s="22"/>
      <c r="F3" s="319" t="s">
        <v>118</v>
      </c>
      <c r="G3" s="319"/>
      <c r="H3" s="319" t="s">
        <v>197</v>
      </c>
      <c r="I3" s="278" t="s">
        <v>200</v>
      </c>
      <c r="J3" s="218"/>
      <c r="L3" s="219">
        <f>L1-L2</f>
        <v>8438240</v>
      </c>
      <c r="M3" s="219">
        <f>M1-M2</f>
        <v>5084715</v>
      </c>
      <c r="N3" s="219">
        <f>L3+M3</f>
        <v>13522955</v>
      </c>
    </row>
    <row r="4" spans="1:18" x14ac:dyDescent="0.25">
      <c r="L4" s="233"/>
    </row>
    <row r="5" spans="1:18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</row>
    <row r="6" spans="1:18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73" t="s">
        <v>4</v>
      </c>
      <c r="I6" s="375" t="s">
        <v>5</v>
      </c>
      <c r="J6" s="377" t="s">
        <v>6</v>
      </c>
    </row>
    <row r="7" spans="1:18" x14ac:dyDescent="0.25">
      <c r="A7" s="367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374"/>
      <c r="I7" s="376"/>
      <c r="J7" s="378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98">
        <v>43306</v>
      </c>
      <c r="B842" s="99">
        <v>180170533</v>
      </c>
      <c r="C842" s="100">
        <v>24</v>
      </c>
      <c r="D842" s="34">
        <v>2743388</v>
      </c>
      <c r="E842" s="99">
        <v>180044501</v>
      </c>
      <c r="F842" s="100">
        <v>4</v>
      </c>
      <c r="G842" s="34">
        <v>400138</v>
      </c>
      <c r="H842" s="102"/>
      <c r="I842" s="102"/>
      <c r="J842" s="34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98">
        <v>43306</v>
      </c>
      <c r="B843" s="99">
        <v>180170543</v>
      </c>
      <c r="C843" s="100">
        <v>5</v>
      </c>
      <c r="D843" s="34">
        <v>548013</v>
      </c>
      <c r="E843" s="99"/>
      <c r="F843" s="100"/>
      <c r="G843" s="34"/>
      <c r="H843" s="102"/>
      <c r="I843" s="102"/>
      <c r="J843" s="34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98">
        <v>43306</v>
      </c>
      <c r="B844" s="99">
        <v>180170546</v>
      </c>
      <c r="C844" s="100">
        <v>1</v>
      </c>
      <c r="D844" s="34">
        <v>46463</v>
      </c>
      <c r="E844" s="99"/>
      <c r="F844" s="100"/>
      <c r="G844" s="34"/>
      <c r="H844" s="102"/>
      <c r="I844" s="102"/>
      <c r="J844" s="34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98">
        <v>43306</v>
      </c>
      <c r="B845" s="99">
        <v>180170555</v>
      </c>
      <c r="C845" s="100">
        <v>2</v>
      </c>
      <c r="D845" s="34">
        <v>240888</v>
      </c>
      <c r="E845" s="99"/>
      <c r="F845" s="100"/>
      <c r="G845" s="34"/>
      <c r="H845" s="102"/>
      <c r="I845" s="102"/>
      <c r="J845" s="34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98">
        <v>43306</v>
      </c>
      <c r="B846" s="99">
        <v>180170565</v>
      </c>
      <c r="C846" s="100">
        <v>4</v>
      </c>
      <c r="D846" s="34">
        <v>569188</v>
      </c>
      <c r="E846" s="99"/>
      <c r="F846" s="100"/>
      <c r="G846" s="34"/>
      <c r="H846" s="102"/>
      <c r="I846" s="102"/>
      <c r="J846" s="34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98">
        <v>43306</v>
      </c>
      <c r="B847" s="99">
        <v>180170571</v>
      </c>
      <c r="C847" s="100">
        <v>3</v>
      </c>
      <c r="D847" s="34">
        <v>321650</v>
      </c>
      <c r="E847" s="99"/>
      <c r="F847" s="100"/>
      <c r="G847" s="34"/>
      <c r="H847" s="102"/>
      <c r="I847" s="102"/>
      <c r="J847" s="34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98">
        <v>43306</v>
      </c>
      <c r="B848" s="99">
        <v>180170756</v>
      </c>
      <c r="C848" s="100">
        <v>1</v>
      </c>
      <c r="D848" s="34">
        <v>144288</v>
      </c>
      <c r="E848" s="99"/>
      <c r="F848" s="100"/>
      <c r="G848" s="34"/>
      <c r="H848" s="102"/>
      <c r="I848" s="102"/>
      <c r="J848" s="34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98">
        <v>43306</v>
      </c>
      <c r="B849" s="99">
        <v>180170590</v>
      </c>
      <c r="C849" s="100">
        <v>1</v>
      </c>
      <c r="D849" s="34">
        <v>141838</v>
      </c>
      <c r="E849" s="99"/>
      <c r="F849" s="100"/>
      <c r="G849" s="34"/>
      <c r="H849" s="102"/>
      <c r="I849" s="102"/>
      <c r="J849" s="34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98">
        <v>43306</v>
      </c>
      <c r="B850" s="99">
        <v>180170593</v>
      </c>
      <c r="C850" s="100">
        <v>3</v>
      </c>
      <c r="D850" s="34">
        <v>263200</v>
      </c>
      <c r="E850" s="99"/>
      <c r="F850" s="100"/>
      <c r="G850" s="34"/>
      <c r="H850" s="102"/>
      <c r="I850" s="102"/>
      <c r="J850" s="34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98">
        <v>43306</v>
      </c>
      <c r="B851" s="99">
        <v>180170599</v>
      </c>
      <c r="C851" s="100">
        <v>4</v>
      </c>
      <c r="D851" s="34">
        <v>445375</v>
      </c>
      <c r="E851" s="99"/>
      <c r="F851" s="100"/>
      <c r="G851" s="34"/>
      <c r="H851" s="102"/>
      <c r="I851" s="102"/>
      <c r="J851" s="34"/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98"/>
      <c r="B852" s="99"/>
      <c r="C852" s="100"/>
      <c r="D852" s="34"/>
      <c r="E852" s="99"/>
      <c r="F852" s="100"/>
      <c r="G852" s="34"/>
      <c r="H852" s="102"/>
      <c r="I852" s="102"/>
      <c r="J852" s="34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98"/>
      <c r="B853" s="99"/>
      <c r="C853" s="100"/>
      <c r="D853" s="34"/>
      <c r="E853" s="99"/>
      <c r="F853" s="100"/>
      <c r="G853" s="34"/>
      <c r="H853" s="102"/>
      <c r="I853" s="102"/>
      <c r="J853" s="34"/>
      <c r="K853" s="138"/>
      <c r="L853" s="138"/>
      <c r="M853" s="138"/>
      <c r="N853" s="138"/>
      <c r="O853" s="138"/>
      <c r="P853" s="138"/>
      <c r="Q853" s="138"/>
      <c r="R853" s="138"/>
    </row>
    <row r="854" spans="1:18" x14ac:dyDescent="0.25">
      <c r="A854" s="235"/>
      <c r="B854" s="234"/>
      <c r="C854" s="240"/>
      <c r="D854" s="236"/>
      <c r="E854" s="234"/>
      <c r="F854" s="240"/>
      <c r="G854" s="236"/>
      <c r="H854" s="239"/>
      <c r="I854" s="239"/>
      <c r="J854" s="236"/>
    </row>
    <row r="855" spans="1:18" s="218" customFormat="1" x14ac:dyDescent="0.25">
      <c r="A855" s="226"/>
      <c r="B855" s="223" t="s">
        <v>11</v>
      </c>
      <c r="C855" s="232">
        <f>SUM(C8:C854)</f>
        <v>9969</v>
      </c>
      <c r="D855" s="224">
        <f>SUM(D8:D854)</f>
        <v>1079585281</v>
      </c>
      <c r="E855" s="223" t="s">
        <v>11</v>
      </c>
      <c r="F855" s="232">
        <f>SUM(F8:F854)</f>
        <v>1038</v>
      </c>
      <c r="G855" s="224">
        <f>SUM(G8:G854)</f>
        <v>113356550</v>
      </c>
      <c r="H855" s="232">
        <f>SUM(H8:H854)</f>
        <v>0</v>
      </c>
      <c r="I855" s="232">
        <f>SUM(I8:I854)</f>
        <v>961164578</v>
      </c>
      <c r="J855" s="224"/>
      <c r="K855" s="220"/>
      <c r="L855" s="220"/>
      <c r="M855" s="220"/>
      <c r="N855" s="220"/>
      <c r="O855" s="220"/>
      <c r="P855" s="220"/>
      <c r="Q855" s="220"/>
      <c r="R855" s="220"/>
    </row>
    <row r="856" spans="1:18" s="218" customFormat="1" x14ac:dyDescent="0.25">
      <c r="A856" s="226"/>
      <c r="B856" s="223"/>
      <c r="C856" s="232"/>
      <c r="D856" s="224"/>
      <c r="E856" s="223"/>
      <c r="F856" s="232"/>
      <c r="G856" s="224"/>
      <c r="H856" s="232"/>
      <c r="I856" s="232"/>
      <c r="J856" s="224"/>
      <c r="K856" s="220"/>
      <c r="M856" s="220"/>
      <c r="N856" s="220"/>
      <c r="O856" s="220"/>
      <c r="P856" s="220"/>
      <c r="Q856" s="220"/>
      <c r="R856" s="220"/>
    </row>
    <row r="857" spans="1:18" x14ac:dyDescent="0.25">
      <c r="A857" s="225"/>
      <c r="B857" s="226"/>
      <c r="C857" s="240"/>
      <c r="D857" s="236"/>
      <c r="E857" s="223"/>
      <c r="F857" s="240"/>
      <c r="G857" s="379" t="s">
        <v>12</v>
      </c>
      <c r="H857" s="380"/>
      <c r="I857" s="236"/>
      <c r="J857" s="227">
        <f>SUM(D8:D854)</f>
        <v>1079585281</v>
      </c>
      <c r="P857" s="220"/>
      <c r="Q857" s="220"/>
      <c r="R857" s="233"/>
    </row>
    <row r="858" spans="1:18" x14ac:dyDescent="0.25">
      <c r="A858" s="235"/>
      <c r="B858" s="234"/>
      <c r="C858" s="240"/>
      <c r="D858" s="236"/>
      <c r="E858" s="234"/>
      <c r="F858" s="240"/>
      <c r="G858" s="379" t="s">
        <v>13</v>
      </c>
      <c r="H858" s="380"/>
      <c r="I858" s="237"/>
      <c r="J858" s="227">
        <f>SUM(G8:G854)</f>
        <v>113356550</v>
      </c>
      <c r="R858" s="233"/>
    </row>
    <row r="859" spans="1:18" x14ac:dyDescent="0.25">
      <c r="A859" s="228"/>
      <c r="B859" s="237"/>
      <c r="C859" s="240"/>
      <c r="D859" s="236"/>
      <c r="E859" s="234"/>
      <c r="F859" s="240"/>
      <c r="G859" s="379" t="s">
        <v>14</v>
      </c>
      <c r="H859" s="380"/>
      <c r="I859" s="229"/>
      <c r="J859" s="229">
        <f>J857-J858</f>
        <v>966228731</v>
      </c>
      <c r="L859" s="220"/>
      <c r="R859" s="233"/>
    </row>
    <row r="860" spans="1:18" x14ac:dyDescent="0.25">
      <c r="A860" s="235"/>
      <c r="B860" s="230"/>
      <c r="C860" s="240"/>
      <c r="D860" s="231"/>
      <c r="E860" s="234"/>
      <c r="F860" s="240"/>
      <c r="G860" s="379" t="s">
        <v>15</v>
      </c>
      <c r="H860" s="380"/>
      <c r="I860" s="237"/>
      <c r="J860" s="227">
        <f>SUM(H8:H854)</f>
        <v>0</v>
      </c>
      <c r="R860" s="233"/>
    </row>
    <row r="861" spans="1:18" x14ac:dyDescent="0.25">
      <c r="A861" s="235"/>
      <c r="B861" s="230"/>
      <c r="C861" s="240"/>
      <c r="D861" s="231"/>
      <c r="E861" s="234"/>
      <c r="F861" s="240"/>
      <c r="G861" s="379" t="s">
        <v>16</v>
      </c>
      <c r="H861" s="380"/>
      <c r="I861" s="237"/>
      <c r="J861" s="227">
        <f>J859+J860</f>
        <v>966228731</v>
      </c>
      <c r="R861" s="233"/>
    </row>
    <row r="862" spans="1:18" x14ac:dyDescent="0.25">
      <c r="A862" s="235"/>
      <c r="B862" s="230"/>
      <c r="C862" s="240"/>
      <c r="D862" s="231"/>
      <c r="E862" s="234"/>
      <c r="F862" s="240"/>
      <c r="G862" s="379" t="s">
        <v>5</v>
      </c>
      <c r="H862" s="380"/>
      <c r="I862" s="237"/>
      <c r="J862" s="227">
        <f>SUM(I8:I854)</f>
        <v>961164578</v>
      </c>
      <c r="R862" s="233"/>
    </row>
    <row r="863" spans="1:18" x14ac:dyDescent="0.25">
      <c r="A863" s="235"/>
      <c r="B863" s="230"/>
      <c r="C863" s="240"/>
      <c r="D863" s="231"/>
      <c r="E863" s="234"/>
      <c r="F863" s="240"/>
      <c r="G863" s="379" t="s">
        <v>32</v>
      </c>
      <c r="H863" s="380"/>
      <c r="I863" s="234" t="str">
        <f>IF(J863&gt;0,"SALDO",IF(J863&lt;0,"PIUTANG",IF(J863=0,"LUNAS")))</f>
        <v>PIUTANG</v>
      </c>
      <c r="J863" s="227">
        <f>J862-J861</f>
        <v>-5064153</v>
      </c>
      <c r="R863" s="233"/>
    </row>
  </sheetData>
  <mergeCells count="13">
    <mergeCell ref="G863:H863"/>
    <mergeCell ref="G857:H857"/>
    <mergeCell ref="G858:H858"/>
    <mergeCell ref="G859:H859"/>
    <mergeCell ref="G860:H860"/>
    <mergeCell ref="G861:H861"/>
    <mergeCell ref="G862:H86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108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0" x14ac:dyDescent="0.25">
      <c r="A2" s="20" t="s">
        <v>1</v>
      </c>
      <c r="B2" s="20"/>
      <c r="C2" s="221" t="s">
        <v>71</v>
      </c>
      <c r="D2" s="20"/>
      <c r="E2" s="20"/>
      <c r="F2" s="365" t="s">
        <v>21</v>
      </c>
      <c r="G2" s="365"/>
      <c r="H2" s="365"/>
      <c r="I2" s="38">
        <f>J41*-1</f>
        <v>-112</v>
      </c>
      <c r="J2" s="20"/>
    </row>
    <row r="3" spans="1:10" s="233" customFormat="1" x14ac:dyDescent="0.25">
      <c r="A3" s="218" t="s">
        <v>116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74"/>
      <c r="I7" s="407"/>
      <c r="J7" s="378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99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99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99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79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99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99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64" t="s">
        <v>12</v>
      </c>
      <c r="H35" s="364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64" t="s">
        <v>13</v>
      </c>
      <c r="H36" s="364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64" t="s">
        <v>14</v>
      </c>
      <c r="H37" s="364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64" t="s">
        <v>15</v>
      </c>
      <c r="H38" s="364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64" t="s">
        <v>16</v>
      </c>
      <c r="H39" s="364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64" t="s">
        <v>5</v>
      </c>
      <c r="H40" s="364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64" t="s">
        <v>32</v>
      </c>
      <c r="H41" s="36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103</v>
      </c>
      <c r="D1" s="20"/>
      <c r="E1" s="20"/>
      <c r="F1" s="365" t="s">
        <v>22</v>
      </c>
      <c r="G1" s="365"/>
      <c r="H1" s="365"/>
      <c r="I1" s="38"/>
      <c r="J1" s="20"/>
    </row>
    <row r="2" spans="1:10" x14ac:dyDescent="0.25">
      <c r="A2" s="20" t="s">
        <v>1</v>
      </c>
      <c r="B2" s="20"/>
      <c r="C2" s="78" t="s">
        <v>93</v>
      </c>
      <c r="D2" s="20"/>
      <c r="E2" s="20"/>
      <c r="F2" s="365" t="s">
        <v>21</v>
      </c>
      <c r="G2" s="365"/>
      <c r="H2" s="365"/>
      <c r="I2" s="38">
        <f>J41*-1</f>
        <v>-7325</v>
      </c>
      <c r="J2" s="20"/>
    </row>
    <row r="3" spans="1:10" s="233" customFormat="1" x14ac:dyDescent="0.25">
      <c r="A3" s="218" t="s">
        <v>116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74"/>
      <c r="I7" s="407"/>
      <c r="J7" s="378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104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99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99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99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4" t="s">
        <v>12</v>
      </c>
      <c r="H35" s="36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64" t="s">
        <v>13</v>
      </c>
      <c r="H36" s="36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64" t="s">
        <v>14</v>
      </c>
      <c r="H37" s="36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64" t="s">
        <v>15</v>
      </c>
      <c r="H38" s="36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64" t="s">
        <v>16</v>
      </c>
      <c r="H39" s="36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64" t="s">
        <v>5</v>
      </c>
      <c r="H40" s="36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64" t="s">
        <v>32</v>
      </c>
      <c r="H41" s="36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90</v>
      </c>
      <c r="D1" s="20"/>
      <c r="E1" s="20"/>
      <c r="F1" s="365" t="s">
        <v>22</v>
      </c>
      <c r="G1" s="365"/>
      <c r="H1" s="365"/>
      <c r="I1" s="38" t="s">
        <v>91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116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6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6" x14ac:dyDescent="0.25">
      <c r="A7" s="40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74"/>
      <c r="I7" s="407"/>
      <c r="J7" s="378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150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64" t="s">
        <v>12</v>
      </c>
      <c r="H158" s="36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64" t="s">
        <v>13</v>
      </c>
      <c r="H159" s="36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64" t="s">
        <v>14</v>
      </c>
      <c r="H160" s="36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64" t="s">
        <v>15</v>
      </c>
      <c r="H161" s="36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64" t="s">
        <v>16</v>
      </c>
      <c r="H162" s="36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64" t="s">
        <v>5</v>
      </c>
      <c r="H163" s="36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64" t="s">
        <v>32</v>
      </c>
      <c r="H164" s="36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113</v>
      </c>
      <c r="D1" s="218"/>
      <c r="E1" s="218"/>
      <c r="F1" s="365" t="s">
        <v>22</v>
      </c>
      <c r="G1" s="365"/>
      <c r="H1" s="365"/>
      <c r="I1" s="218" t="s">
        <v>114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65" t="s">
        <v>21</v>
      </c>
      <c r="G2" s="365"/>
      <c r="H2" s="365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142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425" t="s">
        <v>5</v>
      </c>
      <c r="J6" s="370" t="s">
        <v>6</v>
      </c>
      <c r="L6" s="219"/>
      <c r="M6" s="219"/>
      <c r="N6" s="219"/>
      <c r="O6" s="219"/>
      <c r="P6" s="219"/>
      <c r="Q6" s="219"/>
    </row>
    <row r="7" spans="1:17" x14ac:dyDescent="0.25">
      <c r="A7" s="36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8"/>
      <c r="I7" s="425"/>
      <c r="J7" s="370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148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4" t="s">
        <v>12</v>
      </c>
      <c r="H32" s="364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4" t="s">
        <v>13</v>
      </c>
      <c r="H33" s="364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64" t="s">
        <v>14</v>
      </c>
      <c r="H34" s="364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64" t="s">
        <v>15</v>
      </c>
      <c r="H35" s="36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4" t="s">
        <v>16</v>
      </c>
      <c r="H36" s="364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64" t="s">
        <v>5</v>
      </c>
      <c r="H37" s="364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64" t="s">
        <v>32</v>
      </c>
      <c r="H38" s="364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65" t="s">
        <v>22</v>
      </c>
      <c r="G1" s="365"/>
      <c r="H1" s="365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116</v>
      </c>
      <c r="B3" s="218"/>
      <c r="C3" s="221" t="s">
        <v>125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L5" s="174"/>
      <c r="M5" s="18"/>
      <c r="O5" s="18"/>
    </row>
    <row r="6" spans="1:15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  <c r="L6" s="174"/>
    </row>
    <row r="7" spans="1:15" x14ac:dyDescent="0.25">
      <c r="A7" s="40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4"/>
      <c r="I7" s="407"/>
      <c r="J7" s="378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92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64" t="s">
        <v>12</v>
      </c>
      <c r="H57" s="36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64" t="s">
        <v>13</v>
      </c>
      <c r="H58" s="36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64" t="s">
        <v>14</v>
      </c>
      <c r="H59" s="36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64" t="s">
        <v>15</v>
      </c>
      <c r="H60" s="36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64" t="s">
        <v>16</v>
      </c>
      <c r="H61" s="36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64" t="s">
        <v>5</v>
      </c>
      <c r="H62" s="36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64" t="s">
        <v>32</v>
      </c>
      <c r="H63" s="36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65" t="s">
        <v>22</v>
      </c>
      <c r="G1" s="365"/>
      <c r="H1" s="365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65" t="s">
        <v>21</v>
      </c>
      <c r="G2" s="365"/>
      <c r="H2" s="365"/>
      <c r="I2" s="38">
        <f>J122*-1</f>
        <v>-82513</v>
      </c>
      <c r="J2" s="20"/>
    </row>
    <row r="3" spans="1:11" s="233" customFormat="1" x14ac:dyDescent="0.25">
      <c r="A3" s="218" t="s">
        <v>116</v>
      </c>
      <c r="B3" s="218"/>
      <c r="C3" s="57" t="s">
        <v>126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1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1" x14ac:dyDescent="0.25">
      <c r="A7" s="40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78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64" t="s">
        <v>12</v>
      </c>
      <c r="H116" s="36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64" t="s">
        <v>13</v>
      </c>
      <c r="H117" s="36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64" t="s">
        <v>14</v>
      </c>
      <c r="H118" s="36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64" t="s">
        <v>15</v>
      </c>
      <c r="H119" s="36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64" t="s">
        <v>16</v>
      </c>
      <c r="H120" s="36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64" t="s">
        <v>5</v>
      </c>
      <c r="H121" s="36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64" t="s">
        <v>32</v>
      </c>
      <c r="H122" s="36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149</v>
      </c>
      <c r="D1" s="218"/>
      <c r="E1" s="218"/>
      <c r="F1" s="365" t="s">
        <v>22</v>
      </c>
      <c r="G1" s="365"/>
      <c r="H1" s="36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5" t="s">
        <v>21</v>
      </c>
      <c r="G2" s="365"/>
      <c r="H2" s="365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425" t="s">
        <v>5</v>
      </c>
      <c r="J6" s="370" t="s">
        <v>6</v>
      </c>
      <c r="L6" s="219"/>
      <c r="M6" s="219"/>
      <c r="N6" s="219"/>
      <c r="O6" s="219"/>
      <c r="P6" s="219"/>
      <c r="Q6" s="219"/>
    </row>
    <row r="7" spans="1:17" x14ac:dyDescent="0.25">
      <c r="A7" s="36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8"/>
      <c r="I7" s="425"/>
      <c r="J7" s="370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4" t="s">
        <v>12</v>
      </c>
      <c r="H32" s="364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4" t="s">
        <v>13</v>
      </c>
      <c r="H33" s="364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64" t="s">
        <v>14</v>
      </c>
      <c r="H34" s="364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64" t="s">
        <v>15</v>
      </c>
      <c r="H35" s="36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4" t="s">
        <v>16</v>
      </c>
      <c r="H36" s="364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64" t="s">
        <v>5</v>
      </c>
      <c r="H37" s="364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64" t="s">
        <v>32</v>
      </c>
      <c r="H38" s="364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65" t="s">
        <v>22</v>
      </c>
      <c r="G1" s="365"/>
      <c r="H1" s="365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65" t="s">
        <v>21</v>
      </c>
      <c r="G2" s="365"/>
      <c r="H2" s="365"/>
      <c r="I2" s="21">
        <f>J72*-1</f>
        <v>0</v>
      </c>
    </row>
    <row r="4" spans="1:10" ht="19.5" x14ac:dyDescent="0.25">
      <c r="A4" s="366"/>
      <c r="B4" s="366"/>
      <c r="C4" s="366"/>
      <c r="D4" s="366"/>
      <c r="E4" s="366"/>
      <c r="F4" s="366"/>
      <c r="G4" s="366"/>
      <c r="H4" s="366"/>
      <c r="I4" s="366"/>
      <c r="J4" s="366"/>
    </row>
    <row r="5" spans="1:10" x14ac:dyDescent="0.25">
      <c r="A5" s="367" t="s">
        <v>2</v>
      </c>
      <c r="B5" s="368" t="s">
        <v>3</v>
      </c>
      <c r="C5" s="368"/>
      <c r="D5" s="368"/>
      <c r="E5" s="368"/>
      <c r="F5" s="368"/>
      <c r="G5" s="368"/>
      <c r="H5" s="433" t="s">
        <v>4</v>
      </c>
      <c r="I5" s="431" t="s">
        <v>5</v>
      </c>
      <c r="J5" s="432" t="s">
        <v>6</v>
      </c>
    </row>
    <row r="6" spans="1:10" x14ac:dyDescent="0.25">
      <c r="A6" s="36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4"/>
      <c r="I6" s="431"/>
      <c r="J6" s="432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28" t="s">
        <v>12</v>
      </c>
      <c r="H66" s="428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28" t="s">
        <v>13</v>
      </c>
      <c r="H67" s="428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28" t="s">
        <v>14</v>
      </c>
      <c r="H68" s="428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28" t="s">
        <v>15</v>
      </c>
      <c r="H69" s="428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28" t="s">
        <v>16</v>
      </c>
      <c r="H70" s="428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28" t="s">
        <v>5</v>
      </c>
      <c r="H71" s="428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28" t="s">
        <v>32</v>
      </c>
      <c r="H72" s="428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65" t="s">
        <v>22</v>
      </c>
      <c r="G1" s="365"/>
      <c r="H1" s="365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J40*-1</f>
        <v>0</v>
      </c>
      <c r="J2" s="20"/>
    </row>
    <row r="4" spans="1:15" ht="19.5" x14ac:dyDescent="0.25">
      <c r="A4" s="397"/>
      <c r="B4" s="397"/>
      <c r="C4" s="397"/>
      <c r="D4" s="397"/>
      <c r="E4" s="397"/>
      <c r="F4" s="397"/>
      <c r="G4" s="397"/>
      <c r="H4" s="397"/>
      <c r="I4" s="397"/>
      <c r="J4" s="398"/>
    </row>
    <row r="5" spans="1:15" x14ac:dyDescent="0.25">
      <c r="A5" s="399" t="s">
        <v>2</v>
      </c>
      <c r="B5" s="401" t="s">
        <v>3</v>
      </c>
      <c r="C5" s="402"/>
      <c r="D5" s="402"/>
      <c r="E5" s="402"/>
      <c r="F5" s="402"/>
      <c r="G5" s="403"/>
      <c r="H5" s="404" t="s">
        <v>4</v>
      </c>
      <c r="I5" s="406" t="s">
        <v>5</v>
      </c>
      <c r="J5" s="377" t="s">
        <v>6</v>
      </c>
    </row>
    <row r="6" spans="1:15" x14ac:dyDescent="0.25">
      <c r="A6" s="40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05"/>
      <c r="I6" s="407"/>
      <c r="J6" s="378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64" t="s">
        <v>12</v>
      </c>
      <c r="H34" s="36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64" t="s">
        <v>13</v>
      </c>
      <c r="H35" s="36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64" t="s">
        <v>14</v>
      </c>
      <c r="H36" s="36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64" t="s">
        <v>15</v>
      </c>
      <c r="H37" s="36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64" t="s">
        <v>16</v>
      </c>
      <c r="H38" s="36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64" t="s">
        <v>5</v>
      </c>
      <c r="H39" s="36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64" t="s">
        <v>32</v>
      </c>
      <c r="H40" s="36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65" t="s">
        <v>22</v>
      </c>
      <c r="G1" s="365"/>
      <c r="H1" s="365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65" t="s">
        <v>21</v>
      </c>
      <c r="G2" s="365"/>
      <c r="H2" s="365"/>
      <c r="I2" s="21">
        <f>J71*-1</f>
        <v>12110891</v>
      </c>
    </row>
    <row r="4" spans="1:10" ht="19.5" x14ac:dyDescent="0.25">
      <c r="A4" s="366"/>
      <c r="B4" s="366"/>
      <c r="C4" s="366"/>
      <c r="D4" s="366"/>
      <c r="E4" s="366"/>
      <c r="F4" s="366"/>
      <c r="G4" s="366"/>
      <c r="H4" s="366"/>
      <c r="I4" s="366"/>
      <c r="J4" s="366"/>
    </row>
    <row r="5" spans="1:10" x14ac:dyDescent="0.25">
      <c r="A5" s="367" t="s">
        <v>2</v>
      </c>
      <c r="B5" s="368" t="s">
        <v>3</v>
      </c>
      <c r="C5" s="368"/>
      <c r="D5" s="368"/>
      <c r="E5" s="368"/>
      <c r="F5" s="368"/>
      <c r="G5" s="368"/>
      <c r="H5" s="433" t="s">
        <v>4</v>
      </c>
      <c r="I5" s="431" t="s">
        <v>5</v>
      </c>
      <c r="J5" s="432" t="s">
        <v>6</v>
      </c>
    </row>
    <row r="6" spans="1:10" x14ac:dyDescent="0.25">
      <c r="A6" s="36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4"/>
      <c r="I6" s="431"/>
      <c r="J6" s="432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28" t="s">
        <v>12</v>
      </c>
      <c r="H65" s="428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28" t="s">
        <v>13</v>
      </c>
      <c r="H66" s="428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28" t="s">
        <v>14</v>
      </c>
      <c r="H67" s="428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28" t="s">
        <v>15</v>
      </c>
      <c r="H68" s="428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28" t="s">
        <v>16</v>
      </c>
      <c r="H69" s="428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28" t="s">
        <v>5</v>
      </c>
      <c r="H70" s="428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28" t="s">
        <v>32</v>
      </c>
      <c r="H71" s="428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89"/>
  <sheetViews>
    <sheetView zoomScaleNormal="100" workbookViewId="0">
      <pane ySplit="6" topLeftCell="A559" activePane="bottomLeft" state="frozen"/>
      <selection pane="bottomLeft" activeCell="B567" sqref="B567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5" width="10.5703125" style="327" bestFit="1" customWidth="1"/>
    <col min="16" max="16" width="9.140625" style="327"/>
    <col min="17" max="16384" width="9.140625" style="328"/>
  </cols>
  <sheetData>
    <row r="1" spans="1:16" x14ac:dyDescent="0.25">
      <c r="A1" s="324" t="s">
        <v>0</v>
      </c>
      <c r="B1" s="324"/>
      <c r="C1" s="325" t="s">
        <v>201</v>
      </c>
      <c r="D1" s="324"/>
      <c r="E1" s="324"/>
      <c r="F1" s="381" t="s">
        <v>22</v>
      </c>
      <c r="G1" s="381"/>
      <c r="H1" s="381"/>
      <c r="I1" s="326" t="s">
        <v>27</v>
      </c>
      <c r="J1" s="324"/>
      <c r="L1" s="327">
        <f>SUM(D359:D363)</f>
        <v>1602652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81" t="s">
        <v>21</v>
      </c>
      <c r="G2" s="381"/>
      <c r="H2" s="381"/>
      <c r="I2" s="326">
        <f>J588*-1</f>
        <v>-1748</v>
      </c>
      <c r="J2" s="324"/>
      <c r="L2" s="327">
        <f>SUM(G359:G363)</f>
        <v>706650</v>
      </c>
    </row>
    <row r="3" spans="1:16" x14ac:dyDescent="0.25">
      <c r="L3" s="327">
        <f>L1-L2</f>
        <v>896002</v>
      </c>
      <c r="M3" s="327">
        <v>794325</v>
      </c>
    </row>
    <row r="4" spans="1:16" ht="19.5" x14ac:dyDescent="0.25">
      <c r="A4" s="382"/>
      <c r="B4" s="383"/>
      <c r="C4" s="383"/>
      <c r="D4" s="383"/>
      <c r="E4" s="383"/>
      <c r="F4" s="383"/>
      <c r="G4" s="383"/>
      <c r="H4" s="383"/>
      <c r="I4" s="383"/>
      <c r="J4" s="384"/>
    </row>
    <row r="5" spans="1:16" x14ac:dyDescent="0.25">
      <c r="A5" s="385" t="s">
        <v>2</v>
      </c>
      <c r="B5" s="387" t="s">
        <v>3</v>
      </c>
      <c r="C5" s="388"/>
      <c r="D5" s="388"/>
      <c r="E5" s="388"/>
      <c r="F5" s="388"/>
      <c r="G5" s="389"/>
      <c r="H5" s="390" t="s">
        <v>4</v>
      </c>
      <c r="I5" s="392" t="s">
        <v>5</v>
      </c>
      <c r="J5" s="394" t="s">
        <v>6</v>
      </c>
    </row>
    <row r="6" spans="1:16" x14ac:dyDescent="0.25">
      <c r="A6" s="386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391"/>
      <c r="I6" s="393"/>
      <c r="J6" s="395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28"/>
      <c r="P7" s="328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28"/>
      <c r="P8" s="328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28"/>
      <c r="P9" s="328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28"/>
      <c r="P10" s="328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28"/>
      <c r="P11" s="328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28"/>
      <c r="P12" s="328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28"/>
      <c r="P13" s="328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28"/>
      <c r="P14" s="328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28"/>
      <c r="P15" s="328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28"/>
      <c r="P16" s="328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28"/>
      <c r="P17" s="328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28"/>
      <c r="P18" s="328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28"/>
      <c r="P19" s="328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28"/>
      <c r="P20" s="328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28"/>
      <c r="P21" s="328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28"/>
      <c r="P22" s="328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28"/>
      <c r="P23" s="328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28"/>
      <c r="P24" s="328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28"/>
      <c r="P25" s="328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28"/>
      <c r="P26" s="328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28"/>
      <c r="P27" s="328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28"/>
      <c r="P28" s="328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28"/>
      <c r="P29" s="328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28"/>
      <c r="P30" s="328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28"/>
      <c r="P31" s="328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28"/>
      <c r="P32" s="328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28"/>
      <c r="P33" s="328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28"/>
      <c r="P34" s="328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28"/>
      <c r="P35" s="328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28"/>
      <c r="P36" s="328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28"/>
      <c r="P37" s="328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28"/>
      <c r="P38" s="328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28"/>
      <c r="P39" s="328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28"/>
      <c r="P40" s="328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28"/>
      <c r="P41" s="328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28"/>
      <c r="P42" s="328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28"/>
      <c r="P43" s="328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28"/>
      <c r="P44" s="328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28"/>
      <c r="P45" s="328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28"/>
      <c r="P46" s="328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28"/>
      <c r="P47" s="328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28"/>
      <c r="P48" s="328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28"/>
      <c r="P49" s="328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28"/>
      <c r="P50" s="328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28"/>
      <c r="P51" s="328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28"/>
      <c r="P52" s="328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28"/>
      <c r="P53" s="328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28"/>
      <c r="P54" s="328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28"/>
      <c r="P55" s="328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28"/>
      <c r="P56" s="328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28"/>
      <c r="P57" s="328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28"/>
      <c r="P58" s="328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28"/>
      <c r="P59" s="328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28"/>
      <c r="P60" s="328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28"/>
      <c r="P61" s="328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28"/>
      <c r="P62" s="328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28"/>
      <c r="P63" s="328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28"/>
      <c r="P64" s="328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28"/>
      <c r="P65" s="328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28"/>
      <c r="P66" s="328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28"/>
      <c r="P67" s="328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28"/>
      <c r="P68" s="328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28"/>
      <c r="P69" s="328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28"/>
      <c r="P70" s="328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28"/>
      <c r="P71" s="328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28"/>
      <c r="P72" s="328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28"/>
      <c r="P73" s="328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28"/>
      <c r="P74" s="328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28"/>
      <c r="P75" s="328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28"/>
      <c r="P76" s="328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28"/>
      <c r="P77" s="328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28"/>
      <c r="P78" s="328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28"/>
      <c r="P79" s="328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28"/>
      <c r="P80" s="328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28"/>
      <c r="P81" s="328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28"/>
      <c r="P82" s="328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28"/>
      <c r="P83" s="328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28"/>
      <c r="P84" s="328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28"/>
      <c r="P85" s="328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28"/>
      <c r="P86" s="328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28"/>
      <c r="P87" s="328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28"/>
      <c r="P88" s="328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28"/>
      <c r="P89" s="328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28"/>
      <c r="P90" s="328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28"/>
      <c r="P91" s="328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28"/>
      <c r="P92" s="328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28"/>
      <c r="P93" s="328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28"/>
      <c r="P94" s="328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28"/>
      <c r="P95" s="328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28"/>
      <c r="P96" s="328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28"/>
      <c r="P97" s="328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28"/>
      <c r="P98" s="328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28"/>
      <c r="P99" s="328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28"/>
      <c r="P100" s="328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28"/>
      <c r="P101" s="328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28"/>
      <c r="P102" s="328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28"/>
      <c r="P103" s="328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28"/>
      <c r="P104" s="328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28"/>
      <c r="P105" s="328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28"/>
      <c r="P106" s="328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28"/>
      <c r="P107" s="328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28"/>
      <c r="P108" s="328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28"/>
      <c r="P109" s="328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28"/>
      <c r="P110" s="328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28"/>
      <c r="P111" s="328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28"/>
      <c r="P112" s="328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28"/>
      <c r="P113" s="328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28"/>
      <c r="P114" s="328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28"/>
      <c r="P115" s="328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28"/>
      <c r="P116" s="328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28"/>
      <c r="P117" s="328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28"/>
      <c r="P118" s="328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28"/>
      <c r="P119" s="328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28"/>
      <c r="P120" s="328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28"/>
      <c r="P121" s="328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28"/>
      <c r="P122" s="328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28"/>
      <c r="P123" s="328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28"/>
      <c r="P124" s="328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28"/>
      <c r="P125" s="328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28"/>
      <c r="P126" s="328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28"/>
      <c r="P127" s="328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28"/>
      <c r="P128" s="328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28"/>
      <c r="P129" s="328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28"/>
      <c r="P130" s="328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28"/>
      <c r="P131" s="328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28"/>
      <c r="P132" s="328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28"/>
      <c r="P133" s="328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28"/>
      <c r="P134" s="328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28"/>
      <c r="P135" s="328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28"/>
      <c r="P136" s="328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28"/>
      <c r="P137" s="328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28"/>
      <c r="P138" s="328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28"/>
      <c r="P139" s="328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28"/>
      <c r="P140" s="328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28"/>
      <c r="P141" s="328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28"/>
      <c r="P142" s="328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28"/>
      <c r="P143" s="328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28"/>
      <c r="P144" s="328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28"/>
      <c r="P145" s="328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28"/>
      <c r="P146" s="328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28"/>
      <c r="P147" s="328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28"/>
      <c r="P148" s="328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28"/>
      <c r="P149" s="328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28"/>
      <c r="P150" s="328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28"/>
      <c r="P151" s="328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28"/>
      <c r="P152" s="328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28"/>
      <c r="P153" s="328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28"/>
      <c r="P154" s="328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28"/>
      <c r="P155" s="328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28"/>
      <c r="P156" s="328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28"/>
      <c r="P157" s="328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28"/>
      <c r="P158" s="328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28"/>
      <c r="P159" s="328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28"/>
      <c r="P160" s="328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28"/>
      <c r="P161" s="328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28"/>
      <c r="P162" s="328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28"/>
      <c r="P163" s="328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28"/>
      <c r="P164" s="328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28"/>
      <c r="P165" s="328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28"/>
      <c r="P166" s="328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28"/>
      <c r="P167" s="328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28"/>
      <c r="P168" s="328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28"/>
      <c r="P169" s="328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28"/>
      <c r="P170" s="328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28"/>
      <c r="P171" s="328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28"/>
      <c r="P172" s="328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28"/>
      <c r="P173" s="328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28"/>
      <c r="P174" s="328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28"/>
      <c r="P175" s="328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28"/>
      <c r="P176" s="328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28"/>
      <c r="P177" s="328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28"/>
      <c r="P178" s="328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28"/>
      <c r="P179" s="328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28"/>
      <c r="P180" s="328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28"/>
      <c r="P181" s="328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28"/>
      <c r="P182" s="328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28"/>
      <c r="P183" s="328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28"/>
      <c r="P184" s="328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28"/>
      <c r="P185" s="328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28"/>
      <c r="P186" s="328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28"/>
      <c r="P187" s="328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28"/>
      <c r="P188" s="328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28"/>
      <c r="P189" s="328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28"/>
      <c r="P190" s="328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28"/>
      <c r="P191" s="328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28"/>
      <c r="P192" s="328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28"/>
      <c r="P193" s="328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28"/>
      <c r="P194" s="328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28"/>
      <c r="P195" s="328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28"/>
      <c r="P196" s="328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28"/>
      <c r="P197" s="328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28"/>
      <c r="P198" s="328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28"/>
      <c r="P199" s="328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28"/>
      <c r="P200" s="328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28"/>
      <c r="P201" s="328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28"/>
      <c r="P202" s="328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28"/>
      <c r="P203" s="328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28"/>
      <c r="P204" s="328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28"/>
      <c r="P205" s="328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28"/>
      <c r="P206" s="328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28"/>
      <c r="P207" s="328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28"/>
      <c r="P208" s="328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28"/>
      <c r="P209" s="328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28"/>
      <c r="P210" s="328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28"/>
      <c r="P211" s="328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28"/>
      <c r="P212" s="328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28"/>
      <c r="P213" s="328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28"/>
      <c r="P214" s="328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28"/>
      <c r="P215" s="328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28"/>
      <c r="P216" s="328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28"/>
      <c r="P217" s="328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28"/>
      <c r="P218" s="328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28"/>
      <c r="P219" s="328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28"/>
      <c r="P220" s="328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28"/>
      <c r="P221" s="328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28"/>
      <c r="P222" s="328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28"/>
      <c r="P223" s="328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28"/>
      <c r="P224" s="328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28"/>
      <c r="P225" s="328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28"/>
      <c r="P226" s="328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28"/>
      <c r="P227" s="328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28"/>
      <c r="P228" s="328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28"/>
      <c r="P229" s="328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28"/>
      <c r="P230" s="328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28"/>
      <c r="P231" s="328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28"/>
      <c r="P232" s="328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28"/>
      <c r="P233" s="328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28"/>
      <c r="P234" s="328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28"/>
      <c r="P235" s="328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28"/>
      <c r="P236" s="328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28"/>
      <c r="P237" s="328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28"/>
      <c r="P238" s="328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28"/>
      <c r="P239" s="328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28"/>
      <c r="P240" s="328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28"/>
      <c r="P241" s="328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28"/>
      <c r="P242" s="328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28"/>
      <c r="P243" s="328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28"/>
      <c r="P244" s="328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28"/>
      <c r="P245" s="328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28"/>
      <c r="P246" s="328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28"/>
      <c r="P247" s="328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28"/>
      <c r="P248" s="328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28"/>
      <c r="P249" s="328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28"/>
      <c r="P250" s="328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28"/>
      <c r="P251" s="328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28"/>
      <c r="P252" s="328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28"/>
      <c r="P253" s="328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28"/>
      <c r="P254" s="328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28"/>
      <c r="P255" s="328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28"/>
      <c r="P256" s="328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28"/>
      <c r="P257" s="328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28"/>
      <c r="P258" s="328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28"/>
      <c r="P259" s="328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28"/>
      <c r="P260" s="328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28"/>
      <c r="P261" s="328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28"/>
      <c r="P262" s="328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28"/>
      <c r="P263" s="328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28"/>
      <c r="P264" s="328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28"/>
      <c r="P265" s="328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28"/>
      <c r="P266" s="328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28"/>
      <c r="P267" s="328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28"/>
      <c r="P268" s="328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28"/>
      <c r="P269" s="328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28"/>
      <c r="P270" s="328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28"/>
      <c r="P271" s="328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28"/>
      <c r="P272" s="328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28"/>
      <c r="P273" s="328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28"/>
      <c r="P274" s="328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28"/>
      <c r="P275" s="328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28"/>
      <c r="P276" s="328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28"/>
      <c r="P277" s="328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28"/>
      <c r="P278" s="328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28"/>
      <c r="P279" s="328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28"/>
      <c r="P280" s="328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28"/>
      <c r="P281" s="328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28"/>
      <c r="P282" s="328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28"/>
      <c r="P283" s="328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28"/>
      <c r="P284" s="328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28"/>
      <c r="P285" s="328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28"/>
      <c r="P286" s="328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28"/>
      <c r="P287" s="328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28"/>
      <c r="P288" s="328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28"/>
      <c r="P289" s="328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28"/>
      <c r="P290" s="328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28"/>
      <c r="P291" s="328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28"/>
      <c r="P292" s="328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28"/>
      <c r="P293" s="328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28"/>
      <c r="P294" s="328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28"/>
      <c r="P295" s="328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28"/>
      <c r="P296" s="328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28"/>
      <c r="P297" s="328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28"/>
      <c r="P298" s="328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28"/>
      <c r="P299" s="328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28"/>
      <c r="P300" s="328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28"/>
      <c r="P301" s="328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28"/>
      <c r="P302" s="328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28"/>
      <c r="P303" s="328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28"/>
      <c r="P304" s="328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28"/>
      <c r="P305" s="328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28"/>
      <c r="P306" s="328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28"/>
      <c r="P307" s="328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28"/>
      <c r="P308" s="328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28"/>
      <c r="P309" s="328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28"/>
      <c r="P310" s="328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28"/>
      <c r="P311" s="328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28"/>
      <c r="P312" s="328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28"/>
      <c r="P313" s="328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28"/>
      <c r="P314" s="328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28"/>
      <c r="P315" s="328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28"/>
      <c r="P316" s="328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28"/>
      <c r="P317" s="328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28"/>
      <c r="P318" s="328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28"/>
      <c r="P319" s="328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28"/>
      <c r="P320" s="328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28"/>
      <c r="P321" s="328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28"/>
      <c r="P322" s="328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28"/>
      <c r="P323" s="328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28"/>
      <c r="P324" s="328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28"/>
      <c r="P325" s="328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28"/>
      <c r="P326" s="328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28"/>
      <c r="P327" s="328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28"/>
      <c r="P328" s="328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28"/>
      <c r="P329" s="328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28"/>
      <c r="P330" s="328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28"/>
      <c r="P331" s="328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28"/>
      <c r="P332" s="328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28"/>
      <c r="P333" s="328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28"/>
      <c r="P334" s="328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28"/>
      <c r="P335" s="328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28"/>
      <c r="P336" s="328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28"/>
      <c r="P337" s="328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28"/>
      <c r="P338" s="328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28"/>
      <c r="P339" s="328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28"/>
      <c r="P340" s="328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28"/>
      <c r="P341" s="328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28"/>
      <c r="P342" s="328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28"/>
      <c r="P343" s="328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28"/>
      <c r="P344" s="328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28"/>
      <c r="P345" s="328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28"/>
      <c r="P346" s="328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28"/>
      <c r="P347" s="328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28"/>
      <c r="P348" s="328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28"/>
      <c r="P349" s="328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28"/>
      <c r="P350" s="328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28"/>
      <c r="P351" s="328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28"/>
      <c r="P352" s="328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28"/>
      <c r="P353" s="328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28"/>
      <c r="P354" s="328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28"/>
      <c r="P355" s="328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28"/>
      <c r="P356" s="328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28"/>
      <c r="P357" s="328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28"/>
      <c r="P358" s="328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28"/>
      <c r="P359" s="328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28"/>
      <c r="P360" s="328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28"/>
      <c r="P361" s="328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28"/>
      <c r="P362" s="328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28"/>
      <c r="P363" s="328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28"/>
      <c r="P364" s="328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28"/>
      <c r="P365" s="328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28"/>
      <c r="P366" s="328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28"/>
      <c r="P367" s="328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28"/>
      <c r="P368" s="328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28"/>
      <c r="P369" s="328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28"/>
      <c r="P370" s="328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28"/>
      <c r="P371" s="328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28"/>
      <c r="P372" s="328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28"/>
      <c r="P373" s="328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28"/>
      <c r="P374" s="328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28"/>
      <c r="P375" s="328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28"/>
      <c r="P376" s="328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28"/>
      <c r="P377" s="328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28"/>
      <c r="P378" s="328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28"/>
      <c r="P379" s="328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28"/>
      <c r="P380" s="328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28"/>
      <c r="P381" s="328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28"/>
      <c r="P382" s="328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28"/>
      <c r="P383" s="328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28"/>
      <c r="P384" s="328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28"/>
      <c r="P385" s="328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28"/>
      <c r="P386" s="328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28"/>
      <c r="P387" s="328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28"/>
      <c r="P388" s="328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28"/>
      <c r="P389" s="328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28"/>
      <c r="P390" s="328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28"/>
      <c r="P391" s="328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28"/>
      <c r="P392" s="328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28"/>
      <c r="P393" s="328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28"/>
      <c r="P394" s="328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28"/>
      <c r="P395" s="328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28"/>
      <c r="P396" s="328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28"/>
      <c r="P397" s="328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28"/>
      <c r="P398" s="328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28"/>
      <c r="P399" s="328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28"/>
      <c r="P400" s="328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28"/>
      <c r="P401" s="328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28"/>
      <c r="P402" s="328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28"/>
      <c r="P403" s="328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28"/>
      <c r="P404" s="328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28"/>
      <c r="P405" s="328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28"/>
      <c r="P406" s="328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28"/>
      <c r="P407" s="328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28"/>
      <c r="P408" s="328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28"/>
      <c r="P409" s="328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28"/>
      <c r="P410" s="328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28"/>
      <c r="P411" s="328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28"/>
      <c r="P412" s="328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28"/>
      <c r="P413" s="328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28"/>
      <c r="P414" s="328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28"/>
      <c r="P415" s="328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28"/>
      <c r="P416" s="328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28"/>
      <c r="P417" s="328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28"/>
      <c r="P418" s="328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28"/>
      <c r="P419" s="328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28"/>
      <c r="P420" s="328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28"/>
      <c r="P421" s="328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28"/>
      <c r="P422" s="328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28"/>
      <c r="P423" s="328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28"/>
      <c r="P424" s="328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28"/>
      <c r="P425" s="328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28"/>
      <c r="P426" s="328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28"/>
      <c r="P427" s="328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28"/>
      <c r="P428" s="328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28"/>
      <c r="P429" s="328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28"/>
      <c r="P430" s="328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28"/>
      <c r="P431" s="328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28"/>
      <c r="P432" s="328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28"/>
      <c r="P433" s="328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28"/>
      <c r="P434" s="328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28"/>
      <c r="P435" s="328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28"/>
      <c r="P436" s="328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28"/>
      <c r="P437" s="328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28"/>
      <c r="P438" s="328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28"/>
      <c r="P439" s="328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28"/>
      <c r="P440" s="328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28"/>
      <c r="P441" s="328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28"/>
      <c r="P442" s="328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28"/>
      <c r="P443" s="328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28"/>
      <c r="P444" s="328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28"/>
      <c r="P445" s="328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28"/>
      <c r="P446" s="328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28"/>
      <c r="P447" s="328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28"/>
      <c r="P448" s="328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28"/>
      <c r="P449" s="328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28"/>
      <c r="P450" s="328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28"/>
      <c r="P451" s="328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28"/>
      <c r="P452" s="328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28"/>
      <c r="P453" s="328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28"/>
      <c r="P454" s="328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28"/>
      <c r="P455" s="328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28"/>
      <c r="P456" s="328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28"/>
      <c r="P457" s="328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28"/>
      <c r="P458" s="328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28"/>
      <c r="P459" s="328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28"/>
      <c r="P460" s="328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28"/>
      <c r="P461" s="328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28"/>
      <c r="P462" s="328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28"/>
      <c r="P463" s="328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28"/>
      <c r="P464" s="328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28"/>
      <c r="P465" s="328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28"/>
      <c r="P466" s="328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28"/>
      <c r="P467" s="328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28"/>
      <c r="P468" s="328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28"/>
      <c r="P469" s="328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28"/>
      <c r="P470" s="328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28"/>
      <c r="P471" s="328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28"/>
      <c r="P472" s="328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28"/>
      <c r="P473" s="328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28"/>
      <c r="P474" s="328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28"/>
      <c r="P475" s="328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28"/>
      <c r="P476" s="328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28"/>
      <c r="P477" s="328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28"/>
      <c r="P478" s="328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28"/>
      <c r="P479" s="328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28"/>
      <c r="P480" s="328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28"/>
      <c r="P481" s="328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28"/>
      <c r="P482" s="328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28"/>
      <c r="P483" s="328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28"/>
      <c r="P484" s="328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28"/>
      <c r="P485" s="328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28"/>
      <c r="P486" s="328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28"/>
      <c r="P487" s="328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28"/>
      <c r="P488" s="328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28"/>
      <c r="P489" s="328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28"/>
      <c r="P490" s="328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28"/>
      <c r="P491" s="328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28"/>
      <c r="P492" s="328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28"/>
      <c r="P493" s="328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28"/>
      <c r="P494" s="328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28"/>
      <c r="P495" s="328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28"/>
      <c r="P496" s="328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28"/>
      <c r="P497" s="328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28"/>
      <c r="P498" s="328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28"/>
      <c r="P499" s="328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28"/>
      <c r="P500" s="328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28"/>
      <c r="P501" s="328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28"/>
      <c r="P502" s="328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28"/>
      <c r="P503" s="328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28"/>
      <c r="P504" s="328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28"/>
      <c r="P505" s="328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28"/>
      <c r="P506" s="328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28"/>
      <c r="P507" s="328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28"/>
      <c r="P508" s="328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28"/>
      <c r="P509" s="328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28"/>
      <c r="P510" s="328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28"/>
      <c r="P511" s="328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28"/>
      <c r="P512" s="328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28"/>
      <c r="P513" s="328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28"/>
      <c r="P514" s="328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28"/>
      <c r="P515" s="328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28"/>
      <c r="P516" s="328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28"/>
      <c r="P517" s="328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28"/>
      <c r="P518" s="328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28"/>
      <c r="P519" s="328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28"/>
      <c r="P520" s="328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28"/>
      <c r="P521" s="328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28"/>
      <c r="P522" s="328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28"/>
      <c r="P523" s="328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28"/>
      <c r="P524" s="328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28"/>
      <c r="P525" s="328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28"/>
      <c r="P526" s="328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28"/>
      <c r="P527" s="328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28"/>
      <c r="P528" s="328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28"/>
      <c r="P529" s="328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28"/>
      <c r="P530" s="328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28"/>
      <c r="P531" s="328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28"/>
      <c r="P532" s="328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28"/>
      <c r="P533" s="328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28"/>
      <c r="P534" s="328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28"/>
      <c r="P535" s="328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28"/>
      <c r="P536" s="328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28"/>
      <c r="P537" s="328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28"/>
      <c r="P538" s="328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28"/>
      <c r="P539" s="328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28"/>
      <c r="P540" s="328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28"/>
      <c r="P541" s="328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28"/>
      <c r="P542" s="328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28"/>
      <c r="P543" s="328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28"/>
      <c r="P544" s="328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28"/>
      <c r="P545" s="328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28"/>
      <c r="P546" s="328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28"/>
      <c r="P547" s="328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28"/>
      <c r="P548" s="328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28"/>
      <c r="P549" s="328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28"/>
      <c r="P550" s="328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28"/>
      <c r="P551" s="328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28"/>
      <c r="P552" s="328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28"/>
      <c r="P553" s="328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28"/>
      <c r="P554" s="328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28"/>
      <c r="P555" s="328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28"/>
      <c r="P556" s="328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28"/>
      <c r="P557" s="328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28"/>
      <c r="P558" s="328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28"/>
      <c r="P559" s="328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28"/>
      <c r="P560" s="328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28"/>
      <c r="P561" s="328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28"/>
      <c r="P562" s="328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28"/>
      <c r="P563" s="328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28"/>
      <c r="P564" s="328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28"/>
      <c r="P565" s="328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28"/>
      <c r="P566" s="328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28"/>
      <c r="P567" s="328"/>
    </row>
    <row r="568" spans="1:16" x14ac:dyDescent="0.25">
      <c r="A568" s="339">
        <v>43306</v>
      </c>
      <c r="B568" s="340">
        <v>180170531</v>
      </c>
      <c r="C568" s="341">
        <v>2</v>
      </c>
      <c r="D568" s="342">
        <v>232138</v>
      </c>
      <c r="E568" s="343">
        <v>180044498</v>
      </c>
      <c r="F568" s="341">
        <v>6</v>
      </c>
      <c r="G568" s="342">
        <v>739988</v>
      </c>
      <c r="H568" s="343"/>
      <c r="I568" s="344"/>
      <c r="J568" s="342"/>
      <c r="K568" s="328"/>
      <c r="L568" s="328"/>
      <c r="M568" s="328"/>
      <c r="N568" s="328"/>
      <c r="O568" s="328"/>
      <c r="P568" s="328"/>
    </row>
    <row r="569" spans="1:16" x14ac:dyDescent="0.25">
      <c r="A569" s="339">
        <v>43306</v>
      </c>
      <c r="B569" s="340">
        <v>180170547</v>
      </c>
      <c r="C569" s="341">
        <v>5</v>
      </c>
      <c r="D569" s="342">
        <v>398038</v>
      </c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28"/>
      <c r="P569" s="328"/>
    </row>
    <row r="570" spans="1:16" x14ac:dyDescent="0.25">
      <c r="A570" s="339">
        <v>43306</v>
      </c>
      <c r="B570" s="340">
        <v>180170588</v>
      </c>
      <c r="C570" s="341">
        <v>1</v>
      </c>
      <c r="D570" s="342">
        <v>108063</v>
      </c>
      <c r="E570" s="343"/>
      <c r="F570" s="341"/>
      <c r="G570" s="342"/>
      <c r="H570" s="343"/>
      <c r="I570" s="344"/>
      <c r="J570" s="342"/>
      <c r="K570" s="328"/>
      <c r="L570" s="328"/>
      <c r="M570" s="328"/>
      <c r="N570" s="328"/>
      <c r="O570" s="328"/>
      <c r="P570" s="328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28"/>
      <c r="P571" s="328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42"/>
      <c r="K572" s="328"/>
      <c r="L572" s="328"/>
      <c r="M572" s="328"/>
      <c r="N572" s="328"/>
      <c r="O572" s="328"/>
      <c r="P572" s="328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42"/>
      <c r="K573" s="328"/>
      <c r="L573" s="328"/>
      <c r="M573" s="328"/>
      <c r="N573" s="328"/>
      <c r="O573" s="328"/>
      <c r="P573" s="328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28"/>
      <c r="P574" s="328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42"/>
      <c r="K575" s="328"/>
      <c r="L575" s="328"/>
      <c r="M575" s="328"/>
      <c r="N575" s="328"/>
      <c r="O575" s="328"/>
      <c r="P575" s="328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28"/>
      <c r="P576" s="328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28"/>
      <c r="P577" s="328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28"/>
      <c r="P578" s="328"/>
    </row>
    <row r="579" spans="1:16" x14ac:dyDescent="0.25">
      <c r="A579" s="345"/>
      <c r="B579" s="346"/>
      <c r="C579" s="347"/>
      <c r="D579" s="342"/>
      <c r="E579" s="348"/>
      <c r="F579" s="347"/>
      <c r="G579" s="349"/>
      <c r="H579" s="348"/>
      <c r="I579" s="350"/>
      <c r="J579" s="349"/>
      <c r="K579" s="328"/>
      <c r="L579" s="328"/>
      <c r="M579" s="328"/>
      <c r="N579" s="328"/>
      <c r="O579" s="328"/>
      <c r="P579" s="328"/>
    </row>
    <row r="580" spans="1:16" x14ac:dyDescent="0.25">
      <c r="A580" s="345"/>
      <c r="B580" s="351" t="s">
        <v>11</v>
      </c>
      <c r="C580" s="352">
        <f>SUM(C7:C579)</f>
        <v>4177</v>
      </c>
      <c r="D580" s="353">
        <f>SUM(D7:D579)</f>
        <v>412480396</v>
      </c>
      <c r="E580" s="351" t="s">
        <v>11</v>
      </c>
      <c r="F580" s="352">
        <f>SUM(F7:F579)</f>
        <v>1053</v>
      </c>
      <c r="G580" s="353">
        <f>SUM(G7:G579)</f>
        <v>108212076</v>
      </c>
      <c r="H580" s="353">
        <f>SUM(H7:H579)</f>
        <v>0</v>
      </c>
      <c r="I580" s="352">
        <f>SUM(I7:I579)</f>
        <v>304270068</v>
      </c>
      <c r="J580" s="354"/>
      <c r="K580" s="328"/>
      <c r="L580" s="328"/>
      <c r="M580" s="328"/>
      <c r="N580" s="328"/>
      <c r="O580" s="328"/>
      <c r="P580" s="328"/>
    </row>
    <row r="581" spans="1:16" x14ac:dyDescent="0.25">
      <c r="A581" s="345"/>
      <c r="B581" s="351"/>
      <c r="C581" s="352"/>
      <c r="D581" s="353"/>
      <c r="E581" s="351"/>
      <c r="F581" s="352"/>
      <c r="G581" s="354"/>
      <c r="H581" s="346"/>
      <c r="I581" s="347"/>
      <c r="J581" s="354"/>
      <c r="K581" s="328"/>
      <c r="L581" s="328"/>
      <c r="M581" s="328"/>
      <c r="N581" s="328"/>
      <c r="O581" s="328"/>
      <c r="P581" s="328"/>
    </row>
    <row r="582" spans="1:16" x14ac:dyDescent="0.25">
      <c r="A582" s="345"/>
      <c r="B582" s="355"/>
      <c r="C582" s="347"/>
      <c r="D582" s="349"/>
      <c r="E582" s="351"/>
      <c r="F582" s="347"/>
      <c r="G582" s="396" t="s">
        <v>12</v>
      </c>
      <c r="H582" s="396"/>
      <c r="I582" s="350"/>
      <c r="J582" s="356">
        <f>SUM(D7:D579)</f>
        <v>412480396</v>
      </c>
      <c r="K582" s="328"/>
      <c r="L582" s="328"/>
      <c r="M582" s="328"/>
      <c r="N582" s="328"/>
      <c r="O582" s="328"/>
      <c r="P582" s="328"/>
    </row>
    <row r="583" spans="1:16" x14ac:dyDescent="0.25">
      <c r="A583" s="357"/>
      <c r="B583" s="346"/>
      <c r="C583" s="347"/>
      <c r="D583" s="349"/>
      <c r="E583" s="348"/>
      <c r="F583" s="347"/>
      <c r="G583" s="396" t="s">
        <v>13</v>
      </c>
      <c r="H583" s="396"/>
      <c r="I583" s="350"/>
      <c r="J583" s="356">
        <f>SUM(G7:G579)</f>
        <v>108212076</v>
      </c>
      <c r="K583" s="328"/>
      <c r="L583" s="328"/>
      <c r="M583" s="328"/>
      <c r="N583" s="328"/>
      <c r="O583" s="328"/>
      <c r="P583" s="328"/>
    </row>
    <row r="584" spans="1:16" x14ac:dyDescent="0.25">
      <c r="A584" s="345"/>
      <c r="B584" s="348"/>
      <c r="C584" s="347"/>
      <c r="D584" s="349"/>
      <c r="E584" s="348"/>
      <c r="F584" s="347"/>
      <c r="G584" s="396" t="s">
        <v>14</v>
      </c>
      <c r="H584" s="396"/>
      <c r="I584" s="358"/>
      <c r="J584" s="359">
        <f>J582-J583</f>
        <v>304268320</v>
      </c>
      <c r="K584" s="328"/>
      <c r="L584" s="328"/>
      <c r="M584" s="328"/>
      <c r="N584" s="328"/>
      <c r="O584" s="328"/>
      <c r="P584" s="328"/>
    </row>
    <row r="585" spans="1:16" x14ac:dyDescent="0.25">
      <c r="A585" s="360"/>
      <c r="B585" s="361"/>
      <c r="C585" s="347"/>
      <c r="D585" s="362"/>
      <c r="E585" s="348"/>
      <c r="F585" s="347"/>
      <c r="G585" s="396" t="s">
        <v>15</v>
      </c>
      <c r="H585" s="396"/>
      <c r="I585" s="350"/>
      <c r="J585" s="356">
        <f>SUM(H7:H579)</f>
        <v>0</v>
      </c>
      <c r="K585" s="328"/>
      <c r="L585" s="328"/>
      <c r="M585" s="328"/>
      <c r="N585" s="328"/>
      <c r="O585" s="328"/>
      <c r="P585" s="328"/>
    </row>
    <row r="586" spans="1:16" x14ac:dyDescent="0.25">
      <c r="A586" s="345"/>
      <c r="B586" s="361"/>
      <c r="C586" s="347"/>
      <c r="D586" s="362"/>
      <c r="E586" s="348"/>
      <c r="F586" s="347"/>
      <c r="G586" s="396" t="s">
        <v>16</v>
      </c>
      <c r="H586" s="396"/>
      <c r="I586" s="350"/>
      <c r="J586" s="356">
        <f>J584+J585</f>
        <v>304268320</v>
      </c>
      <c r="K586" s="328"/>
      <c r="L586" s="328"/>
      <c r="M586" s="328"/>
      <c r="N586" s="328"/>
      <c r="O586" s="328"/>
      <c r="P586" s="328"/>
    </row>
    <row r="587" spans="1:16" x14ac:dyDescent="0.25">
      <c r="A587" s="345"/>
      <c r="B587" s="361"/>
      <c r="C587" s="347"/>
      <c r="D587" s="362"/>
      <c r="E587" s="348"/>
      <c r="F587" s="347"/>
      <c r="G587" s="396" t="s">
        <v>5</v>
      </c>
      <c r="H587" s="396"/>
      <c r="I587" s="350"/>
      <c r="J587" s="356">
        <f>SUM(I7:I579)</f>
        <v>304270068</v>
      </c>
      <c r="K587" s="328"/>
      <c r="L587" s="328"/>
      <c r="M587" s="328"/>
      <c r="N587" s="328"/>
      <c r="O587" s="328"/>
      <c r="P587" s="328"/>
    </row>
    <row r="588" spans="1:16" x14ac:dyDescent="0.25">
      <c r="A588" s="345"/>
      <c r="B588" s="361"/>
      <c r="C588" s="347"/>
      <c r="D588" s="362"/>
      <c r="E588" s="348"/>
      <c r="F588" s="347"/>
      <c r="G588" s="396" t="s">
        <v>32</v>
      </c>
      <c r="H588" s="396"/>
      <c r="I588" s="347" t="str">
        <f>IF(J588&gt;0,"SALDO",IF(J588&lt;0,"PIUTANG",IF(J588=0,"LUNAS")))</f>
        <v>SALDO</v>
      </c>
      <c r="J588" s="356">
        <f>J587-J586</f>
        <v>1748</v>
      </c>
      <c r="K588" s="328"/>
      <c r="L588" s="328"/>
      <c r="M588" s="328"/>
      <c r="N588" s="328"/>
      <c r="O588" s="328"/>
      <c r="P588" s="328"/>
    </row>
    <row r="589" spans="1:16" x14ac:dyDescent="0.25">
      <c r="A589" s="345"/>
      <c r="K589" s="328"/>
      <c r="L589" s="328"/>
      <c r="M589" s="328"/>
      <c r="N589" s="328"/>
      <c r="O589" s="328"/>
      <c r="P589" s="328"/>
    </row>
  </sheetData>
  <mergeCells count="15">
    <mergeCell ref="G588:H588"/>
    <mergeCell ref="G582:H582"/>
    <mergeCell ref="G583:H583"/>
    <mergeCell ref="G584:H584"/>
    <mergeCell ref="G585:H585"/>
    <mergeCell ref="G586:H586"/>
    <mergeCell ref="G587:H587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43"/>
  <sheetViews>
    <sheetView workbookViewId="0">
      <pane ySplit="7" topLeftCell="A119" activePane="bottomLeft" state="frozen"/>
      <selection pane="bottomLeft" activeCell="J6" sqref="J6:J7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173</v>
      </c>
      <c r="D1" s="20"/>
      <c r="E1" s="20"/>
      <c r="F1" s="365" t="s">
        <v>22</v>
      </c>
      <c r="G1" s="365"/>
      <c r="H1" s="365"/>
      <c r="I1" s="38" t="s">
        <v>89</v>
      </c>
      <c r="J1" s="20"/>
      <c r="L1" s="37">
        <f>SUM(D117:D123)</f>
        <v>992866</v>
      </c>
      <c r="M1" s="37">
        <v>992863</v>
      </c>
      <c r="N1" s="37">
        <f>L1-M1</f>
        <v>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220">
        <f>J137*-1</f>
        <v>481514</v>
      </c>
      <c r="J2" s="20"/>
      <c r="L2" s="219">
        <f>SUM(H117:H123)</f>
        <v>193000</v>
      </c>
      <c r="M2" s="219">
        <v>193000</v>
      </c>
      <c r="N2" s="219">
        <f>L2-M2</f>
        <v>0</v>
      </c>
      <c r="O2" s="37" t="e">
        <f>N2-#REF!</f>
        <v>#REF!</v>
      </c>
    </row>
    <row r="3" spans="1:16" s="233" customFormat="1" x14ac:dyDescent="0.25">
      <c r="A3" s="218" t="s">
        <v>116</v>
      </c>
      <c r="B3" s="218"/>
      <c r="C3" s="221" t="s">
        <v>131</v>
      </c>
      <c r="D3" s="218"/>
      <c r="E3" s="218"/>
      <c r="F3" s="265" t="s">
        <v>118</v>
      </c>
      <c r="G3" s="265"/>
      <c r="H3" s="265" t="s">
        <v>132</v>
      </c>
      <c r="I3" s="278" t="s">
        <v>133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1185866</v>
      </c>
    </row>
    <row r="5" spans="1:16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6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6" x14ac:dyDescent="0.25">
      <c r="A7" s="40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05"/>
      <c r="I7" s="407"/>
      <c r="J7" s="378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98">
        <v>43305</v>
      </c>
      <c r="B124" s="99">
        <v>180170487</v>
      </c>
      <c r="C124" s="100">
        <v>1</v>
      </c>
      <c r="D124" s="34">
        <v>141838</v>
      </c>
      <c r="E124" s="101"/>
      <c r="F124" s="99"/>
      <c r="G124" s="34"/>
      <c r="H124" s="102">
        <v>20000</v>
      </c>
      <c r="I124" s="102"/>
      <c r="J124" s="34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98">
        <v>43306</v>
      </c>
      <c r="B125" s="99">
        <v>180170580</v>
      </c>
      <c r="C125" s="100">
        <v>1</v>
      </c>
      <c r="D125" s="34">
        <v>141838</v>
      </c>
      <c r="E125" s="101"/>
      <c r="F125" s="99"/>
      <c r="G125" s="34"/>
      <c r="H125" s="102">
        <v>25000</v>
      </c>
      <c r="I125" s="102"/>
      <c r="J125" s="34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98">
        <v>43306</v>
      </c>
      <c r="B126" s="99">
        <v>180170581</v>
      </c>
      <c r="C126" s="100">
        <v>1</v>
      </c>
      <c r="D126" s="34">
        <v>141838</v>
      </c>
      <c r="E126" s="101"/>
      <c r="F126" s="99"/>
      <c r="G126" s="34"/>
      <c r="H126" s="102">
        <v>11000</v>
      </c>
      <c r="I126" s="102"/>
      <c r="J126" s="34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98"/>
      <c r="B127" s="99"/>
      <c r="C127" s="100"/>
      <c r="D127" s="34"/>
      <c r="E127" s="101"/>
      <c r="F127" s="99"/>
      <c r="G127" s="34"/>
      <c r="H127" s="102"/>
      <c r="I127" s="102"/>
      <c r="J127" s="34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35"/>
      <c r="B128" s="234"/>
      <c r="C128" s="240"/>
      <c r="D128" s="236"/>
      <c r="E128" s="237"/>
      <c r="F128" s="234"/>
      <c r="G128" s="236"/>
      <c r="H128" s="239"/>
      <c r="I128" s="239"/>
      <c r="J128" s="23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4"/>
      <c r="B129" s="8" t="s">
        <v>11</v>
      </c>
      <c r="C129" s="77">
        <f>SUM(C8:C128)</f>
        <v>603</v>
      </c>
      <c r="D129" s="9"/>
      <c r="E129" s="223" t="s">
        <v>11</v>
      </c>
      <c r="F129" s="223">
        <f>SUM(F8:F128)</f>
        <v>1</v>
      </c>
      <c r="G129" s="224">
        <f>SUM(G8:G128)</f>
        <v>98525</v>
      </c>
      <c r="H129" s="239"/>
      <c r="I129" s="239"/>
      <c r="J129" s="23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4"/>
      <c r="B130" s="8"/>
      <c r="C130" s="77"/>
      <c r="D130" s="9"/>
      <c r="E130" s="237"/>
      <c r="F130" s="234"/>
      <c r="G130" s="236"/>
      <c r="H130" s="239"/>
      <c r="I130" s="239"/>
      <c r="J130" s="23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10"/>
      <c r="B131" s="11"/>
      <c r="C131" s="40"/>
      <c r="D131" s="6"/>
      <c r="E131" s="8"/>
      <c r="F131" s="234"/>
      <c r="G131" s="364" t="s">
        <v>12</v>
      </c>
      <c r="H131" s="364"/>
      <c r="I131" s="39"/>
      <c r="J131" s="13">
        <f>SUM(D8:D128)</f>
        <v>47127289</v>
      </c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4"/>
      <c r="B132" s="3"/>
      <c r="C132" s="40"/>
      <c r="D132" s="6"/>
      <c r="E132" s="8"/>
      <c r="F132" s="234"/>
      <c r="G132" s="364" t="s">
        <v>13</v>
      </c>
      <c r="H132" s="364"/>
      <c r="I132" s="39"/>
      <c r="J132" s="13">
        <f>SUM(G8:G128)</f>
        <v>98525</v>
      </c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14"/>
      <c r="B133" s="7"/>
      <c r="C133" s="40"/>
      <c r="D133" s="6"/>
      <c r="E133" s="7"/>
      <c r="F133" s="234"/>
      <c r="G133" s="364" t="s">
        <v>14</v>
      </c>
      <c r="H133" s="364"/>
      <c r="I133" s="41"/>
      <c r="J133" s="15">
        <f>J131-J132</f>
        <v>47028764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4"/>
      <c r="B134" s="16"/>
      <c r="C134" s="40"/>
      <c r="D134" s="17"/>
      <c r="E134" s="7"/>
      <c r="F134" s="8"/>
      <c r="G134" s="364" t="s">
        <v>15</v>
      </c>
      <c r="H134" s="364"/>
      <c r="I134" s="39"/>
      <c r="J134" s="13">
        <f>SUM(H8:H130)</f>
        <v>2700500</v>
      </c>
      <c r="K134" s="219"/>
      <c r="L134" s="219"/>
      <c r="M134" s="219"/>
      <c r="N134" s="219"/>
      <c r="O134" s="219"/>
      <c r="P134" s="219"/>
    </row>
    <row r="135" spans="1:16" x14ac:dyDescent="0.25">
      <c r="A135" s="4"/>
      <c r="B135" s="16"/>
      <c r="C135" s="40"/>
      <c r="D135" s="17"/>
      <c r="E135" s="7"/>
      <c r="F135" s="8"/>
      <c r="G135" s="364" t="s">
        <v>16</v>
      </c>
      <c r="H135" s="364"/>
      <c r="I135" s="39"/>
      <c r="J135" s="13">
        <f>J133+J134</f>
        <v>49729264</v>
      </c>
    </row>
    <row r="136" spans="1:16" x14ac:dyDescent="0.25">
      <c r="A136" s="4"/>
      <c r="B136" s="16"/>
      <c r="C136" s="40"/>
      <c r="D136" s="17"/>
      <c r="E136" s="7"/>
      <c r="F136" s="3"/>
      <c r="G136" s="364" t="s">
        <v>5</v>
      </c>
      <c r="H136" s="364"/>
      <c r="I136" s="39"/>
      <c r="J136" s="13">
        <f>SUM(I8:I130)</f>
        <v>49247750</v>
      </c>
    </row>
    <row r="137" spans="1:16" x14ac:dyDescent="0.25">
      <c r="A137" s="4"/>
      <c r="B137" s="16"/>
      <c r="C137" s="40"/>
      <c r="D137" s="17"/>
      <c r="E137" s="7"/>
      <c r="F137" s="3"/>
      <c r="G137" s="364" t="s">
        <v>32</v>
      </c>
      <c r="H137" s="364"/>
      <c r="I137" s="40" t="str">
        <f>IF(J137&gt;0,"SALDO",IF(J137&lt;0,"PIUTANG",IF(J137=0,"LUNAS")))</f>
        <v>PIUTANG</v>
      </c>
      <c r="J137" s="13">
        <f>J136-J135</f>
        <v>-481514</v>
      </c>
    </row>
    <row r="138" spans="1:16" x14ac:dyDescent="0.25">
      <c r="F138" s="37"/>
      <c r="G138" s="37"/>
      <c r="J138" s="37"/>
    </row>
    <row r="139" spans="1:16" x14ac:dyDescent="0.25">
      <c r="C139" s="37"/>
      <c r="D139" s="37"/>
      <c r="F139" s="37"/>
      <c r="G139" s="37"/>
      <c r="J139" s="37"/>
      <c r="L139"/>
      <c r="M139"/>
      <c r="N139"/>
      <c r="O139"/>
      <c r="P139"/>
    </row>
    <row r="140" spans="1:16" x14ac:dyDescent="0.25">
      <c r="C140" s="37"/>
      <c r="D140" s="37"/>
      <c r="F140" s="37"/>
      <c r="G140" s="37"/>
      <c r="J140" s="37"/>
      <c r="L140"/>
      <c r="M140"/>
      <c r="N140"/>
      <c r="O140"/>
      <c r="P140"/>
    </row>
    <row r="141" spans="1:16" x14ac:dyDescent="0.25">
      <c r="C141" s="37"/>
      <c r="D141" s="37"/>
      <c r="F141" s="37"/>
      <c r="G141" s="37"/>
      <c r="J141" s="37"/>
      <c r="L141"/>
      <c r="M141"/>
      <c r="N141"/>
      <c r="O141"/>
      <c r="P141"/>
    </row>
    <row r="142" spans="1:16" x14ac:dyDescent="0.25">
      <c r="C142" s="37"/>
      <c r="D142" s="37"/>
      <c r="F142" s="37"/>
      <c r="G142" s="37"/>
      <c r="J142" s="37"/>
      <c r="L142"/>
      <c r="M142"/>
      <c r="N142"/>
      <c r="O142"/>
      <c r="P142"/>
    </row>
    <row r="143" spans="1:16" x14ac:dyDescent="0.25">
      <c r="C143" s="37"/>
      <c r="D143" s="37"/>
      <c r="L143"/>
      <c r="M143"/>
      <c r="N143"/>
      <c r="O143"/>
      <c r="P143"/>
    </row>
  </sheetData>
  <mergeCells count="15">
    <mergeCell ref="G137:H137"/>
    <mergeCell ref="G131:H131"/>
    <mergeCell ref="G132:H132"/>
    <mergeCell ref="G133:H133"/>
    <mergeCell ref="G134:H134"/>
    <mergeCell ref="G135:H135"/>
    <mergeCell ref="G136:H136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6"/>
  <sheetViews>
    <sheetView workbookViewId="0">
      <pane ySplit="7" topLeftCell="A48" activePane="bottomLeft" state="frozen"/>
      <selection pane="bottomLeft" activeCell="B55" sqref="B55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65" t="s">
        <v>22</v>
      </c>
      <c r="G1" s="365"/>
      <c r="H1" s="365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J66*-1</f>
        <v>460075</v>
      </c>
      <c r="J2" s="20"/>
      <c r="L2" s="37">
        <f>SUM(G41:G43)</f>
        <v>924438</v>
      </c>
      <c r="M2" s="107"/>
    </row>
    <row r="3" spans="1:17" s="233" customFormat="1" x14ac:dyDescent="0.25">
      <c r="A3" s="218" t="s">
        <v>116</v>
      </c>
      <c r="B3" s="218"/>
      <c r="C3" s="221" t="s">
        <v>182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M5" s="37"/>
    </row>
    <row r="6" spans="1:17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  <c r="M6" s="37"/>
    </row>
    <row r="7" spans="1:17" x14ac:dyDescent="0.25">
      <c r="A7" s="40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78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98">
        <v>43300</v>
      </c>
      <c r="B54" s="99">
        <v>180170052</v>
      </c>
      <c r="C54" s="100">
        <v>6</v>
      </c>
      <c r="D54" s="34">
        <v>421400</v>
      </c>
      <c r="E54" s="101"/>
      <c r="F54" s="99"/>
      <c r="G54" s="34"/>
      <c r="H54" s="102"/>
      <c r="I54" s="102"/>
      <c r="J54" s="34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98">
        <v>43303</v>
      </c>
      <c r="B55" s="99">
        <v>180170282</v>
      </c>
      <c r="C55" s="100">
        <v>2</v>
      </c>
      <c r="D55" s="34">
        <v>211050</v>
      </c>
      <c r="E55" s="101"/>
      <c r="F55" s="99"/>
      <c r="G55" s="34"/>
      <c r="H55" s="102"/>
      <c r="I55" s="102"/>
      <c r="J55" s="34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  <c r="K56" s="138"/>
      <c r="L56" s="138"/>
      <c r="M56" s="138"/>
      <c r="N56" s="138"/>
      <c r="O56" s="138"/>
      <c r="P56" s="138"/>
      <c r="Q56" s="138"/>
    </row>
    <row r="57" spans="1:17" x14ac:dyDescent="0.25">
      <c r="A57" s="4"/>
      <c r="B57" s="3"/>
      <c r="C57" s="40"/>
      <c r="D57" s="6"/>
      <c r="E57" s="7"/>
      <c r="F57" s="3"/>
      <c r="G57" s="6"/>
      <c r="H57" s="39"/>
      <c r="I57" s="39"/>
      <c r="J57" s="6"/>
      <c r="M57" s="37"/>
    </row>
    <row r="58" spans="1:17" x14ac:dyDescent="0.25">
      <c r="A58" s="4"/>
      <c r="B58" s="8" t="s">
        <v>11</v>
      </c>
      <c r="C58" s="77">
        <f>SUM(C8:C57)</f>
        <v>324</v>
      </c>
      <c r="D58" s="9"/>
      <c r="E58" s="8" t="s">
        <v>11</v>
      </c>
      <c r="F58" s="8">
        <f>SUM(F8:F57)</f>
        <v>88</v>
      </c>
      <c r="G58" s="5"/>
      <c r="H58" s="40"/>
      <c r="I58" s="40"/>
      <c r="J58" s="5"/>
      <c r="M58" s="37"/>
    </row>
    <row r="59" spans="1:17" x14ac:dyDescent="0.25">
      <c r="A59" s="4"/>
      <c r="B59" s="8"/>
      <c r="C59" s="77"/>
      <c r="D59" s="9"/>
      <c r="E59" s="8"/>
      <c r="F59" s="8"/>
      <c r="G59" s="32"/>
      <c r="H59" s="52"/>
      <c r="I59" s="40"/>
      <c r="J59" s="5"/>
      <c r="M59" s="37"/>
    </row>
    <row r="60" spans="1:17" x14ac:dyDescent="0.25">
      <c r="A60" s="10"/>
      <c r="B60" s="11"/>
      <c r="C60" s="40"/>
      <c r="D60" s="6"/>
      <c r="E60" s="8"/>
      <c r="F60" s="3"/>
      <c r="G60" s="364" t="s">
        <v>12</v>
      </c>
      <c r="H60" s="364"/>
      <c r="I60" s="39"/>
      <c r="J60" s="13">
        <f>SUM(D8:D57)</f>
        <v>36388898</v>
      </c>
      <c r="M60" s="37"/>
    </row>
    <row r="61" spans="1:17" x14ac:dyDescent="0.25">
      <c r="A61" s="4"/>
      <c r="B61" s="3"/>
      <c r="C61" s="40"/>
      <c r="D61" s="6"/>
      <c r="E61" s="7"/>
      <c r="F61" s="3"/>
      <c r="G61" s="364" t="s">
        <v>13</v>
      </c>
      <c r="H61" s="364"/>
      <c r="I61" s="39"/>
      <c r="J61" s="13">
        <f>SUM(G8:G57)</f>
        <v>10404534</v>
      </c>
      <c r="M61" s="37"/>
    </row>
    <row r="62" spans="1:17" x14ac:dyDescent="0.25">
      <c r="A62" s="14"/>
      <c r="B62" s="7"/>
      <c r="C62" s="40"/>
      <c r="D62" s="6"/>
      <c r="E62" s="7"/>
      <c r="F62" s="3"/>
      <c r="G62" s="364" t="s">
        <v>14</v>
      </c>
      <c r="H62" s="364"/>
      <c r="I62" s="41"/>
      <c r="J62" s="15">
        <f>J60-J61</f>
        <v>25984364</v>
      </c>
      <c r="M62" s="37"/>
    </row>
    <row r="63" spans="1:17" x14ac:dyDescent="0.25">
      <c r="A63" s="4"/>
      <c r="B63" s="16"/>
      <c r="C63" s="40"/>
      <c r="D63" s="17"/>
      <c r="E63" s="7"/>
      <c r="F63" s="3"/>
      <c r="G63" s="364" t="s">
        <v>15</v>
      </c>
      <c r="H63" s="364"/>
      <c r="I63" s="39"/>
      <c r="J63" s="13">
        <f>SUM(H8:H58)</f>
        <v>0</v>
      </c>
      <c r="M63" s="37"/>
    </row>
    <row r="64" spans="1:17" x14ac:dyDescent="0.25">
      <c r="A64" s="4"/>
      <c r="B64" s="16"/>
      <c r="C64" s="40"/>
      <c r="D64" s="17"/>
      <c r="E64" s="7"/>
      <c r="F64" s="3"/>
      <c r="G64" s="364" t="s">
        <v>16</v>
      </c>
      <c r="H64" s="364"/>
      <c r="I64" s="39"/>
      <c r="J64" s="13">
        <f>J62+J63</f>
        <v>25984364</v>
      </c>
      <c r="M64" s="37"/>
    </row>
    <row r="65" spans="1:13" x14ac:dyDescent="0.25">
      <c r="A65" s="4"/>
      <c r="B65" s="16"/>
      <c r="C65" s="40"/>
      <c r="D65" s="17"/>
      <c r="E65" s="7"/>
      <c r="F65" s="3"/>
      <c r="G65" s="364" t="s">
        <v>5</v>
      </c>
      <c r="H65" s="364"/>
      <c r="I65" s="39"/>
      <c r="J65" s="13">
        <f>SUM(I8:I58)</f>
        <v>25524289</v>
      </c>
      <c r="M65" s="37"/>
    </row>
    <row r="66" spans="1:13" x14ac:dyDescent="0.25">
      <c r="A66" s="4"/>
      <c r="B66" s="16"/>
      <c r="C66" s="40"/>
      <c r="D66" s="17"/>
      <c r="E66" s="7"/>
      <c r="F66" s="3"/>
      <c r="G66" s="364" t="s">
        <v>32</v>
      </c>
      <c r="H66" s="364"/>
      <c r="I66" s="40" t="str">
        <f>IF(J66&gt;0,"SALDO",IF(J66&lt;0,"PIUTANG",IF(J66=0,"LUNAS")))</f>
        <v>PIUTANG</v>
      </c>
      <c r="J66" s="13">
        <f>J65-J64</f>
        <v>-460075</v>
      </c>
      <c r="M66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6:H66"/>
    <mergeCell ref="G60:H60"/>
    <mergeCell ref="G61:H61"/>
    <mergeCell ref="G62:H62"/>
    <mergeCell ref="G63:H63"/>
    <mergeCell ref="G64:H64"/>
    <mergeCell ref="G65:H6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8" activePane="bottomLeft" state="frozen"/>
      <selection pane="bottomLeft" activeCell="H23" sqref="H2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74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3" x14ac:dyDescent="0.25">
      <c r="A2" s="20" t="s">
        <v>1</v>
      </c>
      <c r="B2" s="20"/>
      <c r="C2" s="28" t="s">
        <v>71</v>
      </c>
      <c r="D2" s="20"/>
      <c r="E2" s="20"/>
      <c r="F2" s="365" t="s">
        <v>21</v>
      </c>
      <c r="G2" s="365"/>
      <c r="H2" s="365"/>
      <c r="I2" s="38">
        <f>J31*-1</f>
        <v>-350</v>
      </c>
      <c r="J2" s="20"/>
      <c r="L2" s="18"/>
      <c r="M2" s="18"/>
    </row>
    <row r="3" spans="1:13" s="233" customFormat="1" x14ac:dyDescent="0.25">
      <c r="A3" s="218" t="s">
        <v>116</v>
      </c>
      <c r="B3" s="218"/>
      <c r="C3" s="28" t="s">
        <v>129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L5" s="18"/>
    </row>
    <row r="6" spans="1:13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3" x14ac:dyDescent="0.25">
      <c r="A7" s="40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74"/>
      <c r="I7" s="407"/>
      <c r="J7" s="378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79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186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98"/>
      <c r="B21" s="99"/>
      <c r="C21" s="253"/>
      <c r="D21" s="34"/>
      <c r="E21" s="101"/>
      <c r="F21" s="99"/>
      <c r="G21" s="34"/>
      <c r="H21" s="101"/>
      <c r="I21" s="102"/>
      <c r="J21" s="34"/>
      <c r="L21" s="238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64" t="s">
        <v>12</v>
      </c>
      <c r="H25" s="364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64" t="s">
        <v>13</v>
      </c>
      <c r="H26" s="364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64" t="s">
        <v>14</v>
      </c>
      <c r="H27" s="364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64" t="s">
        <v>15</v>
      </c>
      <c r="H28" s="364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64" t="s">
        <v>16</v>
      </c>
      <c r="H29" s="364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64" t="s">
        <v>5</v>
      </c>
      <c r="H30" s="364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64" t="s">
        <v>32</v>
      </c>
      <c r="H31" s="364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G31:H31"/>
    <mergeCell ref="G25:H25"/>
    <mergeCell ref="G26:H26"/>
    <mergeCell ref="G27:H27"/>
    <mergeCell ref="G28:H28"/>
    <mergeCell ref="G29:H29"/>
    <mergeCell ref="G30:H3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6"/>
  <sheetViews>
    <sheetView workbookViewId="0">
      <pane ySplit="7" topLeftCell="A19" activePane="bottomLeft" state="frozen"/>
      <selection pane="bottomLeft" activeCell="I29" sqref="I2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187</v>
      </c>
      <c r="D1" s="218"/>
      <c r="E1" s="218"/>
      <c r="F1" s="365" t="s">
        <v>22</v>
      </c>
      <c r="G1" s="365"/>
      <c r="H1" s="365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65" t="s">
        <v>21</v>
      </c>
      <c r="G2" s="365"/>
      <c r="H2" s="365"/>
      <c r="I2" s="220">
        <f>J40*-1</f>
        <v>7985788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0" x14ac:dyDescent="0.25">
      <c r="A7" s="400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5"/>
      <c r="I7" s="407"/>
      <c r="J7" s="378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98">
        <v>43292</v>
      </c>
      <c r="B22" s="99">
        <v>180169300</v>
      </c>
      <c r="C22" s="100">
        <v>67</v>
      </c>
      <c r="D22" s="34">
        <v>6868750</v>
      </c>
      <c r="E22" s="101"/>
      <c r="F22" s="99"/>
      <c r="G22" s="34"/>
      <c r="H22" s="102"/>
      <c r="I22" s="102"/>
      <c r="J22" s="34"/>
    </row>
    <row r="23" spans="1:10" x14ac:dyDescent="0.25">
      <c r="A23" s="98">
        <v>43295</v>
      </c>
      <c r="B23" s="99"/>
      <c r="C23" s="100"/>
      <c r="D23" s="34"/>
      <c r="E23" s="101">
        <v>180044309</v>
      </c>
      <c r="F23" s="99">
        <v>2</v>
      </c>
      <c r="G23" s="34">
        <v>266175</v>
      </c>
      <c r="H23" s="102"/>
      <c r="I23" s="102"/>
      <c r="J23" s="34"/>
    </row>
    <row r="24" spans="1:10" x14ac:dyDescent="0.25">
      <c r="A24" s="98">
        <v>43299</v>
      </c>
      <c r="B24" s="99"/>
      <c r="C24" s="100"/>
      <c r="D24" s="34"/>
      <c r="E24" s="101"/>
      <c r="F24" s="99"/>
      <c r="G24" s="34"/>
      <c r="H24" s="102"/>
      <c r="I24" s="102">
        <v>4000000</v>
      </c>
      <c r="J24" s="34" t="s">
        <v>17</v>
      </c>
    </row>
    <row r="25" spans="1:10" x14ac:dyDescent="0.25">
      <c r="A25" s="98">
        <v>43300</v>
      </c>
      <c r="B25" s="99"/>
      <c r="C25" s="100"/>
      <c r="D25" s="34"/>
      <c r="E25" s="101"/>
      <c r="F25" s="99"/>
      <c r="G25" s="34"/>
      <c r="H25" s="102"/>
      <c r="I25" s="239">
        <v>1000000</v>
      </c>
      <c r="J25" s="236" t="s">
        <v>17</v>
      </c>
    </row>
    <row r="26" spans="1:10" x14ac:dyDescent="0.25">
      <c r="A26" s="98">
        <v>43304</v>
      </c>
      <c r="B26" s="99">
        <v>180170402</v>
      </c>
      <c r="C26" s="100">
        <v>67</v>
      </c>
      <c r="D26" s="34">
        <v>6958088</v>
      </c>
      <c r="E26" s="101"/>
      <c r="F26" s="99"/>
      <c r="G26" s="34"/>
      <c r="H26" s="102"/>
      <c r="I26" s="239"/>
      <c r="J26" s="236"/>
    </row>
    <row r="27" spans="1:10" x14ac:dyDescent="0.25">
      <c r="A27" s="98">
        <v>43305</v>
      </c>
      <c r="B27" s="99"/>
      <c r="C27" s="100"/>
      <c r="D27" s="34"/>
      <c r="E27" s="101">
        <v>180044473</v>
      </c>
      <c r="F27" s="99">
        <v>5</v>
      </c>
      <c r="G27" s="34">
        <v>574875</v>
      </c>
      <c r="H27" s="102"/>
      <c r="I27" s="239"/>
      <c r="J27" s="236"/>
    </row>
    <row r="28" spans="1:10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0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0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0" x14ac:dyDescent="0.25">
      <c r="A31" s="235"/>
      <c r="B31" s="234"/>
      <c r="C31" s="240"/>
      <c r="D31" s="236"/>
      <c r="E31" s="237"/>
      <c r="F31" s="234"/>
      <c r="G31" s="236"/>
      <c r="H31" s="239"/>
      <c r="I31" s="239"/>
      <c r="J31" s="236"/>
    </row>
    <row r="32" spans="1:10" x14ac:dyDescent="0.25">
      <c r="A32" s="235"/>
      <c r="B32" s="223" t="s">
        <v>11</v>
      </c>
      <c r="C32" s="232">
        <f>SUM(C8:C31)</f>
        <v>519</v>
      </c>
      <c r="D32" s="224"/>
      <c r="E32" s="223" t="s">
        <v>11</v>
      </c>
      <c r="F32" s="223">
        <f>SUM(F8:F31)</f>
        <v>73</v>
      </c>
      <c r="G32" s="224">
        <f>SUM(G8:G31)</f>
        <v>7429101</v>
      </c>
      <c r="H32" s="239"/>
      <c r="I32" s="239"/>
      <c r="J32" s="236"/>
    </row>
    <row r="33" spans="1:16" x14ac:dyDescent="0.25">
      <c r="A33" s="235"/>
      <c r="B33" s="223"/>
      <c r="C33" s="232"/>
      <c r="D33" s="224"/>
      <c r="E33" s="237"/>
      <c r="F33" s="234"/>
      <c r="G33" s="236"/>
      <c r="H33" s="239"/>
      <c r="I33" s="239"/>
      <c r="J33" s="236"/>
    </row>
    <row r="34" spans="1:16" x14ac:dyDescent="0.25">
      <c r="A34" s="225"/>
      <c r="B34" s="226"/>
      <c r="C34" s="240"/>
      <c r="D34" s="236"/>
      <c r="E34" s="223"/>
      <c r="F34" s="234"/>
      <c r="G34" s="364" t="s">
        <v>12</v>
      </c>
      <c r="H34" s="364"/>
      <c r="I34" s="239"/>
      <c r="J34" s="227">
        <f>SUM(D8:D31)</f>
        <v>53672065</v>
      </c>
    </row>
    <row r="35" spans="1:16" x14ac:dyDescent="0.25">
      <c r="A35" s="235"/>
      <c r="B35" s="234"/>
      <c r="C35" s="240"/>
      <c r="D35" s="236"/>
      <c r="E35" s="223"/>
      <c r="F35" s="234"/>
      <c r="G35" s="364" t="s">
        <v>13</v>
      </c>
      <c r="H35" s="364"/>
      <c r="I35" s="239"/>
      <c r="J35" s="227">
        <f>SUM(G8:G31)</f>
        <v>7429101</v>
      </c>
    </row>
    <row r="36" spans="1:16" x14ac:dyDescent="0.25">
      <c r="A36" s="228"/>
      <c r="B36" s="237"/>
      <c r="C36" s="240"/>
      <c r="D36" s="236"/>
      <c r="E36" s="237"/>
      <c r="F36" s="234"/>
      <c r="G36" s="364" t="s">
        <v>14</v>
      </c>
      <c r="H36" s="364"/>
      <c r="I36" s="41"/>
      <c r="J36" s="229">
        <f>J34-J35</f>
        <v>46242964</v>
      </c>
    </row>
    <row r="37" spans="1:16" x14ac:dyDescent="0.25">
      <c r="A37" s="235"/>
      <c r="B37" s="230"/>
      <c r="C37" s="240"/>
      <c r="D37" s="231"/>
      <c r="E37" s="237"/>
      <c r="F37" s="223"/>
      <c r="G37" s="364" t="s">
        <v>15</v>
      </c>
      <c r="H37" s="364"/>
      <c r="I37" s="239"/>
      <c r="J37" s="227">
        <f>SUM(H8:H33)</f>
        <v>0</v>
      </c>
    </row>
    <row r="38" spans="1:16" x14ac:dyDescent="0.25">
      <c r="A38" s="235"/>
      <c r="B38" s="230"/>
      <c r="C38" s="240"/>
      <c r="D38" s="231"/>
      <c r="E38" s="237"/>
      <c r="F38" s="223"/>
      <c r="G38" s="364" t="s">
        <v>16</v>
      </c>
      <c r="H38" s="364"/>
      <c r="I38" s="239"/>
      <c r="J38" s="227">
        <f>J36+J37</f>
        <v>46242964</v>
      </c>
    </row>
    <row r="39" spans="1:16" x14ac:dyDescent="0.25">
      <c r="A39" s="235"/>
      <c r="B39" s="230"/>
      <c r="C39" s="240"/>
      <c r="D39" s="231"/>
      <c r="E39" s="237"/>
      <c r="F39" s="234"/>
      <c r="G39" s="364" t="s">
        <v>5</v>
      </c>
      <c r="H39" s="364"/>
      <c r="I39" s="239"/>
      <c r="J39" s="227">
        <f>SUM(I8:I33)</f>
        <v>38257176</v>
      </c>
    </row>
    <row r="40" spans="1:16" x14ac:dyDescent="0.25">
      <c r="A40" s="235"/>
      <c r="B40" s="230"/>
      <c r="C40" s="240"/>
      <c r="D40" s="231"/>
      <c r="E40" s="237"/>
      <c r="F40" s="234"/>
      <c r="G40" s="364" t="s">
        <v>32</v>
      </c>
      <c r="H40" s="364"/>
      <c r="I40" s="240" t="str">
        <f>IF(J40&gt;0,"SALDO",IF(J40&lt;0,"PIUTANG",IF(J40=0,"LUNAS")))</f>
        <v>PIUTANG</v>
      </c>
      <c r="J40" s="227">
        <f>J39-J38</f>
        <v>-7985788</v>
      </c>
    </row>
    <row r="41" spans="1:16" x14ac:dyDescent="0.25">
      <c r="F41" s="219"/>
      <c r="G41" s="219"/>
      <c r="J41" s="219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L46" s="233"/>
      <c r="M46" s="233"/>
      <c r="N46" s="233"/>
      <c r="O46" s="233"/>
      <c r="P46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5" activePane="bottomLeft" state="frozen"/>
      <selection pane="bottomLeft" activeCell="B20" sqref="B2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190</v>
      </c>
      <c r="D1" s="218"/>
      <c r="E1" s="218"/>
      <c r="F1" s="365" t="s">
        <v>22</v>
      </c>
      <c r="G1" s="365"/>
      <c r="H1" s="365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65" t="s">
        <v>21</v>
      </c>
      <c r="G2" s="365"/>
      <c r="H2" s="365"/>
      <c r="I2" s="220">
        <f>J33*-1</f>
        <v>-2123</v>
      </c>
      <c r="J2" s="218"/>
    </row>
    <row r="3" spans="1:12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2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2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2" x14ac:dyDescent="0.25">
      <c r="A7" s="400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5"/>
      <c r="I7" s="407"/>
      <c r="J7" s="378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397</v>
      </c>
      <c r="D25" s="224"/>
      <c r="E25" s="223" t="s">
        <v>11</v>
      </c>
      <c r="F25" s="223">
        <f>SUM(F8:F24)</f>
        <v>81</v>
      </c>
      <c r="G25" s="224">
        <f>SUM(G8:G24)</f>
        <v>8479014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64" t="s">
        <v>12</v>
      </c>
      <c r="H27" s="364"/>
      <c r="I27" s="239"/>
      <c r="J27" s="227">
        <f>SUM(D8:D24)</f>
        <v>40350891</v>
      </c>
    </row>
    <row r="28" spans="1:10" x14ac:dyDescent="0.25">
      <c r="A28" s="235"/>
      <c r="B28" s="234"/>
      <c r="C28" s="240"/>
      <c r="D28" s="236"/>
      <c r="E28" s="223"/>
      <c r="F28" s="234"/>
      <c r="G28" s="364" t="s">
        <v>13</v>
      </c>
      <c r="H28" s="364"/>
      <c r="I28" s="239"/>
      <c r="J28" s="227">
        <f>SUM(G8:G24)</f>
        <v>8479014</v>
      </c>
    </row>
    <row r="29" spans="1:10" x14ac:dyDescent="0.25">
      <c r="A29" s="228"/>
      <c r="B29" s="237"/>
      <c r="C29" s="240"/>
      <c r="D29" s="236"/>
      <c r="E29" s="237"/>
      <c r="F29" s="234"/>
      <c r="G29" s="364" t="s">
        <v>14</v>
      </c>
      <c r="H29" s="364"/>
      <c r="I29" s="41"/>
      <c r="J29" s="229">
        <f>J27-J28</f>
        <v>31871877</v>
      </c>
    </row>
    <row r="30" spans="1:10" x14ac:dyDescent="0.25">
      <c r="A30" s="235"/>
      <c r="B30" s="230"/>
      <c r="C30" s="240"/>
      <c r="D30" s="231"/>
      <c r="E30" s="237"/>
      <c r="F30" s="223"/>
      <c r="G30" s="364" t="s">
        <v>15</v>
      </c>
      <c r="H30" s="364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64" t="s">
        <v>16</v>
      </c>
      <c r="H31" s="364"/>
      <c r="I31" s="239"/>
      <c r="J31" s="227">
        <f>J29+J30</f>
        <v>31871877</v>
      </c>
    </row>
    <row r="32" spans="1:10" x14ac:dyDescent="0.25">
      <c r="A32" s="235"/>
      <c r="B32" s="230"/>
      <c r="C32" s="240"/>
      <c r="D32" s="231"/>
      <c r="E32" s="237"/>
      <c r="F32" s="234"/>
      <c r="G32" s="364" t="s">
        <v>5</v>
      </c>
      <c r="H32" s="364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364" t="s">
        <v>32</v>
      </c>
      <c r="H33" s="364"/>
      <c r="I33" s="240" t="str">
        <f>IF(J33&gt;0,"SALDO",IF(J33&lt;0,"PIUTANG",IF(J33=0,"LUNAS")))</f>
        <v>SALDO</v>
      </c>
      <c r="J33" s="227">
        <f>J32-J31</f>
        <v>2123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2018-07-23T08:17:09Z</cp:lastPrinted>
  <dcterms:created xsi:type="dcterms:W3CDTF">2016-05-07T01:49:09Z</dcterms:created>
  <dcterms:modified xsi:type="dcterms:W3CDTF">2018-07-25T10:43:29Z</dcterms:modified>
</cp:coreProperties>
</file>