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665" windowWidth="4095" windowHeight="1170" tabRatio="874" activeTab="15"/>
  </bookViews>
  <sheets>
    <sheet name="Taufik ST" sheetId="54" r:id="rId1"/>
    <sheet name="Indra Fashion" sheetId="2" r:id="rId2"/>
    <sheet name="Bandros" sheetId="58" r:id="rId3"/>
    <sheet name="Atlantis" sheetId="59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Bandros!$L$894:$L$899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ST'!$A$5:$J$317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C13" i="15" l="1"/>
  <c r="C11" i="15"/>
  <c r="L2" i="35" l="1"/>
  <c r="L1" i="35"/>
  <c r="M2" i="58" l="1"/>
  <c r="M1" i="58"/>
  <c r="L2" i="2"/>
  <c r="L1" i="2"/>
  <c r="L2" i="54" l="1"/>
  <c r="L1" i="54"/>
  <c r="L2" i="58" l="1"/>
  <c r="L1" i="58"/>
  <c r="C19" i="15" l="1"/>
  <c r="L2" i="12" l="1"/>
  <c r="L1" i="12"/>
  <c r="J612" i="59" l="1"/>
  <c r="J610" i="59"/>
  <c r="J608" i="59"/>
  <c r="J607" i="59"/>
  <c r="I605" i="59"/>
  <c r="H605" i="59"/>
  <c r="G605" i="59"/>
  <c r="F605" i="59"/>
  <c r="D605" i="59"/>
  <c r="C605" i="59"/>
  <c r="L3" i="59"/>
  <c r="L2" i="59"/>
  <c r="L1" i="59"/>
  <c r="J609" i="59" l="1"/>
  <c r="J611" i="59" s="1"/>
  <c r="J613" i="59" s="1"/>
  <c r="I2" i="59" s="1"/>
  <c r="C7" i="15" s="1"/>
  <c r="I613" i="59" l="1"/>
  <c r="J931" i="58" l="1"/>
  <c r="J929" i="58"/>
  <c r="J927" i="58"/>
  <c r="J926" i="58"/>
  <c r="I924" i="58"/>
  <c r="H924" i="58"/>
  <c r="G924" i="58"/>
  <c r="F924" i="58"/>
  <c r="D924" i="58"/>
  <c r="C924" i="58"/>
  <c r="L666" i="58"/>
  <c r="L665" i="58"/>
  <c r="M3" i="58"/>
  <c r="L3" i="58"/>
  <c r="N3" i="58" l="1"/>
  <c r="J928" i="58"/>
  <c r="J930" i="58" s="1"/>
  <c r="J932" i="58" s="1"/>
  <c r="I932" i="58" l="1"/>
  <c r="I2" i="58"/>
  <c r="C8" i="15" s="1"/>
  <c r="L1" i="56"/>
  <c r="M66" i="57" l="1"/>
  <c r="M65" i="57"/>
  <c r="M67" i="57" s="1"/>
  <c r="L15" i="2" l="1"/>
  <c r="L16" i="2"/>
  <c r="L17" i="2"/>
  <c r="J190" i="57" l="1"/>
  <c r="J188" i="57"/>
  <c r="J186" i="57"/>
  <c r="J185" i="57"/>
  <c r="G183" i="57"/>
  <c r="F183" i="57"/>
  <c r="C183" i="57"/>
  <c r="J187" i="57" l="1"/>
  <c r="J189" i="57" s="1"/>
  <c r="J191" i="57" s="1"/>
  <c r="I191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41" i="55"/>
  <c r="J39" i="55"/>
  <c r="J37" i="55"/>
  <c r="J36" i="55"/>
  <c r="G34" i="55"/>
  <c r="F34" i="55"/>
  <c r="C34" i="55"/>
  <c r="J38" i="55" l="1"/>
  <c r="J40" i="55" s="1"/>
  <c r="J42" i="55" s="1"/>
  <c r="I42" i="55" s="1"/>
  <c r="I2" i="55" l="1"/>
  <c r="C9" i="15" s="1"/>
  <c r="I42" i="30" l="1"/>
  <c r="I44" i="30"/>
  <c r="I37" i="18" l="1"/>
  <c r="I39" i="18"/>
  <c r="L3" i="12" l="1"/>
  <c r="B18" i="15" l="1"/>
  <c r="B14" i="15"/>
  <c r="J316" i="54" l="1"/>
  <c r="J314" i="54"/>
  <c r="J312" i="54"/>
  <c r="J311" i="54"/>
  <c r="I309" i="54"/>
  <c r="H309" i="54"/>
  <c r="G309" i="54"/>
  <c r="F309" i="54"/>
  <c r="D309" i="54"/>
  <c r="C309" i="54"/>
  <c r="J313" i="54" l="1"/>
  <c r="J315" i="54" s="1"/>
  <c r="J317" i="54" s="1"/>
  <c r="I2" i="54" s="1"/>
  <c r="C5" i="15" s="1"/>
  <c r="L3" i="54"/>
  <c r="I317" i="54" l="1"/>
  <c r="J146" i="35" l="1"/>
  <c r="J150" i="35"/>
  <c r="J148" i="35"/>
  <c r="J145" i="35"/>
  <c r="G143" i="35"/>
  <c r="F143" i="35"/>
  <c r="J147" i="35" l="1"/>
  <c r="J149" i="35" s="1"/>
  <c r="J151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43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70" i="2" l="1"/>
  <c r="I165" i="2"/>
  <c r="H165" i="2"/>
  <c r="G165" i="2"/>
  <c r="F16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9" i="12"/>
  <c r="J67" i="12"/>
  <c r="J65" i="12"/>
  <c r="J64" i="12"/>
  <c r="F62" i="12"/>
  <c r="C62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72" i="2"/>
  <c r="J168" i="2"/>
  <c r="J167" i="2"/>
  <c r="D165" i="2"/>
  <c r="C165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69" i="2"/>
  <c r="J171" i="2" s="1"/>
  <c r="J173" i="2" s="1"/>
  <c r="I173" i="2" s="1"/>
  <c r="J55" i="11"/>
  <c r="J57" i="11" s="1"/>
  <c r="J59" i="11" s="1"/>
  <c r="J59" i="34"/>
  <c r="I2" i="21"/>
  <c r="I59" i="21"/>
  <c r="J122" i="20"/>
  <c r="J124" i="20" s="1"/>
  <c r="J126" i="20" s="1"/>
  <c r="I2" i="20" s="1"/>
  <c r="J66" i="12"/>
  <c r="J68" i="12" s="1"/>
  <c r="J70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70" i="12"/>
  <c r="I126" i="20"/>
  <c r="I52" i="18"/>
  <c r="I95" i="4"/>
  <c r="I34" i="32"/>
  <c r="I2" i="32"/>
  <c r="I2" i="6"/>
  <c r="I2" i="17"/>
  <c r="I2" i="16"/>
  <c r="C15" i="15" s="1"/>
  <c r="I25" i="25"/>
  <c r="I151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charset val="1"/>
          </rPr>
          <t>06/08/18  TRANSFER IBNK TAUFIK HIDAYAT TO ABDUL RAHMAN
  5.714.802,00  152.899.405,00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charset val="1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charset val="1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charset val="1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charset val="1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charset val="1"/>
          </rPr>
          <t xml:space="preserve"> PEND
TRSF E-BANKING CR
0608/FTSCY/WS95011
4916100.00
Inficlo Bandros
TIKA KARTIKA SARI
0000
4,916,100.00
CR
184,788,432.11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charset val="1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charset val="1"/>
          </rPr>
          <t xml:space="preserve"> PEND
TRSF E-BANKING CR
0608/FTSCY/WS95011
497962.00
Atlantis to INF
Rp.497.962
ABDUL RAHIM
0000
497,962.00
CR
185,904,532.11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charset val="1"/>
          </rPr>
          <t xml:space="preserve"> PEND
TRSF E-BANKING CR
08/06 95031
ANIP
ANIP SANATA
0000
791,190.00
CR
175,108,293.11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>31/07/18  TRANSFER EDC RIKA RESTIANA TO ABDUL RAHMAN FROM135501000848531 TO400301000897500EDC
  5.000.000,00  161.040.662,00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<sst xmlns="http://schemas.openxmlformats.org/spreadsheetml/2006/main" count="2031" uniqueCount="202">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</sst>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3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17"/>
  <sheetViews>
    <sheetView zoomScale="85" zoomScaleNormal="85" workbookViewId="0">
      <pane ySplit="7" topLeftCell="A298" activePane="bottomLeft" state="frozen"/>
      <selection pane="bottomLeft" activeCell="E304" sqref="E304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66" t="s">
        <v>22</v>
      </c>
      <c r="G1" s="366"/>
      <c r="H1" s="366"/>
      <c r="I1" s="220" t="s">
        <v>20</v>
      </c>
      <c r="J1" s="218"/>
      <c r="L1" s="275">
        <f>SUM(D290:D300)</f>
        <v>6228865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66" t="s">
        <v>21</v>
      </c>
      <c r="G2" s="366"/>
      <c r="H2" s="366"/>
      <c r="I2" s="220">
        <f>J317*-1</f>
        <v>1657688</v>
      </c>
      <c r="J2" s="218"/>
      <c r="L2" s="276">
        <f>SUM(G290:G300)</f>
        <v>514063</v>
      </c>
      <c r="M2" s="238"/>
      <c r="N2" s="238"/>
      <c r="O2" s="238"/>
    </row>
    <row r="3" spans="1:15" x14ac:dyDescent="0.25">
      <c r="A3" s="218" t="s">
        <v>116</v>
      </c>
      <c r="B3" s="218"/>
      <c r="C3" s="72" t="s">
        <v>115</v>
      </c>
      <c r="D3" s="218"/>
      <c r="E3" s="218"/>
      <c r="F3" s="307"/>
      <c r="G3" s="307"/>
      <c r="H3" s="307"/>
      <c r="I3" s="220"/>
      <c r="J3" s="218"/>
      <c r="L3" s="276">
        <f>L1-L2</f>
        <v>5714802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67" t="s">
        <v>61</v>
      </c>
      <c r="B5" s="367"/>
      <c r="C5" s="367"/>
      <c r="D5" s="367"/>
      <c r="E5" s="367"/>
      <c r="F5" s="367"/>
      <c r="G5" s="367"/>
      <c r="H5" s="367"/>
      <c r="I5" s="367"/>
      <c r="J5" s="367"/>
      <c r="L5" s="274"/>
      <c r="M5" s="238"/>
      <c r="N5" s="238"/>
      <c r="O5" s="238"/>
    </row>
    <row r="6" spans="1:15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370" t="s">
        <v>5</v>
      </c>
      <c r="J6" s="371" t="s">
        <v>6</v>
      </c>
    </row>
    <row r="7" spans="1:15" x14ac:dyDescent="0.25">
      <c r="A7" s="368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69"/>
      <c r="I7" s="370"/>
      <c r="J7" s="371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10">
        <v>43318</v>
      </c>
      <c r="B301" s="115">
        <v>180171637</v>
      </c>
      <c r="C301" s="306">
        <v>10</v>
      </c>
      <c r="D301" s="117">
        <v>1183350</v>
      </c>
      <c r="E301" s="118"/>
      <c r="F301" s="120"/>
      <c r="G301" s="117"/>
      <c r="H301" s="118"/>
      <c r="I301" s="213"/>
      <c r="J301" s="117"/>
    </row>
    <row r="302" spans="1:10" ht="15.75" customHeight="1" x14ac:dyDescent="0.25">
      <c r="A302" s="210">
        <v>43318</v>
      </c>
      <c r="B302" s="115">
        <v>180171680</v>
      </c>
      <c r="C302" s="306">
        <v>5</v>
      </c>
      <c r="D302" s="117">
        <v>474338</v>
      </c>
      <c r="E302" s="118"/>
      <c r="F302" s="120"/>
      <c r="G302" s="117"/>
      <c r="H302" s="118"/>
      <c r="I302" s="213"/>
      <c r="J302" s="117"/>
    </row>
    <row r="303" spans="1:10" ht="15.75" customHeight="1" x14ac:dyDescent="0.25">
      <c r="A303" s="210"/>
      <c r="B303" s="115"/>
      <c r="C303" s="306"/>
      <c r="D303" s="117"/>
      <c r="E303" s="118"/>
      <c r="F303" s="120"/>
      <c r="G303" s="117"/>
      <c r="H303" s="118"/>
      <c r="I303" s="213"/>
      <c r="J303" s="117"/>
    </row>
    <row r="304" spans="1:10" ht="15.75" customHeight="1" x14ac:dyDescent="0.25">
      <c r="A304" s="210"/>
      <c r="B304" s="115"/>
      <c r="C304" s="306"/>
      <c r="D304" s="117"/>
      <c r="E304" s="118"/>
      <c r="F304" s="120"/>
      <c r="G304" s="117"/>
      <c r="H304" s="118"/>
      <c r="I304" s="213"/>
      <c r="J304" s="117"/>
    </row>
    <row r="305" spans="1:10" ht="15.75" customHeight="1" x14ac:dyDescent="0.25">
      <c r="A305" s="210"/>
      <c r="B305" s="115"/>
      <c r="C305" s="306"/>
      <c r="D305" s="117"/>
      <c r="E305" s="118"/>
      <c r="F305" s="120"/>
      <c r="G305" s="117"/>
      <c r="H305" s="118"/>
      <c r="I305" s="213"/>
      <c r="J305" s="117"/>
    </row>
    <row r="306" spans="1:10" ht="15.75" customHeight="1" x14ac:dyDescent="0.25">
      <c r="A306" s="210"/>
      <c r="B306" s="115"/>
      <c r="C306" s="306"/>
      <c r="D306" s="117"/>
      <c r="E306" s="118"/>
      <c r="F306" s="120"/>
      <c r="G306" s="117"/>
      <c r="H306" s="118"/>
      <c r="I306" s="213"/>
      <c r="J306" s="117"/>
    </row>
    <row r="307" spans="1:10" ht="15.75" customHeight="1" x14ac:dyDescent="0.25">
      <c r="A307" s="210"/>
      <c r="B307" s="115"/>
      <c r="C307" s="306"/>
      <c r="D307" s="117"/>
      <c r="E307" s="118"/>
      <c r="F307" s="120"/>
      <c r="G307" s="117"/>
      <c r="H307" s="118"/>
      <c r="I307" s="213"/>
      <c r="J307" s="117"/>
    </row>
    <row r="308" spans="1:10" x14ac:dyDescent="0.25">
      <c r="A308" s="235"/>
      <c r="B308" s="234"/>
      <c r="C308" s="12"/>
      <c r="D308" s="236"/>
      <c r="E308" s="237"/>
      <c r="F308" s="240"/>
      <c r="G308" s="236"/>
      <c r="H308" s="237"/>
      <c r="I308" s="239"/>
      <c r="J308" s="236"/>
    </row>
    <row r="309" spans="1:10" x14ac:dyDescent="0.25">
      <c r="A309" s="235"/>
      <c r="B309" s="223" t="s">
        <v>11</v>
      </c>
      <c r="C309" s="229">
        <f>SUM(C8:C308)</f>
        <v>3338</v>
      </c>
      <c r="D309" s="224">
        <f>SUM(D8:D308)</f>
        <v>350173758</v>
      </c>
      <c r="E309" s="223" t="s">
        <v>11</v>
      </c>
      <c r="F309" s="232">
        <f>SUM(F8:F308)</f>
        <v>448</v>
      </c>
      <c r="G309" s="224">
        <f>SUM(G8:G308)</f>
        <v>49546379</v>
      </c>
      <c r="H309" s="232">
        <f>SUM(H8:H308)</f>
        <v>0</v>
      </c>
      <c r="I309" s="232">
        <f>SUM(I8:I308)</f>
        <v>298969691</v>
      </c>
      <c r="J309" s="5"/>
    </row>
    <row r="310" spans="1:10" x14ac:dyDescent="0.25">
      <c r="A310" s="235"/>
      <c r="B310" s="223"/>
      <c r="C310" s="229"/>
      <c r="D310" s="224"/>
      <c r="E310" s="223"/>
      <c r="F310" s="232"/>
      <c r="G310" s="224"/>
      <c r="H310" s="232"/>
      <c r="I310" s="232"/>
      <c r="J310" s="5"/>
    </row>
    <row r="311" spans="1:10" x14ac:dyDescent="0.25">
      <c r="A311" s="225"/>
      <c r="B311" s="226"/>
      <c r="C311" s="12"/>
      <c r="D311" s="236"/>
      <c r="E311" s="223"/>
      <c r="F311" s="240"/>
      <c r="G311" s="365" t="s">
        <v>12</v>
      </c>
      <c r="H311" s="365"/>
      <c r="I311" s="239"/>
      <c r="J311" s="227">
        <f>SUM(D8:D308)</f>
        <v>350173758</v>
      </c>
    </row>
    <row r="312" spans="1:10" x14ac:dyDescent="0.25">
      <c r="A312" s="235"/>
      <c r="B312" s="234"/>
      <c r="C312" s="12"/>
      <c r="D312" s="236"/>
      <c r="E312" s="237"/>
      <c r="F312" s="240"/>
      <c r="G312" s="365" t="s">
        <v>13</v>
      </c>
      <c r="H312" s="365"/>
      <c r="I312" s="239"/>
      <c r="J312" s="227">
        <f>SUM(G8:G308)</f>
        <v>49546379</v>
      </c>
    </row>
    <row r="313" spans="1:10" x14ac:dyDescent="0.25">
      <c r="A313" s="228"/>
      <c r="B313" s="237"/>
      <c r="C313" s="12"/>
      <c r="D313" s="236"/>
      <c r="E313" s="237"/>
      <c r="F313" s="240"/>
      <c r="G313" s="365" t="s">
        <v>14</v>
      </c>
      <c r="H313" s="365"/>
      <c r="I313" s="41"/>
      <c r="J313" s="229">
        <f>J311-J312</f>
        <v>300627379</v>
      </c>
    </row>
    <row r="314" spans="1:10" x14ac:dyDescent="0.25">
      <c r="A314" s="235"/>
      <c r="B314" s="230"/>
      <c r="C314" s="12"/>
      <c r="D314" s="231"/>
      <c r="E314" s="237"/>
      <c r="F314" s="240"/>
      <c r="G314" s="365" t="s">
        <v>15</v>
      </c>
      <c r="H314" s="365"/>
      <c r="I314" s="239"/>
      <c r="J314" s="227">
        <f>SUM(H8:H308)</f>
        <v>0</v>
      </c>
    </row>
    <row r="315" spans="1:10" x14ac:dyDescent="0.25">
      <c r="A315" s="235"/>
      <c r="B315" s="230"/>
      <c r="C315" s="12"/>
      <c r="D315" s="231"/>
      <c r="E315" s="237"/>
      <c r="F315" s="240"/>
      <c r="G315" s="365" t="s">
        <v>16</v>
      </c>
      <c r="H315" s="365"/>
      <c r="I315" s="239"/>
      <c r="J315" s="227">
        <f>J313+J314</f>
        <v>300627379</v>
      </c>
    </row>
    <row r="316" spans="1:10" x14ac:dyDescent="0.25">
      <c r="A316" s="235"/>
      <c r="B316" s="230"/>
      <c r="C316" s="12"/>
      <c r="D316" s="231"/>
      <c r="E316" s="237"/>
      <c r="F316" s="240"/>
      <c r="G316" s="365" t="s">
        <v>5</v>
      </c>
      <c r="H316" s="365"/>
      <c r="I316" s="239"/>
      <c r="J316" s="227">
        <f>SUM(I8:I308)</f>
        <v>298969691</v>
      </c>
    </row>
    <row r="317" spans="1:10" x14ac:dyDescent="0.25">
      <c r="A317" s="235"/>
      <c r="B317" s="230"/>
      <c r="C317" s="12"/>
      <c r="D317" s="231"/>
      <c r="E317" s="237"/>
      <c r="F317" s="240"/>
      <c r="G317" s="365" t="s">
        <v>32</v>
      </c>
      <c r="H317" s="365"/>
      <c r="I317" s="240" t="str">
        <f>IF(J317&gt;0,"SALDO",IF(J317&lt;0,"PIUTANG",IF(J317=0,"LUNAS")))</f>
        <v>PIUTANG</v>
      </c>
      <c r="J317" s="227">
        <f>J316-J315</f>
        <v>-1657688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7:H317"/>
    <mergeCell ref="G311:H311"/>
    <mergeCell ref="G312:H312"/>
    <mergeCell ref="G313:H313"/>
    <mergeCell ref="G314:H314"/>
    <mergeCell ref="G315:H315"/>
    <mergeCell ref="G316:H316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7"/>
  <sheetViews>
    <sheetView zoomScale="85" zoomScaleNormal="85" workbookViewId="0">
      <pane ySplit="7" topLeftCell="A166" activePane="bottomLeft" state="frozen"/>
      <selection pane="bottomLeft" activeCell="I175" sqref="I17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192</v>
      </c>
      <c r="D1" s="218"/>
      <c r="E1" s="218"/>
      <c r="F1" s="366" t="s">
        <v>22</v>
      </c>
      <c r="G1" s="366"/>
      <c r="H1" s="366"/>
      <c r="I1" s="220"/>
      <c r="J1" s="218"/>
    </row>
    <row r="2" spans="1:10" x14ac:dyDescent="0.25">
      <c r="A2" s="218" t="s">
        <v>1</v>
      </c>
      <c r="B2" s="218"/>
      <c r="C2" s="221" t="s">
        <v>93</v>
      </c>
      <c r="D2" s="218"/>
      <c r="E2" s="218"/>
      <c r="F2" s="366" t="s">
        <v>21</v>
      </c>
      <c r="G2" s="366"/>
      <c r="H2" s="366"/>
      <c r="I2" s="220">
        <f>J191*-1</f>
        <v>1013512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5" t="s">
        <v>118</v>
      </c>
      <c r="G3" s="315"/>
      <c r="H3" s="315" t="s">
        <v>132</v>
      </c>
      <c r="I3" s="278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0" x14ac:dyDescent="0.25">
      <c r="A7" s="401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06"/>
      <c r="I7" s="408"/>
      <c r="J7" s="379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98">
        <v>43309</v>
      </c>
      <c r="B170" s="99">
        <v>180170826</v>
      </c>
      <c r="C170" s="100">
        <v>4</v>
      </c>
      <c r="D170" s="34">
        <v>414663</v>
      </c>
      <c r="E170" s="101"/>
      <c r="F170" s="99"/>
      <c r="G170" s="34"/>
      <c r="H170" s="102"/>
      <c r="I170" s="102"/>
      <c r="J170" s="34"/>
    </row>
    <row r="171" spans="1:10" x14ac:dyDescent="0.25">
      <c r="A171" s="98">
        <v>43311</v>
      </c>
      <c r="B171" s="99">
        <v>180170983</v>
      </c>
      <c r="C171" s="100">
        <v>3</v>
      </c>
      <c r="D171" s="34">
        <v>408538</v>
      </c>
      <c r="E171" s="101"/>
      <c r="F171" s="99"/>
      <c r="G171" s="34"/>
      <c r="H171" s="102"/>
      <c r="I171" s="102"/>
      <c r="J171" s="34"/>
    </row>
    <row r="172" spans="1:10" x14ac:dyDescent="0.25">
      <c r="A172" s="98">
        <v>43311</v>
      </c>
      <c r="B172" s="99">
        <v>180171035</v>
      </c>
      <c r="C172" s="100">
        <v>2</v>
      </c>
      <c r="D172" s="34">
        <v>194513</v>
      </c>
      <c r="E172" s="101"/>
      <c r="F172" s="99"/>
      <c r="G172" s="34"/>
      <c r="H172" s="102"/>
      <c r="I172" s="102"/>
      <c r="J172" s="34"/>
    </row>
    <row r="173" spans="1:10" x14ac:dyDescent="0.25">
      <c r="A173" s="98">
        <v>43312</v>
      </c>
      <c r="B173" s="99">
        <v>180171079</v>
      </c>
      <c r="C173" s="100">
        <v>2</v>
      </c>
      <c r="D173" s="34">
        <v>176663</v>
      </c>
      <c r="E173" s="101">
        <v>180044609</v>
      </c>
      <c r="F173" s="99">
        <v>28</v>
      </c>
      <c r="G173" s="34">
        <v>2710925</v>
      </c>
      <c r="H173" s="102"/>
      <c r="I173" s="102"/>
      <c r="J173" s="34"/>
    </row>
    <row r="174" spans="1:10" x14ac:dyDescent="0.25">
      <c r="A174" s="98">
        <v>43313</v>
      </c>
      <c r="B174" s="99">
        <v>180171177</v>
      </c>
      <c r="C174" s="100">
        <v>3</v>
      </c>
      <c r="D174" s="34">
        <v>202563</v>
      </c>
      <c r="E174" s="101"/>
      <c r="F174" s="99"/>
      <c r="G174" s="34"/>
      <c r="H174" s="102"/>
      <c r="I174" s="102"/>
      <c r="J174" s="34"/>
    </row>
    <row r="175" spans="1:10" x14ac:dyDescent="0.25">
      <c r="A175" s="98">
        <v>43313</v>
      </c>
      <c r="B175" s="99">
        <v>180171179</v>
      </c>
      <c r="C175" s="100">
        <v>2</v>
      </c>
      <c r="D175" s="34">
        <v>178763</v>
      </c>
      <c r="E175" s="101"/>
      <c r="F175" s="99"/>
      <c r="G175" s="34"/>
      <c r="H175" s="102"/>
      <c r="I175" s="102"/>
      <c r="J175" s="34"/>
    </row>
    <row r="176" spans="1:10" x14ac:dyDescent="0.25">
      <c r="A176" s="98">
        <v>43314</v>
      </c>
      <c r="B176" s="99">
        <v>180171263</v>
      </c>
      <c r="C176" s="100">
        <v>3</v>
      </c>
      <c r="D176" s="34">
        <v>329963</v>
      </c>
      <c r="E176" s="101"/>
      <c r="F176" s="99"/>
      <c r="G176" s="34"/>
      <c r="H176" s="102"/>
      <c r="I176" s="102"/>
      <c r="J176" s="34"/>
    </row>
    <row r="177" spans="1:10" x14ac:dyDescent="0.25">
      <c r="A177" s="98">
        <v>43314</v>
      </c>
      <c r="B177" s="99">
        <v>180171265</v>
      </c>
      <c r="C177" s="100">
        <v>5</v>
      </c>
      <c r="D177" s="34">
        <v>352713</v>
      </c>
      <c r="E177" s="101"/>
      <c r="F177" s="99"/>
      <c r="G177" s="34"/>
      <c r="H177" s="102"/>
      <c r="I177" s="102"/>
      <c r="J177" s="34"/>
    </row>
    <row r="178" spans="1:10" x14ac:dyDescent="0.25">
      <c r="A178" s="98">
        <v>43314</v>
      </c>
      <c r="B178" s="99">
        <v>180171312</v>
      </c>
      <c r="C178" s="100">
        <v>2</v>
      </c>
      <c r="D178" s="34">
        <v>134313</v>
      </c>
      <c r="E178" s="101"/>
      <c r="F178" s="99"/>
      <c r="G178" s="34"/>
      <c r="H178" s="102"/>
      <c r="I178" s="102"/>
      <c r="J178" s="34"/>
    </row>
    <row r="179" spans="1:10" x14ac:dyDescent="0.25">
      <c r="A179" s="98">
        <v>43315</v>
      </c>
      <c r="B179" s="99">
        <v>180171392</v>
      </c>
      <c r="C179" s="100">
        <v>4</v>
      </c>
      <c r="D179" s="34">
        <v>323575</v>
      </c>
      <c r="E179" s="101"/>
      <c r="F179" s="99"/>
      <c r="G179" s="34"/>
      <c r="H179" s="102"/>
      <c r="I179" s="102"/>
      <c r="J179" s="34"/>
    </row>
    <row r="180" spans="1:10" x14ac:dyDescent="0.25">
      <c r="A180" s="98">
        <v>43316</v>
      </c>
      <c r="B180" s="99">
        <v>180171458</v>
      </c>
      <c r="C180" s="100">
        <v>3</v>
      </c>
      <c r="D180" s="34">
        <v>392263</v>
      </c>
      <c r="E180" s="101"/>
      <c r="F180" s="99"/>
      <c r="G180" s="34"/>
      <c r="H180" s="102"/>
      <c r="I180" s="102"/>
      <c r="J180" s="34"/>
    </row>
    <row r="181" spans="1:10" x14ac:dyDescent="0.25">
      <c r="A181" s="98">
        <v>43318</v>
      </c>
      <c r="B181" s="99">
        <v>180171633</v>
      </c>
      <c r="C181" s="100">
        <v>8</v>
      </c>
      <c r="D181" s="34">
        <v>615913</v>
      </c>
      <c r="E181" s="101"/>
      <c r="F181" s="99"/>
      <c r="G181" s="34"/>
      <c r="H181" s="102"/>
      <c r="I181" s="102"/>
      <c r="J181" s="34"/>
    </row>
    <row r="182" spans="1:10" x14ac:dyDescent="0.25">
      <c r="A182" s="235"/>
      <c r="B182" s="234"/>
      <c r="C182" s="240"/>
      <c r="D182" s="236"/>
      <c r="E182" s="237"/>
      <c r="F182" s="234"/>
      <c r="G182" s="236"/>
      <c r="H182" s="239"/>
      <c r="I182" s="239"/>
      <c r="J182" s="236"/>
    </row>
    <row r="183" spans="1:10" x14ac:dyDescent="0.25">
      <c r="A183" s="235"/>
      <c r="B183" s="223" t="s">
        <v>11</v>
      </c>
      <c r="C183" s="232">
        <f>SUM(C8:C182)</f>
        <v>1325</v>
      </c>
      <c r="D183" s="224"/>
      <c r="E183" s="223" t="s">
        <v>11</v>
      </c>
      <c r="F183" s="223">
        <f>SUM(F8:F182)</f>
        <v>183</v>
      </c>
      <c r="G183" s="224">
        <f>SUM(G8:G182)</f>
        <v>19757677</v>
      </c>
      <c r="H183" s="239"/>
      <c r="I183" s="239"/>
      <c r="J183" s="236"/>
    </row>
    <row r="184" spans="1:10" x14ac:dyDescent="0.25">
      <c r="A184" s="235"/>
      <c r="B184" s="223"/>
      <c r="C184" s="232"/>
      <c r="D184" s="224"/>
      <c r="E184" s="237"/>
      <c r="F184" s="234"/>
      <c r="G184" s="236"/>
      <c r="H184" s="239"/>
      <c r="I184" s="239"/>
      <c r="J184" s="236"/>
    </row>
    <row r="185" spans="1:10" x14ac:dyDescent="0.25">
      <c r="A185" s="225"/>
      <c r="B185" s="226"/>
      <c r="C185" s="240"/>
      <c r="D185" s="236"/>
      <c r="E185" s="223"/>
      <c r="F185" s="234"/>
      <c r="G185" s="365" t="s">
        <v>12</v>
      </c>
      <c r="H185" s="365"/>
      <c r="I185" s="239"/>
      <c r="J185" s="227">
        <f>SUM(D8:D182)</f>
        <v>127838690</v>
      </c>
    </row>
    <row r="186" spans="1:10" x14ac:dyDescent="0.25">
      <c r="A186" s="235"/>
      <c r="B186" s="234"/>
      <c r="C186" s="240"/>
      <c r="D186" s="236"/>
      <c r="E186" s="223"/>
      <c r="F186" s="234"/>
      <c r="G186" s="365" t="s">
        <v>13</v>
      </c>
      <c r="H186" s="365"/>
      <c r="I186" s="239"/>
      <c r="J186" s="227">
        <f>SUM(G8:G182)</f>
        <v>19757677</v>
      </c>
    </row>
    <row r="187" spans="1:10" x14ac:dyDescent="0.25">
      <c r="A187" s="228"/>
      <c r="B187" s="237"/>
      <c r="C187" s="240"/>
      <c r="D187" s="236"/>
      <c r="E187" s="237"/>
      <c r="F187" s="234"/>
      <c r="G187" s="365" t="s">
        <v>14</v>
      </c>
      <c r="H187" s="365"/>
      <c r="I187" s="41"/>
      <c r="J187" s="229">
        <f>J185-J186</f>
        <v>108081013</v>
      </c>
    </row>
    <row r="188" spans="1:10" x14ac:dyDescent="0.25">
      <c r="A188" s="235"/>
      <c r="B188" s="230"/>
      <c r="C188" s="240"/>
      <c r="D188" s="231"/>
      <c r="E188" s="237"/>
      <c r="F188" s="223"/>
      <c r="G188" s="365" t="s">
        <v>15</v>
      </c>
      <c r="H188" s="365"/>
      <c r="I188" s="239"/>
      <c r="J188" s="227">
        <f>SUM(H8:H184)</f>
        <v>375000</v>
      </c>
    </row>
    <row r="189" spans="1:10" x14ac:dyDescent="0.25">
      <c r="A189" s="235"/>
      <c r="B189" s="230"/>
      <c r="C189" s="240"/>
      <c r="D189" s="231"/>
      <c r="E189" s="237"/>
      <c r="F189" s="223"/>
      <c r="G189" s="365" t="s">
        <v>16</v>
      </c>
      <c r="H189" s="365"/>
      <c r="I189" s="239"/>
      <c r="J189" s="227">
        <f>J187+J188</f>
        <v>108456013</v>
      </c>
    </row>
    <row r="190" spans="1:10" x14ac:dyDescent="0.25">
      <c r="A190" s="235"/>
      <c r="B190" s="230"/>
      <c r="C190" s="240"/>
      <c r="D190" s="231"/>
      <c r="E190" s="237"/>
      <c r="F190" s="234"/>
      <c r="G190" s="365" t="s">
        <v>5</v>
      </c>
      <c r="H190" s="365"/>
      <c r="I190" s="239"/>
      <c r="J190" s="227">
        <f>SUM(I8:I184)</f>
        <v>107442501</v>
      </c>
    </row>
    <row r="191" spans="1:10" x14ac:dyDescent="0.25">
      <c r="A191" s="235"/>
      <c r="B191" s="230"/>
      <c r="C191" s="240"/>
      <c r="D191" s="231"/>
      <c r="E191" s="237"/>
      <c r="F191" s="234"/>
      <c r="G191" s="365" t="s">
        <v>32</v>
      </c>
      <c r="H191" s="365"/>
      <c r="I191" s="240" t="str">
        <f>IF(J191&gt;0,"SALDO",IF(J191&lt;0,"PIUTANG",IF(J191=0,"LUNAS")))</f>
        <v>PIUTANG</v>
      </c>
      <c r="J191" s="227">
        <f>J190-J189</f>
        <v>-1013512</v>
      </c>
    </row>
    <row r="192" spans="1:10" x14ac:dyDescent="0.25">
      <c r="F192" s="219"/>
      <c r="G192" s="219"/>
      <c r="J192" s="219"/>
    </row>
    <row r="193" spans="3:16" x14ac:dyDescent="0.25">
      <c r="C193" s="219"/>
      <c r="D193" s="219"/>
      <c r="F193" s="219"/>
      <c r="G193" s="219"/>
      <c r="J193" s="219"/>
      <c r="L193" s="233"/>
      <c r="M193" s="233"/>
      <c r="N193" s="233"/>
      <c r="O193" s="233"/>
      <c r="P193" s="233"/>
    </row>
    <row r="194" spans="3:16" x14ac:dyDescent="0.25">
      <c r="C194" s="219"/>
      <c r="D194" s="219"/>
      <c r="F194" s="219"/>
      <c r="G194" s="219"/>
      <c r="J194" s="219"/>
      <c r="L194" s="233"/>
      <c r="M194" s="233"/>
      <c r="N194" s="233"/>
      <c r="O194" s="233"/>
      <c r="P194" s="233"/>
    </row>
    <row r="195" spans="3:16" x14ac:dyDescent="0.25">
      <c r="C195" s="219"/>
      <c r="D195" s="219"/>
      <c r="F195" s="219"/>
      <c r="G195" s="219"/>
      <c r="J195" s="219"/>
      <c r="L195" s="233"/>
      <c r="M195" s="233"/>
      <c r="N195" s="233"/>
      <c r="O195" s="233"/>
      <c r="P195" s="233"/>
    </row>
    <row r="196" spans="3:16" x14ac:dyDescent="0.25">
      <c r="C196" s="219"/>
      <c r="D196" s="219"/>
      <c r="F196" s="219"/>
      <c r="G196" s="219"/>
      <c r="J196" s="219"/>
      <c r="L196" s="233"/>
      <c r="M196" s="233"/>
      <c r="N196" s="233"/>
      <c r="O196" s="233"/>
      <c r="P196" s="233"/>
    </row>
    <row r="197" spans="3:16" x14ac:dyDescent="0.25">
      <c r="C197" s="219"/>
      <c r="D197" s="219"/>
      <c r="L197" s="233"/>
      <c r="M197" s="233"/>
      <c r="N197" s="233"/>
      <c r="O197" s="233"/>
      <c r="P197" s="233"/>
    </row>
  </sheetData>
  <mergeCells count="15">
    <mergeCell ref="G191:H191"/>
    <mergeCell ref="G185:H185"/>
    <mergeCell ref="G186:H186"/>
    <mergeCell ref="G187:H187"/>
    <mergeCell ref="G188:H188"/>
    <mergeCell ref="G189:H189"/>
    <mergeCell ref="G190:H19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L37" sqref="L37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66" t="s">
        <v>21</v>
      </c>
      <c r="G2" s="366"/>
      <c r="H2" s="366"/>
      <c r="I2" s="38">
        <f>J52*-1</f>
        <v>3266276</v>
      </c>
      <c r="J2" s="20"/>
    </row>
    <row r="3" spans="1:15" s="233" customFormat="1" x14ac:dyDescent="0.25">
      <c r="A3" s="218" t="s">
        <v>116</v>
      </c>
      <c r="B3" s="218"/>
      <c r="C3" s="28" t="s">
        <v>183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5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06"/>
      <c r="I7" s="408"/>
      <c r="J7" s="379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175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176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177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65" t="s">
        <v>12</v>
      </c>
      <c r="H46" s="365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65" t="s">
        <v>13</v>
      </c>
      <c r="H47" s="365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65" t="s">
        <v>14</v>
      </c>
      <c r="H48" s="365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65" t="s">
        <v>15</v>
      </c>
      <c r="H49" s="365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65" t="s">
        <v>16</v>
      </c>
      <c r="H50" s="365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65" t="s">
        <v>5</v>
      </c>
      <c r="H51" s="365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65" t="s">
        <v>32</v>
      </c>
      <c r="H52" s="365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J75*-1</f>
        <v>419663</v>
      </c>
      <c r="J2" s="20"/>
    </row>
    <row r="3" spans="1:16" s="233" customFormat="1" x14ac:dyDescent="0.25">
      <c r="A3" s="218" t="s">
        <v>116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6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64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151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65" t="s">
        <v>12</v>
      </c>
      <c r="H69" s="365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65" t="s">
        <v>13</v>
      </c>
      <c r="H70" s="365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65" t="s">
        <v>14</v>
      </c>
      <c r="H71" s="365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65" t="s">
        <v>15</v>
      </c>
      <c r="H72" s="365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65" t="s">
        <v>16</v>
      </c>
      <c r="H73" s="365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65" t="s">
        <v>5</v>
      </c>
      <c r="H74" s="365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65" t="s">
        <v>32</v>
      </c>
      <c r="H75" s="365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K40" sqref="K4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68</v>
      </c>
      <c r="D1" s="20"/>
      <c r="E1" s="20"/>
      <c r="G1" s="409" t="s">
        <v>21</v>
      </c>
      <c r="H1" s="409"/>
      <c r="I1" s="409"/>
      <c r="J1" s="254">
        <f>J50*-1</f>
        <v>15673800</v>
      </c>
    </row>
    <row r="2" spans="1:13" x14ac:dyDescent="0.25">
      <c r="A2" s="20" t="s">
        <v>1</v>
      </c>
      <c r="B2" s="20"/>
      <c r="C2" s="78" t="s">
        <v>70</v>
      </c>
      <c r="D2" s="20"/>
      <c r="E2" s="20"/>
      <c r="G2" s="409" t="s">
        <v>109</v>
      </c>
      <c r="H2" s="409"/>
      <c r="I2" s="409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111</v>
      </c>
      <c r="D3" s="57"/>
      <c r="E3" s="20"/>
      <c r="G3" s="409" t="s">
        <v>110</v>
      </c>
      <c r="H3" s="409"/>
      <c r="I3" s="409"/>
      <c r="J3" s="21">
        <f>J1-J2</f>
        <v>5929850</v>
      </c>
      <c r="M3" s="219"/>
    </row>
    <row r="4" spans="1:13" s="233" customFormat="1" x14ac:dyDescent="0.25">
      <c r="A4" s="72" t="s">
        <v>116</v>
      </c>
      <c r="B4" s="72"/>
      <c r="C4" s="57" t="s">
        <v>128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3" x14ac:dyDescent="0.25">
      <c r="A7" s="40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75"/>
      <c r="I7" s="408"/>
      <c r="J7" s="379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72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72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72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72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72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72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72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72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72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72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72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72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72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72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72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72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72</v>
      </c>
      <c r="L33" s="233" t="s">
        <v>166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72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72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72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72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72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65" t="s">
        <v>12</v>
      </c>
      <c r="H44" s="365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65" t="s">
        <v>13</v>
      </c>
      <c r="H45" s="365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65" t="s">
        <v>14</v>
      </c>
      <c r="H46" s="365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65" t="s">
        <v>15</v>
      </c>
      <c r="H47" s="365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65" t="s">
        <v>16</v>
      </c>
      <c r="H48" s="365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65" t="s">
        <v>5</v>
      </c>
      <c r="H49" s="365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65" t="s">
        <v>32</v>
      </c>
      <c r="H50" s="365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73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0" x14ac:dyDescent="0.25">
      <c r="A2" s="20" t="s">
        <v>1</v>
      </c>
      <c r="B2" s="20"/>
      <c r="C2" s="28" t="s">
        <v>71</v>
      </c>
      <c r="D2" s="20"/>
      <c r="E2" s="20"/>
      <c r="F2" s="366" t="s">
        <v>21</v>
      </c>
      <c r="G2" s="366"/>
      <c r="H2" s="366"/>
      <c r="I2" s="38">
        <f>J55*-1</f>
        <v>258363.5</v>
      </c>
      <c r="J2" s="20"/>
    </row>
    <row r="3" spans="1:10" s="233" customFormat="1" x14ac:dyDescent="0.25">
      <c r="A3" s="218" t="s">
        <v>116</v>
      </c>
      <c r="B3" s="218"/>
      <c r="C3" s="28" t="s">
        <v>184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75"/>
      <c r="I7" s="408"/>
      <c r="J7" s="379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83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83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83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99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83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99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83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83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83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83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178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83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179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65" t="s">
        <v>12</v>
      </c>
      <c r="H49" s="365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65" t="s">
        <v>13</v>
      </c>
      <c r="H50" s="365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65" t="s">
        <v>14</v>
      </c>
      <c r="H51" s="365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65" t="s">
        <v>15</v>
      </c>
      <c r="H52" s="365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65" t="s">
        <v>16</v>
      </c>
      <c r="H53" s="365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65" t="s">
        <v>5</v>
      </c>
      <c r="H54" s="365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65" t="s">
        <v>32</v>
      </c>
      <c r="H55" s="365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66" t="s">
        <v>22</v>
      </c>
      <c r="G1" s="366"/>
      <c r="H1" s="366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116</v>
      </c>
      <c r="B3" s="218"/>
      <c r="C3" s="28" t="s">
        <v>170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2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75"/>
      <c r="I7" s="408"/>
      <c r="J7" s="379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65" t="s">
        <v>12</v>
      </c>
      <c r="H120" s="365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65" t="s">
        <v>13</v>
      </c>
      <c r="H121" s="365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65" t="s">
        <v>14</v>
      </c>
      <c r="H122" s="365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65" t="s">
        <v>15</v>
      </c>
      <c r="H123" s="365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65" t="s">
        <v>16</v>
      </c>
      <c r="H124" s="365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65" t="s">
        <v>5</v>
      </c>
      <c r="H125" s="365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65" t="s">
        <v>32</v>
      </c>
      <c r="H126" s="365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C22" sqref="C22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10" t="s">
        <v>49</v>
      </c>
      <c r="B1" s="410"/>
      <c r="C1" s="410"/>
    </row>
    <row r="2" spans="1:5" ht="15" customHeight="1" x14ac:dyDescent="0.25">
      <c r="A2" s="410"/>
      <c r="B2" s="410"/>
      <c r="C2" s="410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143</v>
      </c>
      <c r="C4" s="270" t="s">
        <v>144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43318</v>
      </c>
      <c r="C5" s="281">
        <f>'Taufik ST'!I2</f>
        <v>1657688</v>
      </c>
      <c r="E5" s="289" t="s">
        <v>153</v>
      </c>
    </row>
    <row r="6" spans="1:5" s="267" customFormat="1" ht="18.75" customHeight="1" x14ac:dyDescent="0.25">
      <c r="A6" s="185" t="s">
        <v>65</v>
      </c>
      <c r="B6" s="184">
        <v>43311</v>
      </c>
      <c r="C6" s="281">
        <f>'Indra Fashion'!I2</f>
        <v>1135461</v>
      </c>
      <c r="E6" s="289" t="s">
        <v>154</v>
      </c>
    </row>
    <row r="7" spans="1:5" s="267" customFormat="1" ht="18.75" customHeight="1" x14ac:dyDescent="0.25">
      <c r="A7" s="185" t="s">
        <v>66</v>
      </c>
      <c r="B7" s="184">
        <v>43318</v>
      </c>
      <c r="C7" s="281">
        <f>Atlantis!I2</f>
        <v>1919926</v>
      </c>
      <c r="E7" s="289" t="s">
        <v>152</v>
      </c>
    </row>
    <row r="8" spans="1:5" s="267" customFormat="1" ht="18.75" customHeight="1" x14ac:dyDescent="0.25">
      <c r="A8" s="185" t="s">
        <v>51</v>
      </c>
      <c r="B8" s="184">
        <v>43318</v>
      </c>
      <c r="C8" s="281">
        <f>Bandros!I2</f>
        <v>9628327</v>
      </c>
      <c r="E8" s="289" t="s">
        <v>155</v>
      </c>
    </row>
    <row r="9" spans="1:5" s="267" customFormat="1" ht="18.75" customHeight="1" x14ac:dyDescent="0.25">
      <c r="A9" s="185" t="s">
        <v>188</v>
      </c>
      <c r="B9" s="184">
        <v>43304</v>
      </c>
      <c r="C9" s="281">
        <f>'Bentang Fashion'!I2</f>
        <v>11220150</v>
      </c>
      <c r="E9" s="289" t="s">
        <v>189</v>
      </c>
    </row>
    <row r="10" spans="1:5" s="267" customFormat="1" ht="18.75" customHeight="1" x14ac:dyDescent="0.25">
      <c r="A10" s="185" t="s">
        <v>191</v>
      </c>
      <c r="B10" s="184">
        <v>43310</v>
      </c>
      <c r="C10" s="281">
        <f>Azalea!I2</f>
        <v>118539</v>
      </c>
      <c r="E10" s="289" t="s">
        <v>194</v>
      </c>
    </row>
    <row r="11" spans="1:5" s="267" customFormat="1" ht="18.75" customHeight="1" x14ac:dyDescent="0.25">
      <c r="A11" s="185" t="s">
        <v>193</v>
      </c>
      <c r="B11" s="184">
        <v>43309</v>
      </c>
      <c r="C11" s="281">
        <f>ESP!I2</f>
        <v>1013512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156</v>
      </c>
    </row>
    <row r="13" spans="1:5" s="267" customFormat="1" ht="18.75" customHeight="1" x14ac:dyDescent="0.25">
      <c r="A13" s="185" t="s">
        <v>53</v>
      </c>
      <c r="B13" s="184">
        <v>43314</v>
      </c>
      <c r="C13" s="281">
        <f>Yanyan!I2</f>
        <v>550200</v>
      </c>
      <c r="E13" s="289" t="s">
        <v>158</v>
      </c>
    </row>
    <row r="14" spans="1:5" s="267" customFormat="1" ht="18.75" customHeight="1" x14ac:dyDescent="0.25">
      <c r="A14" s="185" t="s">
        <v>145</v>
      </c>
      <c r="B14" s="184">
        <f>Imas!A29</f>
        <v>42667</v>
      </c>
      <c r="C14" s="281">
        <f>Imas!I2</f>
        <v>3266276</v>
      </c>
      <c r="E14" s="289" t="s">
        <v>159</v>
      </c>
    </row>
    <row r="15" spans="1:5" s="267" customFormat="1" ht="18.75" customHeight="1" x14ac:dyDescent="0.25">
      <c r="A15" s="185" t="s">
        <v>146</v>
      </c>
      <c r="B15" s="184">
        <f>Sofya!A60</f>
        <v>42891</v>
      </c>
      <c r="C15" s="281">
        <f>Sofya!I2</f>
        <v>419663</v>
      </c>
      <c r="E15" s="289" t="s">
        <v>159</v>
      </c>
    </row>
    <row r="16" spans="1:5" s="267" customFormat="1" ht="18.75" customHeight="1" x14ac:dyDescent="0.25">
      <c r="A16" s="185" t="s">
        <v>69</v>
      </c>
      <c r="B16" s="184">
        <v>42767</v>
      </c>
      <c r="C16" s="281">
        <f>Jarkasih!J3</f>
        <v>5929850</v>
      </c>
      <c r="E16" s="289" t="s">
        <v>157</v>
      </c>
    </row>
    <row r="17" spans="1:5" s="267" customFormat="1" ht="18.75" customHeight="1" x14ac:dyDescent="0.25">
      <c r="A17" s="185" t="s">
        <v>147</v>
      </c>
      <c r="B17" s="184" t="s">
        <v>40</v>
      </c>
      <c r="C17" s="281">
        <v>0</v>
      </c>
      <c r="E17" s="289" t="s">
        <v>160</v>
      </c>
    </row>
    <row r="18" spans="1:5" s="267" customFormat="1" ht="18.75" customHeight="1" x14ac:dyDescent="0.25">
      <c r="A18" s="185" t="s">
        <v>75</v>
      </c>
      <c r="B18" s="184">
        <f>Bambang!A43</f>
        <v>42876</v>
      </c>
      <c r="C18" s="281">
        <f>Bambang!I2</f>
        <v>258363.5</v>
      </c>
      <c r="E18" s="289" t="s">
        <v>161</v>
      </c>
    </row>
    <row r="19" spans="1:5" s="267" customFormat="1" ht="18.75" customHeight="1" x14ac:dyDescent="0.25">
      <c r="A19" s="185" t="s">
        <v>76</v>
      </c>
      <c r="B19" s="184">
        <v>43313</v>
      </c>
      <c r="C19" s="281">
        <f>'Agus A'!I2</f>
        <v>1087013</v>
      </c>
      <c r="E19" s="289" t="s">
        <v>159</v>
      </c>
    </row>
    <row r="20" spans="1:5" s="267" customFormat="1" ht="18.75" customHeight="1" x14ac:dyDescent="0.25">
      <c r="A20" s="185" t="s">
        <v>88</v>
      </c>
      <c r="B20" s="184">
        <v>43318</v>
      </c>
      <c r="C20" s="281">
        <f>AnipAssunah!I2</f>
        <v>335676</v>
      </c>
      <c r="E20" s="289" t="s">
        <v>162</v>
      </c>
    </row>
    <row r="21" spans="1:5" s="267" customFormat="1" ht="18.75" customHeight="1" x14ac:dyDescent="0.25">
      <c r="A21" s="185" t="s">
        <v>168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13" t="s">
        <v>11</v>
      </c>
      <c r="B23" s="414"/>
      <c r="C23" s="411">
        <f>SUM(C5:C22)</f>
        <v>38540644.5</v>
      </c>
    </row>
    <row r="24" spans="1:5" s="267" customFormat="1" ht="15" customHeight="1" x14ac:dyDescent="0.25">
      <c r="A24" s="415"/>
      <c r="B24" s="416"/>
      <c r="C24" s="412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18" t="s">
        <v>22</v>
      </c>
      <c r="G1" s="418"/>
      <c r="H1" s="418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18" t="s">
        <v>21</v>
      </c>
      <c r="G2" s="418"/>
      <c r="H2" s="418"/>
      <c r="I2" s="135">
        <f>J95*-1</f>
        <v>-182</v>
      </c>
      <c r="J2" s="134"/>
    </row>
    <row r="3" spans="1:13" s="233" customFormat="1" x14ac:dyDescent="0.25">
      <c r="A3" s="131" t="s">
        <v>116</v>
      </c>
      <c r="B3" s="131"/>
      <c r="C3" s="132" t="s">
        <v>181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19"/>
      <c r="B5" s="419"/>
      <c r="C5" s="419"/>
      <c r="D5" s="419"/>
      <c r="E5" s="419"/>
      <c r="F5" s="419"/>
      <c r="G5" s="419"/>
      <c r="H5" s="419"/>
      <c r="I5" s="419"/>
      <c r="J5" s="419"/>
    </row>
    <row r="6" spans="1:13" x14ac:dyDescent="0.25">
      <c r="A6" s="420" t="s">
        <v>2</v>
      </c>
      <c r="B6" s="421" t="s">
        <v>3</v>
      </c>
      <c r="C6" s="421"/>
      <c r="D6" s="421"/>
      <c r="E6" s="421"/>
      <c r="F6" s="421"/>
      <c r="G6" s="421"/>
      <c r="H6" s="422" t="s">
        <v>4</v>
      </c>
      <c r="I6" s="424" t="s">
        <v>5</v>
      </c>
      <c r="J6" s="425" t="s">
        <v>6</v>
      </c>
    </row>
    <row r="7" spans="1:13" x14ac:dyDescent="0.25">
      <c r="A7" s="42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23"/>
      <c r="I7" s="424"/>
      <c r="J7" s="425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106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106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84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107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106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106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84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84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83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83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100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100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102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100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105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100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100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100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100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100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150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83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83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99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99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87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83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83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83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99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83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83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17" t="s">
        <v>12</v>
      </c>
      <c r="H89" s="417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17" t="s">
        <v>13</v>
      </c>
      <c r="H90" s="417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17" t="s">
        <v>14</v>
      </c>
      <c r="H91" s="417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17" t="s">
        <v>15</v>
      </c>
      <c r="H92" s="417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17" t="s">
        <v>16</v>
      </c>
      <c r="H93" s="417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17" t="s">
        <v>5</v>
      </c>
      <c r="H94" s="417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17" t="s">
        <v>32</v>
      </c>
      <c r="H95" s="417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167</v>
      </c>
      <c r="D1" s="20"/>
      <c r="E1" s="20"/>
      <c r="F1" s="366" t="s">
        <v>22</v>
      </c>
      <c r="G1" s="366"/>
      <c r="H1" s="366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66" t="s">
        <v>21</v>
      </c>
      <c r="G2" s="366"/>
      <c r="H2" s="36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5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78" t="s">
        <v>6</v>
      </c>
    </row>
    <row r="6" spans="1:15" x14ac:dyDescent="0.25">
      <c r="A6" s="40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06"/>
      <c r="I6" s="408"/>
      <c r="J6" s="379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169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174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65" t="s">
        <v>12</v>
      </c>
      <c r="H121" s="365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65" t="s">
        <v>13</v>
      </c>
      <c r="H122" s="365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65" t="s">
        <v>14</v>
      </c>
      <c r="H123" s="365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65" t="s">
        <v>15</v>
      </c>
      <c r="H124" s="365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65" t="s">
        <v>16</v>
      </c>
      <c r="H125" s="365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65" t="s">
        <v>5</v>
      </c>
      <c r="H126" s="365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65" t="s">
        <v>32</v>
      </c>
      <c r="H127" s="365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66" t="s">
        <v>22</v>
      </c>
      <c r="G1" s="366"/>
      <c r="H1" s="36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66" t="s">
        <v>21</v>
      </c>
      <c r="G2" s="366"/>
      <c r="H2" s="36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67"/>
      <c r="B4" s="367"/>
      <c r="C4" s="367"/>
      <c r="D4" s="367"/>
      <c r="E4" s="367"/>
      <c r="F4" s="367"/>
      <c r="G4" s="367"/>
      <c r="H4" s="367"/>
      <c r="I4" s="367"/>
      <c r="J4" s="36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68" t="s">
        <v>2</v>
      </c>
      <c r="B5" s="369" t="s">
        <v>3</v>
      </c>
      <c r="C5" s="369"/>
      <c r="D5" s="369"/>
      <c r="E5" s="369"/>
      <c r="F5" s="369"/>
      <c r="G5" s="369"/>
      <c r="H5" s="369" t="s">
        <v>4</v>
      </c>
      <c r="I5" s="426" t="s">
        <v>5</v>
      </c>
      <c r="J5" s="371" t="s">
        <v>6</v>
      </c>
      <c r="L5" s="37"/>
      <c r="M5" s="37"/>
      <c r="N5" s="37"/>
      <c r="O5" s="37"/>
      <c r="P5" s="37"/>
      <c r="Q5" s="37"/>
    </row>
    <row r="6" spans="1:17" x14ac:dyDescent="0.25">
      <c r="A6" s="36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69"/>
      <c r="I6" s="426"/>
      <c r="J6" s="37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65" t="s">
        <v>12</v>
      </c>
      <c r="H31" s="365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65" t="s">
        <v>13</v>
      </c>
      <c r="H32" s="365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65" t="s">
        <v>14</v>
      </c>
      <c r="H33" s="365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65" t="s">
        <v>15</v>
      </c>
      <c r="H34" s="365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65" t="s">
        <v>16</v>
      </c>
      <c r="H35" s="365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65" t="s">
        <v>5</v>
      </c>
      <c r="H36" s="365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65" t="s">
        <v>32</v>
      </c>
      <c r="H37" s="365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73"/>
  <sheetViews>
    <sheetView workbookViewId="0">
      <pane ySplit="7" topLeftCell="A153" activePane="bottomLeft" state="frozen"/>
      <selection pane="bottomLeft" activeCell="H161" sqref="H161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66" t="s">
        <v>22</v>
      </c>
      <c r="G1" s="366"/>
      <c r="H1" s="366"/>
      <c r="I1" s="42" t="s">
        <v>20</v>
      </c>
      <c r="J1" s="20"/>
      <c r="L1" s="277">
        <f>SUM(D159:D163)</f>
        <v>1295001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J173*-1</f>
        <v>1135461</v>
      </c>
      <c r="J2" s="20"/>
      <c r="L2" s="277">
        <f>SUM(G159:G163)</f>
        <v>156538</v>
      </c>
    </row>
    <row r="3" spans="1:18" s="233" customFormat="1" x14ac:dyDescent="0.25">
      <c r="A3" s="218" t="s">
        <v>116</v>
      </c>
      <c r="B3" s="218"/>
      <c r="C3" s="221" t="s">
        <v>180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1138463</v>
      </c>
      <c r="M3" s="219"/>
      <c r="N3" s="219">
        <f>I2-L3</f>
        <v>-3002</v>
      </c>
      <c r="O3" s="219"/>
      <c r="P3" s="219"/>
      <c r="Q3" s="219"/>
      <c r="R3" s="219"/>
    </row>
    <row r="5" spans="1:18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</row>
    <row r="6" spans="1:18" x14ac:dyDescent="0.25">
      <c r="A6" s="372" t="s">
        <v>2</v>
      </c>
      <c r="B6" s="369" t="s">
        <v>3</v>
      </c>
      <c r="C6" s="369"/>
      <c r="D6" s="369"/>
      <c r="E6" s="369"/>
      <c r="F6" s="369"/>
      <c r="G6" s="369"/>
      <c r="H6" s="373" t="s">
        <v>4</v>
      </c>
      <c r="I6" s="370" t="s">
        <v>5</v>
      </c>
      <c r="J6" s="371" t="s">
        <v>6</v>
      </c>
    </row>
    <row r="7" spans="1:18" x14ac:dyDescent="0.25">
      <c r="A7" s="37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3"/>
      <c r="I7" s="370"/>
      <c r="J7" s="371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185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185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2">
        <v>43311</v>
      </c>
      <c r="B159" s="234">
        <v>180171022</v>
      </c>
      <c r="C159" s="240">
        <v>4</v>
      </c>
      <c r="D159" s="236">
        <v>444500</v>
      </c>
      <c r="E159" s="237"/>
      <c r="F159" s="240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2">
        <v>43312</v>
      </c>
      <c r="B160" s="234">
        <v>180171125</v>
      </c>
      <c r="C160" s="240">
        <v>2</v>
      </c>
      <c r="D160" s="236">
        <v>143500</v>
      </c>
      <c r="E160" s="237"/>
      <c r="F160" s="240"/>
      <c r="G160" s="236"/>
      <c r="H160" s="239"/>
      <c r="I160" s="239"/>
      <c r="J160" s="23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2">
        <v>43313</v>
      </c>
      <c r="B161" s="234">
        <v>180171216</v>
      </c>
      <c r="C161" s="240">
        <v>3</v>
      </c>
      <c r="D161" s="236">
        <v>256113</v>
      </c>
      <c r="E161" s="237"/>
      <c r="F161" s="240"/>
      <c r="G161" s="236"/>
      <c r="H161" s="239"/>
      <c r="I161" s="239"/>
      <c r="J161" s="23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2">
        <v>43314</v>
      </c>
      <c r="B162" s="234">
        <v>180171308</v>
      </c>
      <c r="C162" s="240">
        <v>2</v>
      </c>
      <c r="D162" s="236">
        <v>302313</v>
      </c>
      <c r="E162" s="237">
        <v>180044635</v>
      </c>
      <c r="F162" s="240">
        <v>2</v>
      </c>
      <c r="G162" s="236">
        <v>156538</v>
      </c>
      <c r="H162" s="239"/>
      <c r="I162" s="239"/>
      <c r="J162" s="23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2">
        <v>43315</v>
      </c>
      <c r="B163" s="234">
        <v>180171402</v>
      </c>
      <c r="C163" s="240">
        <v>1</v>
      </c>
      <c r="D163" s="236">
        <v>148575</v>
      </c>
      <c r="E163" s="237"/>
      <c r="F163" s="240"/>
      <c r="G163" s="236"/>
      <c r="H163" s="239"/>
      <c r="I163" s="239"/>
      <c r="J163" s="236"/>
      <c r="K163" s="219"/>
      <c r="L163" s="219"/>
      <c r="M163" s="219"/>
      <c r="N163" s="219"/>
      <c r="O163" s="219"/>
      <c r="P163" s="219"/>
      <c r="Q163" s="219"/>
      <c r="R163" s="219"/>
    </row>
    <row r="164" spans="1:18" x14ac:dyDescent="0.25">
      <c r="A164" s="162"/>
      <c r="B164" s="3"/>
      <c r="C164" s="40"/>
      <c r="D164" s="6"/>
      <c r="E164" s="7"/>
      <c r="F164" s="40"/>
      <c r="G164" s="6"/>
      <c r="H164" s="39"/>
      <c r="I164" s="39"/>
      <c r="J164" s="6"/>
    </row>
    <row r="165" spans="1:18" x14ac:dyDescent="0.25">
      <c r="A165" s="162"/>
      <c r="B165" s="8" t="s">
        <v>11</v>
      </c>
      <c r="C165" s="77">
        <f>SUM(C8:C164)</f>
        <v>950</v>
      </c>
      <c r="D165" s="9">
        <f>SUM(D8:D164)</f>
        <v>103114148</v>
      </c>
      <c r="E165" s="8" t="s">
        <v>11</v>
      </c>
      <c r="F165" s="77">
        <f>SUM(F8:F164)</f>
        <v>77</v>
      </c>
      <c r="G165" s="5">
        <f>SUM(G8:G164)</f>
        <v>17977274</v>
      </c>
      <c r="H165" s="40">
        <f>SUM(H8:H164)</f>
        <v>0</v>
      </c>
      <c r="I165" s="40">
        <f>SUM(I8:I164)</f>
        <v>84001413</v>
      </c>
      <c r="J165" s="5"/>
    </row>
    <row r="166" spans="1:18" x14ac:dyDescent="0.25">
      <c r="A166" s="162"/>
      <c r="B166" s="8"/>
      <c r="C166" s="77"/>
      <c r="D166" s="9"/>
      <c r="E166" s="8"/>
      <c r="F166" s="77"/>
      <c r="G166" s="5"/>
      <c r="H166" s="40"/>
      <c r="I166" s="40"/>
      <c r="J166" s="5"/>
    </row>
    <row r="167" spans="1:18" x14ac:dyDescent="0.25">
      <c r="A167" s="163"/>
      <c r="B167" s="11"/>
      <c r="C167" s="40"/>
      <c r="D167" s="6"/>
      <c r="E167" s="8"/>
      <c r="F167" s="40"/>
      <c r="G167" s="365" t="s">
        <v>12</v>
      </c>
      <c r="H167" s="365"/>
      <c r="I167" s="39"/>
      <c r="J167" s="13">
        <f>SUM(D8:D164)</f>
        <v>103114148</v>
      </c>
    </row>
    <row r="168" spans="1:18" x14ac:dyDescent="0.25">
      <c r="A168" s="162"/>
      <c r="B168" s="3"/>
      <c r="C168" s="40"/>
      <c r="D168" s="6"/>
      <c r="E168" s="7"/>
      <c r="F168" s="40"/>
      <c r="G168" s="365" t="s">
        <v>13</v>
      </c>
      <c r="H168" s="365"/>
      <c r="I168" s="39"/>
      <c r="J168" s="13">
        <f>SUM(G8:G164)</f>
        <v>17977274</v>
      </c>
    </row>
    <row r="169" spans="1:18" x14ac:dyDescent="0.25">
      <c r="A169" s="164"/>
      <c r="B169" s="7"/>
      <c r="C169" s="40"/>
      <c r="D169" s="6"/>
      <c r="E169" s="7"/>
      <c r="F169" s="40"/>
      <c r="G169" s="365" t="s">
        <v>14</v>
      </c>
      <c r="H169" s="365"/>
      <c r="I169" s="41"/>
      <c r="J169" s="15">
        <f>J167-J168</f>
        <v>85136874</v>
      </c>
    </row>
    <row r="170" spans="1:18" x14ac:dyDescent="0.25">
      <c r="A170" s="162"/>
      <c r="B170" s="16"/>
      <c r="C170" s="40"/>
      <c r="D170" s="17"/>
      <c r="E170" s="7"/>
      <c r="F170" s="40"/>
      <c r="G170" s="365" t="s">
        <v>15</v>
      </c>
      <c r="H170" s="365"/>
      <c r="I170" s="39"/>
      <c r="J170" s="13">
        <f>SUM(H8:H164)</f>
        <v>0</v>
      </c>
    </row>
    <row r="171" spans="1:18" x14ac:dyDescent="0.25">
      <c r="A171" s="162"/>
      <c r="B171" s="16"/>
      <c r="C171" s="40"/>
      <c r="D171" s="17"/>
      <c r="E171" s="7"/>
      <c r="F171" s="40"/>
      <c r="G171" s="365" t="s">
        <v>16</v>
      </c>
      <c r="H171" s="365"/>
      <c r="I171" s="39"/>
      <c r="J171" s="13">
        <f>J169+J170</f>
        <v>85136874</v>
      </c>
    </row>
    <row r="172" spans="1:18" x14ac:dyDescent="0.25">
      <c r="A172" s="162"/>
      <c r="B172" s="16"/>
      <c r="C172" s="40"/>
      <c r="D172" s="17"/>
      <c r="E172" s="7"/>
      <c r="F172" s="40"/>
      <c r="G172" s="365" t="s">
        <v>5</v>
      </c>
      <c r="H172" s="365"/>
      <c r="I172" s="39"/>
      <c r="J172" s="13">
        <f>SUM(I8:I164)</f>
        <v>84001413</v>
      </c>
    </row>
    <row r="173" spans="1:18" x14ac:dyDescent="0.25">
      <c r="A173" s="162"/>
      <c r="B173" s="16"/>
      <c r="C173" s="40"/>
      <c r="D173" s="17"/>
      <c r="E173" s="7"/>
      <c r="F173" s="40"/>
      <c r="G173" s="365" t="s">
        <v>32</v>
      </c>
      <c r="H173" s="365"/>
      <c r="I173" s="40" t="str">
        <f>IF(J173&gt;0,"SALDO",IF(J173&lt;0,"PIUTANG",IF(J173=0,"LUNAS")))</f>
        <v>PIUTANG</v>
      </c>
      <c r="J173" s="13">
        <f>J172-J171</f>
        <v>-1135461</v>
      </c>
    </row>
  </sheetData>
  <mergeCells count="15">
    <mergeCell ref="G172:H172"/>
    <mergeCell ref="G173:H173"/>
    <mergeCell ref="G167:H167"/>
    <mergeCell ref="G168:H168"/>
    <mergeCell ref="G169:H169"/>
    <mergeCell ref="G170:H170"/>
    <mergeCell ref="G171:H171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66" t="s">
        <v>22</v>
      </c>
      <c r="G1" s="366"/>
      <c r="H1" s="36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J59*-1</f>
        <v>-34807202</v>
      </c>
      <c r="J2" s="20"/>
    </row>
    <row r="4" spans="1:10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0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78" t="s">
        <v>6</v>
      </c>
    </row>
    <row r="6" spans="1:10" x14ac:dyDescent="0.25">
      <c r="A6" s="40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06"/>
      <c r="I6" s="408"/>
      <c r="J6" s="379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27" t="s">
        <v>81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2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27" t="s">
        <v>81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2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27" t="s">
        <v>81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2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27" t="s">
        <v>81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2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27" t="s">
        <v>81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2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27" t="s">
        <v>81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2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27" t="s">
        <v>81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2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27" t="s">
        <v>81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2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27" t="s">
        <v>80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2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27" t="s">
        <v>80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2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65" t="s">
        <v>12</v>
      </c>
      <c r="H53" s="365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65" t="s">
        <v>13</v>
      </c>
      <c r="H54" s="365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65" t="s">
        <v>14</v>
      </c>
      <c r="H55" s="365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65" t="s">
        <v>15</v>
      </c>
      <c r="H56" s="365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65" t="s">
        <v>16</v>
      </c>
      <c r="H57" s="365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65" t="s">
        <v>5</v>
      </c>
      <c r="H58" s="365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65" t="s">
        <v>32</v>
      </c>
      <c r="H59" s="365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85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2" x14ac:dyDescent="0.25">
      <c r="A2" s="20" t="s">
        <v>1</v>
      </c>
      <c r="B2" s="20"/>
      <c r="C2" s="197" t="s">
        <v>86</v>
      </c>
      <c r="D2" s="20"/>
      <c r="E2" s="20"/>
      <c r="F2" s="366" t="s">
        <v>21</v>
      </c>
      <c r="G2" s="366"/>
      <c r="H2" s="366"/>
      <c r="I2" s="38">
        <f>J59*-1</f>
        <v>61</v>
      </c>
      <c r="J2" s="20"/>
      <c r="L2" s="238"/>
    </row>
    <row r="3" spans="1:12" s="233" customFormat="1" x14ac:dyDescent="0.25">
      <c r="A3" s="218" t="s">
        <v>116</v>
      </c>
      <c r="B3" s="218"/>
      <c r="C3" s="197" t="s">
        <v>134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238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  <c r="L6" s="238"/>
    </row>
    <row r="7" spans="1:12" x14ac:dyDescent="0.25">
      <c r="A7" s="40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06"/>
      <c r="I7" s="408"/>
      <c r="J7" s="379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87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83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83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83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83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96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96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83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96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83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83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83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96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83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96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87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83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99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83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99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87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87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83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83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83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83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78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99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99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99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99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65" t="s">
        <v>12</v>
      </c>
      <c r="H53" s="365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65" t="s">
        <v>13</v>
      </c>
      <c r="H54" s="365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65" t="s">
        <v>14</v>
      </c>
      <c r="H55" s="365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65" t="s">
        <v>15</v>
      </c>
      <c r="H56" s="365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65" t="s">
        <v>16</v>
      </c>
      <c r="H57" s="365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65" t="s">
        <v>5</v>
      </c>
      <c r="H58" s="365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65" t="s">
        <v>32</v>
      </c>
      <c r="H59" s="365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163</v>
      </c>
      <c r="D1" s="218"/>
      <c r="E1" s="218"/>
      <c r="F1" s="366" t="s">
        <v>22</v>
      </c>
      <c r="G1" s="366"/>
      <c r="H1" s="36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6" t="s">
        <v>21</v>
      </c>
      <c r="G2" s="366"/>
      <c r="H2" s="36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426" t="s">
        <v>5</v>
      </c>
      <c r="J6" s="371" t="s">
        <v>6</v>
      </c>
      <c r="L6" s="219"/>
      <c r="M6" s="219"/>
      <c r="N6" s="219"/>
      <c r="O6" s="219"/>
      <c r="P6" s="219"/>
      <c r="Q6" s="219"/>
    </row>
    <row r="7" spans="1:17" x14ac:dyDescent="0.25">
      <c r="A7" s="368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69"/>
      <c r="I7" s="426"/>
      <c r="J7" s="371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99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99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99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99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99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99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99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99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79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5" t="s">
        <v>12</v>
      </c>
      <c r="H32" s="365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5" t="s">
        <v>13</v>
      </c>
      <c r="H33" s="365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65" t="s">
        <v>14</v>
      </c>
      <c r="H34" s="365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65" t="s">
        <v>15</v>
      </c>
      <c r="H35" s="36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5" t="s">
        <v>16</v>
      </c>
      <c r="H36" s="365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65" t="s">
        <v>5</v>
      </c>
      <c r="H37" s="365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65" t="s">
        <v>32</v>
      </c>
      <c r="H38" s="365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66" t="s">
        <v>22</v>
      </c>
      <c r="G1" s="366"/>
      <c r="H1" s="36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J38*-1</f>
        <v>80589</v>
      </c>
      <c r="J2" s="20"/>
    </row>
    <row r="3" spans="1:19" s="233" customFormat="1" x14ac:dyDescent="0.25">
      <c r="A3" s="218" t="s">
        <v>116</v>
      </c>
      <c r="B3" s="218"/>
      <c r="C3" s="221" t="s">
        <v>117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67" t="s">
        <v>63</v>
      </c>
      <c r="B5" s="367"/>
      <c r="C5" s="367"/>
      <c r="D5" s="367"/>
      <c r="E5" s="367"/>
      <c r="F5" s="367"/>
      <c r="G5" s="367"/>
      <c r="H5" s="367"/>
      <c r="I5" s="367"/>
      <c r="J5" s="367"/>
    </row>
    <row r="6" spans="1:19" x14ac:dyDescent="0.25">
      <c r="A6" s="372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370" t="s">
        <v>5</v>
      </c>
      <c r="J6" s="371" t="s">
        <v>6</v>
      </c>
    </row>
    <row r="7" spans="1:19" x14ac:dyDescent="0.25">
      <c r="A7" s="37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69"/>
      <c r="I7" s="370"/>
      <c r="J7" s="371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65" t="s">
        <v>12</v>
      </c>
      <c r="H32" s="365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65" t="s">
        <v>13</v>
      </c>
      <c r="H33" s="365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65" t="s">
        <v>14</v>
      </c>
      <c r="H34" s="365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65" t="s">
        <v>15</v>
      </c>
      <c r="H35" s="365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65" t="s">
        <v>16</v>
      </c>
      <c r="H36" s="365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65" t="s">
        <v>5</v>
      </c>
      <c r="H37" s="365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65" t="s">
        <v>32</v>
      </c>
      <c r="H38" s="365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82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3" x14ac:dyDescent="0.25">
      <c r="A2" s="20" t="s">
        <v>1</v>
      </c>
      <c r="B2" s="20"/>
      <c r="C2" s="78" t="s">
        <v>71</v>
      </c>
      <c r="D2" s="20"/>
      <c r="E2" s="20"/>
      <c r="F2" s="366" t="s">
        <v>21</v>
      </c>
      <c r="G2" s="366"/>
      <c r="H2" s="366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116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3" x14ac:dyDescent="0.25">
      <c r="A7" s="40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75"/>
      <c r="I7" s="408"/>
      <c r="J7" s="379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83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83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83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83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83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99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101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83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99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99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99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99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99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99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99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99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99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99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99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78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78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99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99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83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83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99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99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171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171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171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172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65" t="s">
        <v>12</v>
      </c>
      <c r="H73" s="365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65" t="s">
        <v>13</v>
      </c>
      <c r="H74" s="365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65" t="s">
        <v>14</v>
      </c>
      <c r="H75" s="365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65" t="s">
        <v>15</v>
      </c>
      <c r="H76" s="365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65" t="s">
        <v>16</v>
      </c>
      <c r="H77" s="365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65" t="s">
        <v>5</v>
      </c>
      <c r="H78" s="365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65" t="s">
        <v>32</v>
      </c>
      <c r="H79" s="365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121</v>
      </c>
      <c r="G1" s="72"/>
      <c r="H1" s="72"/>
      <c r="I1" s="20" t="s">
        <v>98</v>
      </c>
    </row>
    <row r="2" spans="1:15" x14ac:dyDescent="0.25">
      <c r="A2" s="155" t="s">
        <v>1</v>
      </c>
      <c r="B2" s="22"/>
      <c r="C2" s="78" t="s">
        <v>97</v>
      </c>
      <c r="D2" s="20"/>
      <c r="E2" s="22"/>
      <c r="F2" s="366" t="s">
        <v>120</v>
      </c>
      <c r="G2" s="366"/>
      <c r="H2" s="366"/>
      <c r="I2" s="21">
        <f>J25*-1</f>
        <v>57975</v>
      </c>
    </row>
    <row r="3" spans="1:15" s="233" customFormat="1" x14ac:dyDescent="0.25">
      <c r="A3" s="218" t="s">
        <v>116</v>
      </c>
      <c r="B3" s="22"/>
      <c r="C3" s="221" t="s">
        <v>119</v>
      </c>
      <c r="D3" s="218"/>
      <c r="E3" s="22"/>
      <c r="F3" s="265" t="s">
        <v>118</v>
      </c>
      <c r="G3" s="265"/>
      <c r="H3" s="265" t="s">
        <v>122</v>
      </c>
      <c r="I3" s="21" t="s">
        <v>123</v>
      </c>
      <c r="J3" s="70"/>
    </row>
    <row r="4" spans="1:15" x14ac:dyDescent="0.25">
      <c r="L4" s="18"/>
      <c r="N4" s="18"/>
      <c r="O4" s="37"/>
    </row>
    <row r="5" spans="1:15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18"/>
      <c r="N5" s="18"/>
      <c r="O5" s="37"/>
    </row>
    <row r="6" spans="1:15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430" t="s">
        <v>4</v>
      </c>
      <c r="I6" s="432" t="s">
        <v>5</v>
      </c>
      <c r="J6" s="433" t="s">
        <v>6</v>
      </c>
      <c r="L6" s="18"/>
      <c r="N6" s="18"/>
      <c r="O6" s="37"/>
    </row>
    <row r="7" spans="1:15" x14ac:dyDescent="0.25">
      <c r="A7" s="36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31"/>
      <c r="I7" s="432"/>
      <c r="J7" s="43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29" t="s">
        <v>12</v>
      </c>
      <c r="H19" s="42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29" t="s">
        <v>13</v>
      </c>
      <c r="H20" s="42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29" t="s">
        <v>14</v>
      </c>
      <c r="H21" s="42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29" t="s">
        <v>15</v>
      </c>
      <c r="H22" s="42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29" t="s">
        <v>16</v>
      </c>
      <c r="H23" s="42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29" t="s">
        <v>5</v>
      </c>
      <c r="H24" s="42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29" t="s">
        <v>32</v>
      </c>
      <c r="H25" s="42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66" t="s">
        <v>22</v>
      </c>
      <c r="G1" s="366"/>
      <c r="H1" s="36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66" t="s">
        <v>21</v>
      </c>
      <c r="G2" s="366"/>
      <c r="H2" s="366"/>
      <c r="I2" s="38">
        <f>J59*-1</f>
        <v>0</v>
      </c>
      <c r="J2" s="20"/>
    </row>
    <row r="3" spans="1:15" s="233" customFormat="1" x14ac:dyDescent="0.25">
      <c r="A3" s="218" t="s">
        <v>116</v>
      </c>
      <c r="B3" s="218"/>
      <c r="C3" s="28" t="s">
        <v>124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5" x14ac:dyDescent="0.25">
      <c r="A7" s="40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67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65" t="s">
        <v>12</v>
      </c>
      <c r="H53" s="365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65" t="s">
        <v>13</v>
      </c>
      <c r="H54" s="365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65" t="s">
        <v>14</v>
      </c>
      <c r="H55" s="365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65" t="s">
        <v>15</v>
      </c>
      <c r="H56" s="365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65" t="s">
        <v>16</v>
      </c>
      <c r="H57" s="365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65" t="s">
        <v>5</v>
      </c>
      <c r="H58" s="365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65" t="s">
        <v>32</v>
      </c>
      <c r="H59" s="365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94</v>
      </c>
      <c r="D1" s="20"/>
      <c r="E1" s="20"/>
      <c r="F1" s="366" t="s">
        <v>22</v>
      </c>
      <c r="G1" s="366"/>
      <c r="H1" s="36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J41*-1</f>
        <v>514</v>
      </c>
      <c r="J2" s="20"/>
    </row>
    <row r="3" spans="1:10" s="233" customFormat="1" x14ac:dyDescent="0.25">
      <c r="A3" s="218" t="s">
        <v>116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75"/>
      <c r="I7" s="408"/>
      <c r="J7" s="379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5" t="s">
        <v>12</v>
      </c>
      <c r="H35" s="365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65" t="s">
        <v>13</v>
      </c>
      <c r="H36" s="365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65" t="s">
        <v>14</v>
      </c>
      <c r="H37" s="365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65" t="s">
        <v>15</v>
      </c>
      <c r="H38" s="365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65" t="s">
        <v>16</v>
      </c>
      <c r="H39" s="365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65" t="s">
        <v>5</v>
      </c>
      <c r="H40" s="365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65" t="s">
        <v>32</v>
      </c>
      <c r="H41" s="365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112</v>
      </c>
      <c r="D1" s="218"/>
      <c r="E1" s="218"/>
      <c r="F1" s="366" t="s">
        <v>22</v>
      </c>
      <c r="G1" s="366"/>
      <c r="H1" s="366"/>
      <c r="I1" s="220" t="s">
        <v>77</v>
      </c>
      <c r="J1" s="218"/>
    </row>
    <row r="2" spans="1:10" x14ac:dyDescent="0.25">
      <c r="A2" s="218" t="s">
        <v>1</v>
      </c>
      <c r="B2" s="218"/>
      <c r="C2" s="221" t="s">
        <v>71</v>
      </c>
      <c r="D2" s="218"/>
      <c r="E2" s="218"/>
      <c r="F2" s="366" t="s">
        <v>21</v>
      </c>
      <c r="G2" s="366"/>
      <c r="H2" s="366"/>
      <c r="I2" s="220">
        <f>J41*-1</f>
        <v>0</v>
      </c>
      <c r="J2" s="218"/>
    </row>
    <row r="3" spans="1:10" x14ac:dyDescent="0.25">
      <c r="A3" s="218" t="s">
        <v>116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75"/>
      <c r="I7" s="408"/>
      <c r="J7" s="379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65" t="s">
        <v>12</v>
      </c>
      <c r="H35" s="365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65" t="s">
        <v>13</v>
      </c>
      <c r="H36" s="365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65" t="s">
        <v>14</v>
      </c>
      <c r="H37" s="365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65" t="s">
        <v>15</v>
      </c>
      <c r="H38" s="365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65" t="s">
        <v>16</v>
      </c>
      <c r="H39" s="365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65" t="s">
        <v>5</v>
      </c>
      <c r="H40" s="365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65" t="s">
        <v>32</v>
      </c>
      <c r="H41" s="365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95</v>
      </c>
      <c r="D1" s="20"/>
      <c r="E1" s="20"/>
      <c r="F1" s="366" t="s">
        <v>22</v>
      </c>
      <c r="G1" s="366"/>
      <c r="H1" s="366"/>
      <c r="I1" s="38"/>
      <c r="J1" s="20"/>
    </row>
    <row r="2" spans="1:17" x14ac:dyDescent="0.25">
      <c r="A2" s="20" t="s">
        <v>1</v>
      </c>
      <c r="B2" s="20"/>
      <c r="C2" s="78" t="s">
        <v>138</v>
      </c>
      <c r="D2" s="20"/>
      <c r="E2" s="20"/>
      <c r="F2" s="366" t="s">
        <v>21</v>
      </c>
      <c r="G2" s="366"/>
      <c r="H2" s="366"/>
      <c r="I2" s="38">
        <f>J41*-1</f>
        <v>413478</v>
      </c>
      <c r="J2" s="20"/>
    </row>
    <row r="3" spans="1:17" s="233" customFormat="1" x14ac:dyDescent="0.25">
      <c r="A3" s="218" t="s">
        <v>116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7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7" x14ac:dyDescent="0.25">
      <c r="A7" s="40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75"/>
      <c r="I7" s="408"/>
      <c r="J7" s="379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72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72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99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101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5" t="s">
        <v>12</v>
      </c>
      <c r="H35" s="365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65" t="s">
        <v>13</v>
      </c>
      <c r="H36" s="365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65" t="s">
        <v>14</v>
      </c>
      <c r="H37" s="365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65" t="s">
        <v>15</v>
      </c>
      <c r="H38" s="36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5" t="s">
        <v>16</v>
      </c>
      <c r="H39" s="365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65" t="s">
        <v>5</v>
      </c>
      <c r="H40" s="365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65" t="s">
        <v>32</v>
      </c>
      <c r="H41" s="365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32"/>
  <sheetViews>
    <sheetView workbookViewId="0">
      <pane ySplit="7" topLeftCell="A912" activePane="bottomLeft" state="frozen"/>
      <selection pane="bottomLeft" activeCell="I917" sqref="I917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195</v>
      </c>
      <c r="D1" s="218"/>
      <c r="E1" s="22"/>
      <c r="F1" s="72" t="s">
        <v>196</v>
      </c>
      <c r="G1" s="72"/>
      <c r="H1" s="72" t="s">
        <v>197</v>
      </c>
      <c r="I1" s="42" t="s">
        <v>27</v>
      </c>
      <c r="J1" s="218"/>
      <c r="L1" s="219">
        <f>SUM(D903:D908)</f>
        <v>4697177</v>
      </c>
      <c r="M1" s="219">
        <f>SUM(D909:D913)</f>
        <v>5096263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198</v>
      </c>
      <c r="G2" s="72"/>
      <c r="H2" s="72" t="s">
        <v>197</v>
      </c>
      <c r="I2" s="220">
        <f>J932*-1</f>
        <v>9628327</v>
      </c>
      <c r="J2" s="218"/>
      <c r="L2" s="219">
        <f>SUM(G903:G908)</f>
        <v>501638</v>
      </c>
      <c r="M2" s="219">
        <f>SUM(G909:G913)</f>
        <v>180163</v>
      </c>
    </row>
    <row r="3" spans="1:18" x14ac:dyDescent="0.25">
      <c r="A3" s="218" t="s">
        <v>116</v>
      </c>
      <c r="B3" s="218"/>
      <c r="C3" s="221" t="s">
        <v>199</v>
      </c>
      <c r="D3" s="218"/>
      <c r="E3" s="22"/>
      <c r="F3" s="319" t="s">
        <v>118</v>
      </c>
      <c r="G3" s="319"/>
      <c r="H3" s="319" t="s">
        <v>197</v>
      </c>
      <c r="I3" s="278" t="s">
        <v>200</v>
      </c>
      <c r="J3" s="218"/>
      <c r="L3" s="219">
        <f>L1-L2</f>
        <v>4195539</v>
      </c>
      <c r="M3" s="219">
        <f>M1-M2</f>
        <v>4916100</v>
      </c>
      <c r="N3" s="219">
        <f>L3+M3</f>
        <v>9111639</v>
      </c>
    </row>
    <row r="4" spans="1:18" x14ac:dyDescent="0.25">
      <c r="L4" s="233"/>
    </row>
    <row r="5" spans="1:18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</row>
    <row r="6" spans="1:18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74" t="s">
        <v>4</v>
      </c>
      <c r="I6" s="376" t="s">
        <v>5</v>
      </c>
      <c r="J6" s="378" t="s">
        <v>6</v>
      </c>
    </row>
    <row r="7" spans="1:18" x14ac:dyDescent="0.25">
      <c r="A7" s="368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75"/>
      <c r="I7" s="377"/>
      <c r="J7" s="379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98">
        <v>43318</v>
      </c>
      <c r="B914" s="99">
        <v>180171598</v>
      </c>
      <c r="C914" s="100">
        <v>42</v>
      </c>
      <c r="D914" s="34">
        <v>4562863</v>
      </c>
      <c r="E914" s="99"/>
      <c r="F914" s="100"/>
      <c r="G914" s="34"/>
      <c r="H914" s="102"/>
      <c r="I914" s="102"/>
      <c r="J914" s="34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98">
        <v>43318</v>
      </c>
      <c r="B915" s="99">
        <v>180171628</v>
      </c>
      <c r="C915" s="100">
        <v>2</v>
      </c>
      <c r="D915" s="34">
        <v>240800</v>
      </c>
      <c r="E915" s="99"/>
      <c r="F915" s="100"/>
      <c r="G915" s="34"/>
      <c r="H915" s="102"/>
      <c r="I915" s="102"/>
      <c r="J915" s="34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98">
        <v>43318</v>
      </c>
      <c r="B916" s="99">
        <v>180171635</v>
      </c>
      <c r="C916" s="100">
        <v>13</v>
      </c>
      <c r="D916" s="34">
        <v>1480063</v>
      </c>
      <c r="E916" s="99"/>
      <c r="F916" s="100"/>
      <c r="G916" s="34"/>
      <c r="H916" s="102"/>
      <c r="I916" s="102"/>
      <c r="J916" s="34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98">
        <v>43318</v>
      </c>
      <c r="B917" s="99">
        <v>180171639</v>
      </c>
      <c r="C917" s="100">
        <v>4</v>
      </c>
      <c r="D917" s="34">
        <v>478888</v>
      </c>
      <c r="E917" s="99"/>
      <c r="F917" s="100"/>
      <c r="G917" s="34"/>
      <c r="H917" s="102"/>
      <c r="I917" s="102"/>
      <c r="J917" s="34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98">
        <v>43318</v>
      </c>
      <c r="B918" s="99">
        <v>180171667</v>
      </c>
      <c r="C918" s="100">
        <v>3</v>
      </c>
      <c r="D918" s="34">
        <v>340550</v>
      </c>
      <c r="E918" s="99"/>
      <c r="F918" s="100"/>
      <c r="G918" s="34"/>
      <c r="H918" s="102"/>
      <c r="I918" s="102"/>
      <c r="J918" s="34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98">
        <v>43318</v>
      </c>
      <c r="B919" s="99">
        <v>180171674</v>
      </c>
      <c r="C919" s="100">
        <v>5</v>
      </c>
      <c r="D919" s="34">
        <v>371175</v>
      </c>
      <c r="E919" s="99"/>
      <c r="F919" s="100"/>
      <c r="G919" s="34"/>
      <c r="H919" s="102"/>
      <c r="I919" s="102"/>
      <c r="J919" s="34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98">
        <v>43318</v>
      </c>
      <c r="B920" s="99">
        <v>180171677</v>
      </c>
      <c r="C920" s="100">
        <v>17</v>
      </c>
      <c r="D920" s="34">
        <v>1998150</v>
      </c>
      <c r="E920" s="99"/>
      <c r="F920" s="100"/>
      <c r="G920" s="34"/>
      <c r="H920" s="102"/>
      <c r="I920" s="102"/>
      <c r="J920" s="34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98">
        <v>43318</v>
      </c>
      <c r="B921" s="99">
        <v>180171678</v>
      </c>
      <c r="C921" s="100">
        <v>1</v>
      </c>
      <c r="D921" s="34">
        <v>155838</v>
      </c>
      <c r="E921" s="99"/>
      <c r="F921" s="100"/>
      <c r="G921" s="34"/>
      <c r="H921" s="102"/>
      <c r="I921" s="102"/>
      <c r="J921" s="34"/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98"/>
      <c r="B922" s="99"/>
      <c r="C922" s="100"/>
      <c r="D922" s="34"/>
      <c r="E922" s="99"/>
      <c r="F922" s="100"/>
      <c r="G922" s="34"/>
      <c r="H922" s="102"/>
      <c r="I922" s="102"/>
      <c r="J922" s="34"/>
      <c r="K922" s="138"/>
      <c r="L922" s="138"/>
      <c r="M922" s="138"/>
      <c r="N922" s="138"/>
      <c r="O922" s="138"/>
      <c r="P922" s="138"/>
      <c r="Q922" s="138"/>
      <c r="R922" s="138"/>
    </row>
    <row r="923" spans="1:18" x14ac:dyDescent="0.25">
      <c r="A923" s="235"/>
      <c r="B923" s="234"/>
      <c r="C923" s="240"/>
      <c r="D923" s="236"/>
      <c r="E923" s="234"/>
      <c r="F923" s="240"/>
      <c r="G923" s="236"/>
      <c r="H923" s="239"/>
      <c r="I923" s="239"/>
      <c r="J923" s="236"/>
    </row>
    <row r="924" spans="1:18" s="218" customFormat="1" x14ac:dyDescent="0.25">
      <c r="A924" s="226"/>
      <c r="B924" s="223" t="s">
        <v>11</v>
      </c>
      <c r="C924" s="232">
        <f>SUM(C8:C923)</f>
        <v>10496</v>
      </c>
      <c r="D924" s="224">
        <f>SUM(D8:D923)</f>
        <v>1137665522</v>
      </c>
      <c r="E924" s="223" t="s">
        <v>11</v>
      </c>
      <c r="F924" s="232">
        <f>SUM(F8:F923)</f>
        <v>1076</v>
      </c>
      <c r="G924" s="224">
        <f>SUM(G8:G923)</f>
        <v>117718603</v>
      </c>
      <c r="H924" s="232">
        <f>SUM(H8:H923)</f>
        <v>0</v>
      </c>
      <c r="I924" s="232">
        <f>SUM(I8:I923)</f>
        <v>1010318592</v>
      </c>
      <c r="J924" s="224"/>
      <c r="K924" s="220"/>
      <c r="L924" s="220"/>
      <c r="M924" s="220"/>
      <c r="N924" s="220"/>
      <c r="O924" s="220"/>
      <c r="P924" s="220"/>
      <c r="Q924" s="220"/>
      <c r="R924" s="220"/>
    </row>
    <row r="925" spans="1:18" s="218" customFormat="1" x14ac:dyDescent="0.25">
      <c r="A925" s="226"/>
      <c r="B925" s="223"/>
      <c r="C925" s="232"/>
      <c r="D925" s="224"/>
      <c r="E925" s="223"/>
      <c r="F925" s="232"/>
      <c r="G925" s="224"/>
      <c r="H925" s="232"/>
      <c r="I925" s="232"/>
      <c r="J925" s="224"/>
      <c r="K925" s="220"/>
      <c r="M925" s="220"/>
      <c r="N925" s="220"/>
      <c r="O925" s="220"/>
      <c r="P925" s="220"/>
      <c r="Q925" s="220"/>
      <c r="R925" s="220"/>
    </row>
    <row r="926" spans="1:18" x14ac:dyDescent="0.25">
      <c r="A926" s="225"/>
      <c r="B926" s="226"/>
      <c r="C926" s="240"/>
      <c r="D926" s="236"/>
      <c r="E926" s="223"/>
      <c r="F926" s="240"/>
      <c r="G926" s="380" t="s">
        <v>12</v>
      </c>
      <c r="H926" s="381"/>
      <c r="I926" s="236"/>
      <c r="J926" s="227">
        <f>SUM(D8:D923)</f>
        <v>1137665522</v>
      </c>
      <c r="P926" s="220"/>
      <c r="Q926" s="220"/>
      <c r="R926" s="233"/>
    </row>
    <row r="927" spans="1:18" x14ac:dyDescent="0.25">
      <c r="A927" s="235"/>
      <c r="B927" s="234"/>
      <c r="C927" s="240"/>
      <c r="D927" s="236"/>
      <c r="E927" s="234"/>
      <c r="F927" s="240"/>
      <c r="G927" s="380" t="s">
        <v>13</v>
      </c>
      <c r="H927" s="381"/>
      <c r="I927" s="237"/>
      <c r="J927" s="227">
        <f>SUM(G8:G923)</f>
        <v>117718603</v>
      </c>
      <c r="R927" s="233"/>
    </row>
    <row r="928" spans="1:18" x14ac:dyDescent="0.25">
      <c r="A928" s="228"/>
      <c r="B928" s="237"/>
      <c r="C928" s="240"/>
      <c r="D928" s="236"/>
      <c r="E928" s="234"/>
      <c r="F928" s="240"/>
      <c r="G928" s="380" t="s">
        <v>14</v>
      </c>
      <c r="H928" s="381"/>
      <c r="I928" s="229"/>
      <c r="J928" s="229">
        <f>J926-J927</f>
        <v>1019946919</v>
      </c>
      <c r="L928" s="220"/>
      <c r="R928" s="233"/>
    </row>
    <row r="929" spans="1:18" x14ac:dyDescent="0.25">
      <c r="A929" s="235"/>
      <c r="B929" s="230"/>
      <c r="C929" s="240"/>
      <c r="D929" s="231"/>
      <c r="E929" s="234"/>
      <c r="F929" s="240"/>
      <c r="G929" s="380" t="s">
        <v>15</v>
      </c>
      <c r="H929" s="381"/>
      <c r="I929" s="237"/>
      <c r="J929" s="227">
        <f>SUM(H8:H923)</f>
        <v>0</v>
      </c>
      <c r="R929" s="233"/>
    </row>
    <row r="930" spans="1:18" x14ac:dyDescent="0.25">
      <c r="A930" s="235"/>
      <c r="B930" s="230"/>
      <c r="C930" s="240"/>
      <c r="D930" s="231"/>
      <c r="E930" s="234"/>
      <c r="F930" s="240"/>
      <c r="G930" s="380" t="s">
        <v>16</v>
      </c>
      <c r="H930" s="381"/>
      <c r="I930" s="237"/>
      <c r="J930" s="227">
        <f>J928+J929</f>
        <v>1019946919</v>
      </c>
      <c r="R930" s="233"/>
    </row>
    <row r="931" spans="1:18" x14ac:dyDescent="0.25">
      <c r="A931" s="235"/>
      <c r="B931" s="230"/>
      <c r="C931" s="240"/>
      <c r="D931" s="231"/>
      <c r="E931" s="234"/>
      <c r="F931" s="240"/>
      <c r="G931" s="380" t="s">
        <v>5</v>
      </c>
      <c r="H931" s="381"/>
      <c r="I931" s="237"/>
      <c r="J931" s="227">
        <f>SUM(I8:I923)</f>
        <v>1010318592</v>
      </c>
      <c r="R931" s="233"/>
    </row>
    <row r="932" spans="1:18" x14ac:dyDescent="0.25">
      <c r="A932" s="235"/>
      <c r="B932" s="230"/>
      <c r="C932" s="240"/>
      <c r="D932" s="231"/>
      <c r="E932" s="234"/>
      <c r="F932" s="240"/>
      <c r="G932" s="380" t="s">
        <v>32</v>
      </c>
      <c r="H932" s="381"/>
      <c r="I932" s="234" t="str">
        <f>IF(J932&gt;0,"SALDO",IF(J932&lt;0,"PIUTANG",IF(J932=0,"LUNAS")))</f>
        <v>PIUTANG</v>
      </c>
      <c r="J932" s="227">
        <f>J931-J930</f>
        <v>-9628327</v>
      </c>
      <c r="R932" s="233"/>
    </row>
  </sheetData>
  <mergeCells count="13">
    <mergeCell ref="G932:H932"/>
    <mergeCell ref="G926:H926"/>
    <mergeCell ref="G927:H927"/>
    <mergeCell ref="G928:H928"/>
    <mergeCell ref="G929:H929"/>
    <mergeCell ref="G930:H930"/>
    <mergeCell ref="G931:H931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108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0" x14ac:dyDescent="0.25">
      <c r="A2" s="20" t="s">
        <v>1</v>
      </c>
      <c r="B2" s="20"/>
      <c r="C2" s="221" t="s">
        <v>71</v>
      </c>
      <c r="D2" s="20"/>
      <c r="E2" s="20"/>
      <c r="F2" s="366" t="s">
        <v>21</v>
      </c>
      <c r="G2" s="366"/>
      <c r="H2" s="366"/>
      <c r="I2" s="38">
        <f>J41*-1</f>
        <v>-112</v>
      </c>
      <c r="J2" s="20"/>
    </row>
    <row r="3" spans="1:10" s="233" customFormat="1" x14ac:dyDescent="0.25">
      <c r="A3" s="218" t="s">
        <v>116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75"/>
      <c r="I7" s="408"/>
      <c r="J7" s="379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99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99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99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79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99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99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65" t="s">
        <v>12</v>
      </c>
      <c r="H35" s="365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65" t="s">
        <v>13</v>
      </c>
      <c r="H36" s="365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65" t="s">
        <v>14</v>
      </c>
      <c r="H37" s="365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65" t="s">
        <v>15</v>
      </c>
      <c r="H38" s="365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65" t="s">
        <v>16</v>
      </c>
      <c r="H39" s="365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65" t="s">
        <v>5</v>
      </c>
      <c r="H40" s="365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65" t="s">
        <v>32</v>
      </c>
      <c r="H41" s="365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103</v>
      </c>
      <c r="D1" s="20"/>
      <c r="E1" s="20"/>
      <c r="F1" s="366" t="s">
        <v>22</v>
      </c>
      <c r="G1" s="366"/>
      <c r="H1" s="366"/>
      <c r="I1" s="38"/>
      <c r="J1" s="20"/>
    </row>
    <row r="2" spans="1:10" x14ac:dyDescent="0.25">
      <c r="A2" s="20" t="s">
        <v>1</v>
      </c>
      <c r="B2" s="20"/>
      <c r="C2" s="78" t="s">
        <v>93</v>
      </c>
      <c r="D2" s="20"/>
      <c r="E2" s="20"/>
      <c r="F2" s="366" t="s">
        <v>21</v>
      </c>
      <c r="G2" s="366"/>
      <c r="H2" s="366"/>
      <c r="I2" s="38">
        <f>J41*-1</f>
        <v>-7325</v>
      </c>
      <c r="J2" s="20"/>
    </row>
    <row r="3" spans="1:10" s="233" customFormat="1" x14ac:dyDescent="0.25">
      <c r="A3" s="218" t="s">
        <v>116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0" x14ac:dyDescent="0.25">
      <c r="A7" s="40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75"/>
      <c r="I7" s="408"/>
      <c r="J7" s="379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104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99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99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99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5" t="s">
        <v>12</v>
      </c>
      <c r="H35" s="365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65" t="s">
        <v>13</v>
      </c>
      <c r="H36" s="365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65" t="s">
        <v>14</v>
      </c>
      <c r="H37" s="365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65" t="s">
        <v>15</v>
      </c>
      <c r="H38" s="365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5" t="s">
        <v>16</v>
      </c>
      <c r="H39" s="365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65" t="s">
        <v>5</v>
      </c>
      <c r="H40" s="365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65" t="s">
        <v>32</v>
      </c>
      <c r="H41" s="365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90</v>
      </c>
      <c r="D1" s="20"/>
      <c r="E1" s="20"/>
      <c r="F1" s="366" t="s">
        <v>22</v>
      </c>
      <c r="G1" s="366"/>
      <c r="H1" s="366"/>
      <c r="I1" s="38" t="s">
        <v>91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116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6" x14ac:dyDescent="0.25">
      <c r="A7" s="40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75"/>
      <c r="I7" s="408"/>
      <c r="J7" s="379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150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65" t="s">
        <v>12</v>
      </c>
      <c r="H158" s="365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65" t="s">
        <v>13</v>
      </c>
      <c r="H159" s="365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65" t="s">
        <v>14</v>
      </c>
      <c r="H160" s="365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65" t="s">
        <v>15</v>
      </c>
      <c r="H161" s="365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65" t="s">
        <v>16</v>
      </c>
      <c r="H162" s="365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65" t="s">
        <v>5</v>
      </c>
      <c r="H163" s="365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65" t="s">
        <v>32</v>
      </c>
      <c r="H164" s="365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113</v>
      </c>
      <c r="D1" s="218"/>
      <c r="E1" s="218"/>
      <c r="F1" s="366" t="s">
        <v>22</v>
      </c>
      <c r="G1" s="366"/>
      <c r="H1" s="366"/>
      <c r="I1" s="218" t="s">
        <v>114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66" t="s">
        <v>21</v>
      </c>
      <c r="G2" s="366"/>
      <c r="H2" s="36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142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426" t="s">
        <v>5</v>
      </c>
      <c r="J6" s="371" t="s">
        <v>6</v>
      </c>
      <c r="L6" s="219"/>
      <c r="M6" s="219"/>
      <c r="N6" s="219"/>
      <c r="O6" s="219"/>
      <c r="P6" s="219"/>
      <c r="Q6" s="219"/>
    </row>
    <row r="7" spans="1:17" x14ac:dyDescent="0.25">
      <c r="A7" s="36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9"/>
      <c r="I7" s="426"/>
      <c r="J7" s="371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148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5" t="s">
        <v>12</v>
      </c>
      <c r="H32" s="365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5" t="s">
        <v>13</v>
      </c>
      <c r="H33" s="365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65" t="s">
        <v>14</v>
      </c>
      <c r="H34" s="365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65" t="s">
        <v>15</v>
      </c>
      <c r="H35" s="36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5" t="s">
        <v>16</v>
      </c>
      <c r="H36" s="365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65" t="s">
        <v>5</v>
      </c>
      <c r="H37" s="365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65" t="s">
        <v>32</v>
      </c>
      <c r="H38" s="365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66" t="s">
        <v>22</v>
      </c>
      <c r="G1" s="366"/>
      <c r="H1" s="36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116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174"/>
      <c r="M5" s="18"/>
      <c r="O5" s="18"/>
    </row>
    <row r="6" spans="1:15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  <c r="L6" s="174"/>
    </row>
    <row r="7" spans="1:15" x14ac:dyDescent="0.25">
      <c r="A7" s="40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5"/>
      <c r="I7" s="408"/>
      <c r="J7" s="379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92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65" t="s">
        <v>12</v>
      </c>
      <c r="H57" s="365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65" t="s">
        <v>13</v>
      </c>
      <c r="H58" s="365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65" t="s">
        <v>14</v>
      </c>
      <c r="H59" s="365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65" t="s">
        <v>15</v>
      </c>
      <c r="H60" s="365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65" t="s">
        <v>16</v>
      </c>
      <c r="H61" s="365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65" t="s">
        <v>5</v>
      </c>
      <c r="H62" s="365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65" t="s">
        <v>32</v>
      </c>
      <c r="H63" s="365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66" t="s">
        <v>22</v>
      </c>
      <c r="G1" s="366"/>
      <c r="H1" s="36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66" t="s">
        <v>21</v>
      </c>
      <c r="G2" s="366"/>
      <c r="H2" s="366"/>
      <c r="I2" s="38">
        <f>J122*-1</f>
        <v>-82513</v>
      </c>
      <c r="J2" s="20"/>
    </row>
    <row r="3" spans="1:11" s="233" customFormat="1" x14ac:dyDescent="0.25">
      <c r="A3" s="218" t="s">
        <v>116</v>
      </c>
      <c r="B3" s="218"/>
      <c r="C3" s="57" t="s">
        <v>126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1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1" x14ac:dyDescent="0.25">
      <c r="A7" s="40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65" t="s">
        <v>12</v>
      </c>
      <c r="H116" s="365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65" t="s">
        <v>13</v>
      </c>
      <c r="H117" s="365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65" t="s">
        <v>14</v>
      </c>
      <c r="H118" s="365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65" t="s">
        <v>15</v>
      </c>
      <c r="H119" s="365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65" t="s">
        <v>16</v>
      </c>
      <c r="H120" s="365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65" t="s">
        <v>5</v>
      </c>
      <c r="H121" s="365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65" t="s">
        <v>32</v>
      </c>
      <c r="H122" s="365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149</v>
      </c>
      <c r="D1" s="218"/>
      <c r="E1" s="218"/>
      <c r="F1" s="366" t="s">
        <v>22</v>
      </c>
      <c r="G1" s="366"/>
      <c r="H1" s="36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6" t="s">
        <v>21</v>
      </c>
      <c r="G2" s="366"/>
      <c r="H2" s="36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7"/>
      <c r="B5" s="367"/>
      <c r="C5" s="367"/>
      <c r="D5" s="367"/>
      <c r="E5" s="367"/>
      <c r="F5" s="367"/>
      <c r="G5" s="367"/>
      <c r="H5" s="367"/>
      <c r="I5" s="367"/>
      <c r="J5" s="36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8" t="s">
        <v>2</v>
      </c>
      <c r="B6" s="369" t="s">
        <v>3</v>
      </c>
      <c r="C6" s="369"/>
      <c r="D6" s="369"/>
      <c r="E6" s="369"/>
      <c r="F6" s="369"/>
      <c r="G6" s="369"/>
      <c r="H6" s="369" t="s">
        <v>4</v>
      </c>
      <c r="I6" s="426" t="s">
        <v>5</v>
      </c>
      <c r="J6" s="371" t="s">
        <v>6</v>
      </c>
      <c r="L6" s="219"/>
      <c r="M6" s="219"/>
      <c r="N6" s="219"/>
      <c r="O6" s="219"/>
      <c r="P6" s="219"/>
      <c r="Q6" s="219"/>
    </row>
    <row r="7" spans="1:17" x14ac:dyDescent="0.25">
      <c r="A7" s="368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9"/>
      <c r="I7" s="426"/>
      <c r="J7" s="371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5" t="s">
        <v>12</v>
      </c>
      <c r="H32" s="365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5" t="s">
        <v>13</v>
      </c>
      <c r="H33" s="365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65" t="s">
        <v>14</v>
      </c>
      <c r="H34" s="365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65" t="s">
        <v>15</v>
      </c>
      <c r="H35" s="365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5" t="s">
        <v>16</v>
      </c>
      <c r="H36" s="365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65" t="s">
        <v>5</v>
      </c>
      <c r="H37" s="365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65" t="s">
        <v>32</v>
      </c>
      <c r="H38" s="365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66" t="s">
        <v>22</v>
      </c>
      <c r="G1" s="366"/>
      <c r="H1" s="36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66" t="s">
        <v>21</v>
      </c>
      <c r="G2" s="366"/>
      <c r="H2" s="366"/>
      <c r="I2" s="21">
        <f>J72*-1</f>
        <v>0</v>
      </c>
    </row>
    <row r="4" spans="1:10" ht="19.5" x14ac:dyDescent="0.25">
      <c r="A4" s="367"/>
      <c r="B4" s="367"/>
      <c r="C4" s="367"/>
      <c r="D4" s="367"/>
      <c r="E4" s="367"/>
      <c r="F4" s="367"/>
      <c r="G4" s="367"/>
      <c r="H4" s="367"/>
      <c r="I4" s="367"/>
      <c r="J4" s="367"/>
    </row>
    <row r="5" spans="1:10" x14ac:dyDescent="0.25">
      <c r="A5" s="368" t="s">
        <v>2</v>
      </c>
      <c r="B5" s="369" t="s">
        <v>3</v>
      </c>
      <c r="C5" s="369"/>
      <c r="D5" s="369"/>
      <c r="E5" s="369"/>
      <c r="F5" s="369"/>
      <c r="G5" s="369"/>
      <c r="H5" s="434" t="s">
        <v>4</v>
      </c>
      <c r="I5" s="432" t="s">
        <v>5</v>
      </c>
      <c r="J5" s="433" t="s">
        <v>6</v>
      </c>
    </row>
    <row r="6" spans="1:10" x14ac:dyDescent="0.25">
      <c r="A6" s="36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5"/>
      <c r="I6" s="432"/>
      <c r="J6" s="43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29" t="s">
        <v>12</v>
      </c>
      <c r="H66" s="42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9" t="s">
        <v>13</v>
      </c>
      <c r="H67" s="42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29" t="s">
        <v>14</v>
      </c>
      <c r="H68" s="42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9" t="s">
        <v>15</v>
      </c>
      <c r="H69" s="42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9" t="s">
        <v>16</v>
      </c>
      <c r="H70" s="42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9" t="s">
        <v>5</v>
      </c>
      <c r="H71" s="42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29" t="s">
        <v>32</v>
      </c>
      <c r="H72" s="42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66" t="s">
        <v>22</v>
      </c>
      <c r="G1" s="366"/>
      <c r="H1" s="36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J40*-1</f>
        <v>0</v>
      </c>
      <c r="J2" s="20"/>
    </row>
    <row r="4" spans="1:15" ht="19.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9"/>
    </row>
    <row r="5" spans="1:15" x14ac:dyDescent="0.25">
      <c r="A5" s="400" t="s">
        <v>2</v>
      </c>
      <c r="B5" s="402" t="s">
        <v>3</v>
      </c>
      <c r="C5" s="403"/>
      <c r="D5" s="403"/>
      <c r="E5" s="403"/>
      <c r="F5" s="403"/>
      <c r="G5" s="404"/>
      <c r="H5" s="405" t="s">
        <v>4</v>
      </c>
      <c r="I5" s="407" t="s">
        <v>5</v>
      </c>
      <c r="J5" s="378" t="s">
        <v>6</v>
      </c>
    </row>
    <row r="6" spans="1:15" x14ac:dyDescent="0.25">
      <c r="A6" s="40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6"/>
      <c r="I6" s="408"/>
      <c r="J6" s="379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65" t="s">
        <v>12</v>
      </c>
      <c r="H34" s="365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65" t="s">
        <v>13</v>
      </c>
      <c r="H35" s="365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65" t="s">
        <v>14</v>
      </c>
      <c r="H36" s="365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65" t="s">
        <v>15</v>
      </c>
      <c r="H37" s="365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65" t="s">
        <v>16</v>
      </c>
      <c r="H38" s="365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65" t="s">
        <v>5</v>
      </c>
      <c r="H39" s="365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65" t="s">
        <v>32</v>
      </c>
      <c r="H40" s="365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66" t="s">
        <v>22</v>
      </c>
      <c r="G1" s="366"/>
      <c r="H1" s="36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66" t="s">
        <v>21</v>
      </c>
      <c r="G2" s="366"/>
      <c r="H2" s="366"/>
      <c r="I2" s="21">
        <f>J71*-1</f>
        <v>12110891</v>
      </c>
    </row>
    <row r="4" spans="1:10" ht="19.5" x14ac:dyDescent="0.25">
      <c r="A4" s="367"/>
      <c r="B4" s="367"/>
      <c r="C4" s="367"/>
      <c r="D4" s="367"/>
      <c r="E4" s="367"/>
      <c r="F4" s="367"/>
      <c r="G4" s="367"/>
      <c r="H4" s="367"/>
      <c r="I4" s="367"/>
      <c r="J4" s="367"/>
    </row>
    <row r="5" spans="1:10" x14ac:dyDescent="0.25">
      <c r="A5" s="368" t="s">
        <v>2</v>
      </c>
      <c r="B5" s="369" t="s">
        <v>3</v>
      </c>
      <c r="C5" s="369"/>
      <c r="D5" s="369"/>
      <c r="E5" s="369"/>
      <c r="F5" s="369"/>
      <c r="G5" s="369"/>
      <c r="H5" s="434" t="s">
        <v>4</v>
      </c>
      <c r="I5" s="432" t="s">
        <v>5</v>
      </c>
      <c r="J5" s="433" t="s">
        <v>6</v>
      </c>
    </row>
    <row r="6" spans="1:10" x14ac:dyDescent="0.25">
      <c r="A6" s="36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5"/>
      <c r="I6" s="432"/>
      <c r="J6" s="43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29" t="s">
        <v>12</v>
      </c>
      <c r="H65" s="42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29" t="s">
        <v>13</v>
      </c>
      <c r="H66" s="42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9" t="s">
        <v>14</v>
      </c>
      <c r="H67" s="42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29" t="s">
        <v>15</v>
      </c>
      <c r="H68" s="42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9" t="s">
        <v>16</v>
      </c>
      <c r="H69" s="42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9" t="s">
        <v>5</v>
      </c>
      <c r="H70" s="42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9" t="s">
        <v>32</v>
      </c>
      <c r="H71" s="42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14"/>
  <sheetViews>
    <sheetView zoomScaleNormal="100" workbookViewId="0">
      <pane ySplit="6" topLeftCell="A589" activePane="bottomLeft" state="frozen"/>
      <selection pane="bottomLeft" activeCell="L601" sqref="L600:L601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5" width="10.5703125" style="327" bestFit="1" customWidth="1"/>
    <col min="16" max="16" width="9.140625" style="327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82" t="s">
        <v>22</v>
      </c>
      <c r="G1" s="382"/>
      <c r="H1" s="382"/>
      <c r="I1" s="326" t="s">
        <v>27</v>
      </c>
      <c r="J1" s="324"/>
      <c r="L1" s="327">
        <f>SUM(D359:D363)</f>
        <v>1602652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82" t="s">
        <v>21</v>
      </c>
      <c r="G2" s="382"/>
      <c r="H2" s="382"/>
      <c r="I2" s="326">
        <f>J613*-1</f>
        <v>1919926</v>
      </c>
      <c r="J2" s="324"/>
      <c r="L2" s="327">
        <f>SUM(G359:G363)</f>
        <v>706650</v>
      </c>
    </row>
    <row r="3" spans="1:16" x14ac:dyDescent="0.25">
      <c r="L3" s="327">
        <f>L1-L2</f>
        <v>896002</v>
      </c>
      <c r="M3" s="327">
        <v>794325</v>
      </c>
    </row>
    <row r="4" spans="1:16" ht="19.5" x14ac:dyDescent="0.25">
      <c r="A4" s="383"/>
      <c r="B4" s="384"/>
      <c r="C4" s="384"/>
      <c r="D4" s="384"/>
      <c r="E4" s="384"/>
      <c r="F4" s="384"/>
      <c r="G4" s="384"/>
      <c r="H4" s="384"/>
      <c r="I4" s="384"/>
      <c r="J4" s="385"/>
    </row>
    <row r="5" spans="1:16" x14ac:dyDescent="0.25">
      <c r="A5" s="386" t="s">
        <v>2</v>
      </c>
      <c r="B5" s="388" t="s">
        <v>3</v>
      </c>
      <c r="C5" s="389"/>
      <c r="D5" s="389"/>
      <c r="E5" s="389"/>
      <c r="F5" s="389"/>
      <c r="G5" s="390"/>
      <c r="H5" s="391" t="s">
        <v>4</v>
      </c>
      <c r="I5" s="393" t="s">
        <v>5</v>
      </c>
      <c r="J5" s="395" t="s">
        <v>6</v>
      </c>
    </row>
    <row r="6" spans="1:16" x14ac:dyDescent="0.25">
      <c r="A6" s="387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92"/>
      <c r="I6" s="394"/>
      <c r="J6" s="396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28"/>
      <c r="P7" s="328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28"/>
      <c r="P8" s="328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28"/>
      <c r="P9" s="328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28"/>
      <c r="P10" s="328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28"/>
      <c r="P11" s="328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28"/>
      <c r="P12" s="328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28"/>
      <c r="P13" s="328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28"/>
      <c r="P14" s="328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28"/>
      <c r="P15" s="328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28"/>
      <c r="P16" s="328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28"/>
      <c r="P17" s="328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28"/>
      <c r="P18" s="328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28"/>
      <c r="P19" s="328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28"/>
      <c r="P20" s="328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28"/>
      <c r="P21" s="328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28"/>
      <c r="P22" s="328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28"/>
      <c r="P23" s="328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28"/>
      <c r="P24" s="328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28"/>
      <c r="P25" s="328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28"/>
      <c r="P26" s="328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28"/>
      <c r="P27" s="328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28"/>
      <c r="P28" s="328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28"/>
      <c r="P29" s="328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28"/>
      <c r="P30" s="328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28"/>
      <c r="P31" s="328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28"/>
      <c r="P32" s="328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28"/>
      <c r="P33" s="328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28"/>
      <c r="P34" s="328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28"/>
      <c r="P35" s="328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28"/>
      <c r="P36" s="328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28"/>
      <c r="P37" s="328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28"/>
      <c r="P38" s="328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28"/>
      <c r="P39" s="328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28"/>
      <c r="P40" s="328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28"/>
      <c r="P41" s="328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28"/>
      <c r="P42" s="328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28"/>
      <c r="P43" s="328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28"/>
      <c r="P44" s="328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28"/>
      <c r="P45" s="328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28"/>
      <c r="P46" s="328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28"/>
      <c r="P47" s="328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28"/>
      <c r="P48" s="328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28"/>
      <c r="P49" s="328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28"/>
      <c r="P50" s="328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28"/>
      <c r="P51" s="328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28"/>
      <c r="P52" s="328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28"/>
      <c r="P53" s="328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28"/>
      <c r="P54" s="328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28"/>
      <c r="P55" s="328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28"/>
      <c r="P56" s="328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28"/>
      <c r="P57" s="328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28"/>
      <c r="P58" s="328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28"/>
      <c r="P59" s="328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28"/>
      <c r="P60" s="328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28"/>
      <c r="P61" s="328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28"/>
      <c r="P62" s="328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28"/>
      <c r="P63" s="328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28"/>
      <c r="P64" s="328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28"/>
      <c r="P65" s="328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28"/>
      <c r="P66" s="328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28"/>
      <c r="P67" s="328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28"/>
      <c r="P68" s="328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28"/>
      <c r="P69" s="328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28"/>
      <c r="P70" s="328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28"/>
      <c r="P71" s="328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28"/>
      <c r="P72" s="328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28"/>
      <c r="P73" s="328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28"/>
      <c r="P74" s="328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28"/>
      <c r="P75" s="328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28"/>
      <c r="P76" s="328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28"/>
      <c r="P77" s="328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28"/>
      <c r="P78" s="328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28"/>
      <c r="P79" s="328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28"/>
      <c r="P80" s="328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28"/>
      <c r="P81" s="328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28"/>
      <c r="P82" s="328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28"/>
      <c r="P83" s="328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28"/>
      <c r="P84" s="328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28"/>
      <c r="P85" s="328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28"/>
      <c r="P86" s="328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28"/>
      <c r="P87" s="328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28"/>
      <c r="P88" s="328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28"/>
      <c r="P89" s="328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28"/>
      <c r="P90" s="328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28"/>
      <c r="P91" s="328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28"/>
      <c r="P92" s="328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28"/>
      <c r="P93" s="328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28"/>
      <c r="P94" s="328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28"/>
      <c r="P95" s="328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28"/>
      <c r="P96" s="328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28"/>
      <c r="P97" s="328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28"/>
      <c r="P98" s="328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28"/>
      <c r="P99" s="328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28"/>
      <c r="P100" s="328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28"/>
      <c r="P101" s="328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28"/>
      <c r="P102" s="328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28"/>
      <c r="P103" s="328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28"/>
      <c r="P104" s="328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28"/>
      <c r="P105" s="328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28"/>
      <c r="P106" s="328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28"/>
      <c r="P107" s="328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28"/>
      <c r="P108" s="328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28"/>
      <c r="P109" s="328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28"/>
      <c r="P110" s="328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28"/>
      <c r="P111" s="328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28"/>
      <c r="P112" s="328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28"/>
      <c r="P113" s="328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28"/>
      <c r="P114" s="328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28"/>
      <c r="P115" s="328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28"/>
      <c r="P116" s="328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28"/>
      <c r="P117" s="328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28"/>
      <c r="P118" s="328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28"/>
      <c r="P119" s="328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28"/>
      <c r="P120" s="328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28"/>
      <c r="P121" s="328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28"/>
      <c r="P122" s="328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28"/>
      <c r="P123" s="328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28"/>
      <c r="P124" s="328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28"/>
      <c r="P125" s="328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28"/>
      <c r="P126" s="328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28"/>
      <c r="P127" s="328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28"/>
      <c r="P128" s="328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28"/>
      <c r="P129" s="328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28"/>
      <c r="P130" s="328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28"/>
      <c r="P131" s="328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28"/>
      <c r="P132" s="328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28"/>
      <c r="P133" s="328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28"/>
      <c r="P134" s="328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28"/>
      <c r="P135" s="328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28"/>
      <c r="P136" s="328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28"/>
      <c r="P137" s="328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28"/>
      <c r="P138" s="328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28"/>
      <c r="P139" s="328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28"/>
      <c r="P140" s="328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28"/>
      <c r="P141" s="328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28"/>
      <c r="P142" s="328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28"/>
      <c r="P143" s="328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28"/>
      <c r="P144" s="328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28"/>
      <c r="P145" s="328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28"/>
      <c r="P146" s="328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28"/>
      <c r="P147" s="328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28"/>
      <c r="P148" s="328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28"/>
      <c r="P149" s="328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28"/>
      <c r="P150" s="328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28"/>
      <c r="P151" s="328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28"/>
      <c r="P152" s="328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28"/>
      <c r="P153" s="328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28"/>
      <c r="P154" s="328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28"/>
      <c r="P155" s="328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28"/>
      <c r="P156" s="328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28"/>
      <c r="P157" s="328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28"/>
      <c r="P158" s="328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28"/>
      <c r="P159" s="328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28"/>
      <c r="P160" s="328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28"/>
      <c r="P161" s="328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28"/>
      <c r="P162" s="328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28"/>
      <c r="P163" s="328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28"/>
      <c r="P164" s="328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28"/>
      <c r="P165" s="328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28"/>
      <c r="P166" s="328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28"/>
      <c r="P167" s="328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28"/>
      <c r="P168" s="328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28"/>
      <c r="P169" s="328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28"/>
      <c r="P170" s="328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28"/>
      <c r="P171" s="328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28"/>
      <c r="P172" s="328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28"/>
      <c r="P173" s="328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28"/>
      <c r="P174" s="328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28"/>
      <c r="P175" s="328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28"/>
      <c r="P176" s="328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28"/>
      <c r="P177" s="328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28"/>
      <c r="P178" s="328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28"/>
      <c r="P179" s="328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28"/>
      <c r="P180" s="328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28"/>
      <c r="P181" s="328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28"/>
      <c r="P182" s="328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28"/>
      <c r="P183" s="328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28"/>
      <c r="P184" s="328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28"/>
      <c r="P185" s="328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28"/>
      <c r="P186" s="328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28"/>
      <c r="P187" s="328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28"/>
      <c r="P188" s="328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28"/>
      <c r="P189" s="328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28"/>
      <c r="P190" s="328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28"/>
      <c r="P191" s="328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28"/>
      <c r="P192" s="328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28"/>
      <c r="P193" s="328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28"/>
      <c r="P194" s="328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28"/>
      <c r="P195" s="328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28"/>
      <c r="P196" s="328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28"/>
      <c r="P197" s="328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28"/>
      <c r="P198" s="328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28"/>
      <c r="P199" s="328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28"/>
      <c r="P200" s="328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28"/>
      <c r="P201" s="328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28"/>
      <c r="P202" s="328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28"/>
      <c r="P203" s="328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28"/>
      <c r="P204" s="328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28"/>
      <c r="P205" s="328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28"/>
      <c r="P206" s="328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28"/>
      <c r="P207" s="328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28"/>
      <c r="P208" s="328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28"/>
      <c r="P209" s="328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28"/>
      <c r="P210" s="328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28"/>
      <c r="P211" s="328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28"/>
      <c r="P212" s="328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28"/>
      <c r="P213" s="328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28"/>
      <c r="P214" s="328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28"/>
      <c r="P215" s="328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28"/>
      <c r="P216" s="328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28"/>
      <c r="P217" s="328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28"/>
      <c r="P218" s="328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28"/>
      <c r="P219" s="328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28"/>
      <c r="P220" s="328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28"/>
      <c r="P221" s="328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28"/>
      <c r="P222" s="328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28"/>
      <c r="P223" s="328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28"/>
      <c r="P224" s="328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28"/>
      <c r="P225" s="328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28"/>
      <c r="P226" s="328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28"/>
      <c r="P227" s="328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28"/>
      <c r="P228" s="328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28"/>
      <c r="P229" s="328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28"/>
      <c r="P230" s="328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28"/>
      <c r="P231" s="328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28"/>
      <c r="P232" s="328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28"/>
      <c r="P233" s="328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28"/>
      <c r="P234" s="328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28"/>
      <c r="P235" s="328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28"/>
      <c r="P236" s="328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28"/>
      <c r="P237" s="328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28"/>
      <c r="P238" s="328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28"/>
      <c r="P239" s="328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28"/>
      <c r="P240" s="328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28"/>
      <c r="P241" s="328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28"/>
      <c r="P242" s="328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28"/>
      <c r="P243" s="328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28"/>
      <c r="P244" s="328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28"/>
      <c r="P245" s="328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28"/>
      <c r="P246" s="328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28"/>
      <c r="P247" s="328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28"/>
      <c r="P248" s="328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28"/>
      <c r="P249" s="328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28"/>
      <c r="P250" s="328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28"/>
      <c r="P251" s="328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28"/>
      <c r="P252" s="328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28"/>
      <c r="P253" s="328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28"/>
      <c r="P254" s="328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28"/>
      <c r="P255" s="328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28"/>
      <c r="P256" s="328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28"/>
      <c r="P257" s="328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28"/>
      <c r="P258" s="328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28"/>
      <c r="P259" s="328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28"/>
      <c r="P260" s="328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28"/>
      <c r="P261" s="328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28"/>
      <c r="P262" s="328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28"/>
      <c r="P263" s="328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28"/>
      <c r="P264" s="328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28"/>
      <c r="P265" s="328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28"/>
      <c r="P266" s="328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28"/>
      <c r="P267" s="328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28"/>
      <c r="P268" s="328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28"/>
      <c r="P269" s="328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28"/>
      <c r="P270" s="328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28"/>
      <c r="P271" s="328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28"/>
      <c r="P272" s="328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28"/>
      <c r="P273" s="328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28"/>
      <c r="P274" s="328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28"/>
      <c r="P275" s="328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28"/>
      <c r="P276" s="328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28"/>
      <c r="P277" s="328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28"/>
      <c r="P278" s="328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28"/>
      <c r="P279" s="328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28"/>
      <c r="P280" s="328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28"/>
      <c r="P281" s="328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28"/>
      <c r="P282" s="328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28"/>
      <c r="P283" s="328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28"/>
      <c r="P284" s="328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28"/>
      <c r="P285" s="328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28"/>
      <c r="P286" s="328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28"/>
      <c r="P287" s="328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28"/>
      <c r="P288" s="328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28"/>
      <c r="P289" s="328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28"/>
      <c r="P290" s="328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28"/>
      <c r="P291" s="328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28"/>
      <c r="P292" s="328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28"/>
      <c r="P293" s="328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28"/>
      <c r="P294" s="328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28"/>
      <c r="P295" s="328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28"/>
      <c r="P296" s="328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28"/>
      <c r="P297" s="328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28"/>
      <c r="P298" s="328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28"/>
      <c r="P299" s="328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28"/>
      <c r="P300" s="328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28"/>
      <c r="P301" s="328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28"/>
      <c r="P302" s="328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28"/>
      <c r="P303" s="328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28"/>
      <c r="P304" s="328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28"/>
      <c r="P305" s="328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28"/>
      <c r="P306" s="328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28"/>
      <c r="P307" s="328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28"/>
      <c r="P308" s="328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28"/>
      <c r="P309" s="328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28"/>
      <c r="P310" s="328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28"/>
      <c r="P311" s="328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28"/>
      <c r="P312" s="328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28"/>
      <c r="P313" s="328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28"/>
      <c r="P314" s="328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28"/>
      <c r="P315" s="328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28"/>
      <c r="P316" s="328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28"/>
      <c r="P317" s="328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28"/>
      <c r="P318" s="328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28"/>
      <c r="P319" s="328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28"/>
      <c r="P320" s="328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28"/>
      <c r="P321" s="328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28"/>
      <c r="P322" s="328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28"/>
      <c r="P323" s="328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28"/>
      <c r="P324" s="328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28"/>
      <c r="P325" s="328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28"/>
      <c r="P326" s="328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28"/>
      <c r="P327" s="328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28"/>
      <c r="P328" s="328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28"/>
      <c r="P329" s="328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28"/>
      <c r="P330" s="328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28"/>
      <c r="P331" s="328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28"/>
      <c r="P332" s="328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28"/>
      <c r="P333" s="328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28"/>
      <c r="P334" s="328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28"/>
      <c r="P335" s="328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28"/>
      <c r="P336" s="328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28"/>
      <c r="P337" s="328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28"/>
      <c r="P338" s="328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28"/>
      <c r="P339" s="328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28"/>
      <c r="P340" s="328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28"/>
      <c r="P341" s="328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28"/>
      <c r="P342" s="328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28"/>
      <c r="P343" s="328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28"/>
      <c r="P344" s="328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28"/>
      <c r="P345" s="328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28"/>
      <c r="P346" s="328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28"/>
      <c r="P347" s="328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28"/>
      <c r="P348" s="328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28"/>
      <c r="P349" s="328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28"/>
      <c r="P350" s="328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28"/>
      <c r="P351" s="328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28"/>
      <c r="P352" s="328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28"/>
      <c r="P353" s="328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28"/>
      <c r="P354" s="328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28"/>
      <c r="P355" s="328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28"/>
      <c r="P356" s="328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28"/>
      <c r="P357" s="328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28"/>
      <c r="P358" s="328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28"/>
      <c r="P359" s="328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28"/>
      <c r="P360" s="328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28"/>
      <c r="P361" s="328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28"/>
      <c r="P362" s="328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28"/>
      <c r="P363" s="328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28"/>
      <c r="P364" s="328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28"/>
      <c r="P365" s="328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28"/>
      <c r="P366" s="328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28"/>
      <c r="P367" s="328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28"/>
      <c r="P368" s="328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28"/>
      <c r="P369" s="328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28"/>
      <c r="P370" s="328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28"/>
      <c r="P371" s="328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28"/>
      <c r="P372" s="328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28"/>
      <c r="P373" s="328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28"/>
      <c r="P374" s="328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28"/>
      <c r="P375" s="328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28"/>
      <c r="P376" s="328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28"/>
      <c r="P377" s="328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28"/>
      <c r="P378" s="328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28"/>
      <c r="P379" s="328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28"/>
      <c r="P380" s="328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28"/>
      <c r="P381" s="328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28"/>
      <c r="P382" s="328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28"/>
      <c r="P383" s="328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28"/>
      <c r="P384" s="328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28"/>
      <c r="P385" s="328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28"/>
      <c r="P386" s="328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28"/>
      <c r="P387" s="328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28"/>
      <c r="P388" s="328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28"/>
      <c r="P389" s="328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28"/>
      <c r="P390" s="328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28"/>
      <c r="P391" s="328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28"/>
      <c r="P392" s="328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28"/>
      <c r="P393" s="328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28"/>
      <c r="P394" s="328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28"/>
      <c r="P395" s="328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28"/>
      <c r="P396" s="328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28"/>
      <c r="P397" s="328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28"/>
      <c r="P398" s="328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28"/>
      <c r="P399" s="328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28"/>
      <c r="P400" s="328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28"/>
      <c r="P401" s="328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28"/>
      <c r="P402" s="328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28"/>
      <c r="P403" s="328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28"/>
      <c r="P404" s="328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28"/>
      <c r="P405" s="328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28"/>
      <c r="P406" s="328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28"/>
      <c r="P407" s="328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28"/>
      <c r="P408" s="328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28"/>
      <c r="P409" s="328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28"/>
      <c r="P410" s="328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28"/>
      <c r="P411" s="328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28"/>
      <c r="P412" s="328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28"/>
      <c r="P413" s="328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28"/>
      <c r="P414" s="328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28"/>
      <c r="P415" s="328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28"/>
      <c r="P416" s="328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28"/>
      <c r="P417" s="328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28"/>
      <c r="P418" s="328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28"/>
      <c r="P419" s="328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28"/>
      <c r="P420" s="328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28"/>
      <c r="P421" s="328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28"/>
      <c r="P422" s="328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28"/>
      <c r="P423" s="328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28"/>
      <c r="P424" s="328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28"/>
      <c r="P425" s="328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28"/>
      <c r="P426" s="328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28"/>
      <c r="P427" s="328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28"/>
      <c r="P428" s="328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28"/>
      <c r="P429" s="328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28"/>
      <c r="P430" s="328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28"/>
      <c r="P431" s="328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28"/>
      <c r="P432" s="328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28"/>
      <c r="P433" s="328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28"/>
      <c r="P434" s="328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28"/>
      <c r="P435" s="328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28"/>
      <c r="P436" s="328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28"/>
      <c r="P437" s="328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28"/>
      <c r="P438" s="328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28"/>
      <c r="P439" s="328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28"/>
      <c r="P440" s="328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28"/>
      <c r="P441" s="328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28"/>
      <c r="P442" s="328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28"/>
      <c r="P443" s="328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28"/>
      <c r="P444" s="328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28"/>
      <c r="P445" s="328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28"/>
      <c r="P446" s="328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28"/>
      <c r="P447" s="328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28"/>
      <c r="P448" s="328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28"/>
      <c r="P449" s="328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28"/>
      <c r="P450" s="328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28"/>
      <c r="P451" s="328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28"/>
      <c r="P452" s="328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28"/>
      <c r="P453" s="328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28"/>
      <c r="P454" s="328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28"/>
      <c r="P455" s="328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28"/>
      <c r="P456" s="328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28"/>
      <c r="P457" s="328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28"/>
      <c r="P458" s="328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28"/>
      <c r="P459" s="328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28"/>
      <c r="P460" s="328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28"/>
      <c r="P461" s="328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28"/>
      <c r="P462" s="328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28"/>
      <c r="P463" s="328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28"/>
      <c r="P464" s="328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28"/>
      <c r="P465" s="328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28"/>
      <c r="P466" s="328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28"/>
      <c r="P467" s="328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28"/>
      <c r="P468" s="328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28"/>
      <c r="P469" s="328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28"/>
      <c r="P470" s="328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28"/>
      <c r="P471" s="328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28"/>
      <c r="P472" s="328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28"/>
      <c r="P473" s="328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28"/>
      <c r="P474" s="328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28"/>
      <c r="P475" s="328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28"/>
      <c r="P476" s="328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28"/>
      <c r="P477" s="328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28"/>
      <c r="P478" s="328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28"/>
      <c r="P479" s="328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28"/>
      <c r="P480" s="328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28"/>
      <c r="P481" s="328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28"/>
      <c r="P482" s="328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28"/>
      <c r="P483" s="328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28"/>
      <c r="P484" s="328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28"/>
      <c r="P485" s="328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28"/>
      <c r="P486" s="328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28"/>
      <c r="P487" s="328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28"/>
      <c r="P488" s="328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28"/>
      <c r="P489" s="328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28"/>
      <c r="P490" s="328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28"/>
      <c r="P491" s="328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28"/>
      <c r="P492" s="328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28"/>
      <c r="P493" s="328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28"/>
      <c r="P494" s="328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28"/>
      <c r="P495" s="328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28"/>
      <c r="P496" s="328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28"/>
      <c r="P497" s="328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28"/>
      <c r="P498" s="328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28"/>
      <c r="P499" s="328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28"/>
      <c r="P500" s="328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28"/>
      <c r="P501" s="328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28"/>
      <c r="P502" s="328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28"/>
      <c r="P503" s="328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28"/>
      <c r="P504" s="328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28"/>
      <c r="P505" s="328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28"/>
      <c r="P506" s="328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28"/>
      <c r="P507" s="328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28"/>
      <c r="P508" s="328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28"/>
      <c r="P509" s="328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28"/>
      <c r="P510" s="328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28"/>
      <c r="P511" s="328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28"/>
      <c r="P512" s="328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28"/>
      <c r="P513" s="328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28"/>
      <c r="P514" s="328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28"/>
      <c r="P515" s="328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28"/>
      <c r="P516" s="328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28"/>
      <c r="P517" s="328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28"/>
      <c r="P518" s="328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28"/>
      <c r="P519" s="328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28"/>
      <c r="P520" s="328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28"/>
      <c r="P521" s="328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28"/>
      <c r="P522" s="328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28"/>
      <c r="P523" s="328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28"/>
      <c r="P524" s="328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28"/>
      <c r="P525" s="328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28"/>
      <c r="P526" s="328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28"/>
      <c r="P527" s="328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28"/>
      <c r="P528" s="328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28"/>
      <c r="P529" s="328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28"/>
      <c r="P530" s="328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28"/>
      <c r="P531" s="328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28"/>
      <c r="P532" s="328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28"/>
      <c r="P533" s="328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28"/>
      <c r="P534" s="328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28"/>
      <c r="P535" s="328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28"/>
      <c r="P536" s="328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28"/>
      <c r="P537" s="328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28"/>
      <c r="P538" s="328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28"/>
      <c r="P539" s="328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28"/>
      <c r="P540" s="328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28"/>
      <c r="P541" s="328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28"/>
      <c r="P542" s="328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28"/>
      <c r="P543" s="328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28"/>
      <c r="P544" s="328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28"/>
      <c r="P545" s="328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28"/>
      <c r="P546" s="328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28"/>
      <c r="P547" s="328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28"/>
      <c r="P548" s="328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28"/>
      <c r="P549" s="328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28"/>
      <c r="P550" s="328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28"/>
      <c r="P551" s="328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28"/>
      <c r="P552" s="328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28"/>
      <c r="P553" s="328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28"/>
      <c r="P554" s="328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28"/>
      <c r="P555" s="328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28"/>
      <c r="P556" s="328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28"/>
      <c r="P557" s="328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28"/>
      <c r="P558" s="328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28"/>
      <c r="P559" s="328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28"/>
      <c r="P560" s="328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28"/>
      <c r="P561" s="328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28"/>
      <c r="P562" s="328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28"/>
      <c r="P563" s="328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28"/>
      <c r="P564" s="328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28"/>
      <c r="P565" s="328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28"/>
      <c r="P566" s="328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28"/>
      <c r="P567" s="328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28"/>
      <c r="P568" s="328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28"/>
      <c r="P569" s="328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28"/>
      <c r="P570" s="328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28"/>
      <c r="P571" s="328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28"/>
      <c r="P572" s="328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28"/>
      <c r="P573" s="328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28"/>
      <c r="P574" s="328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28"/>
      <c r="P575" s="328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28"/>
      <c r="P576" s="328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28"/>
      <c r="P577" s="328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28"/>
      <c r="P578" s="328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28"/>
      <c r="P579" s="328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28"/>
      <c r="P580" s="328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28"/>
      <c r="P581" s="328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28"/>
      <c r="P582" s="328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28"/>
      <c r="P583" s="328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28"/>
      <c r="P584" s="328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28"/>
      <c r="P585" s="328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28"/>
      <c r="P586" s="328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28"/>
      <c r="P587" s="328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28"/>
      <c r="P588" s="328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28"/>
      <c r="P589" s="328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28"/>
      <c r="P590" s="328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28"/>
      <c r="P591" s="328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28"/>
      <c r="P592" s="328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28"/>
      <c r="P593" s="328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28"/>
      <c r="P594" s="328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28"/>
      <c r="P595" s="328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28"/>
      <c r="P596" s="328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28"/>
      <c r="P597" s="328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28"/>
      <c r="P598" s="328"/>
    </row>
    <row r="599" spans="1:16" x14ac:dyDescent="0.25">
      <c r="A599" s="339">
        <v>43318</v>
      </c>
      <c r="B599" s="340">
        <v>180171622</v>
      </c>
      <c r="C599" s="341">
        <v>12</v>
      </c>
      <c r="D599" s="342">
        <v>1261138</v>
      </c>
      <c r="E599" s="343">
        <v>180044704</v>
      </c>
      <c r="F599" s="341">
        <v>2</v>
      </c>
      <c r="G599" s="342">
        <v>149363</v>
      </c>
      <c r="H599" s="343"/>
      <c r="I599" s="344"/>
      <c r="J599" s="364"/>
      <c r="K599" s="328"/>
      <c r="L599" s="328"/>
      <c r="M599" s="328"/>
      <c r="N599" s="328"/>
      <c r="O599" s="328"/>
      <c r="P599" s="328"/>
    </row>
    <row r="600" spans="1:16" x14ac:dyDescent="0.25">
      <c r="A600" s="339">
        <v>43318</v>
      </c>
      <c r="B600" s="340">
        <v>180171669</v>
      </c>
      <c r="C600" s="341">
        <v>9</v>
      </c>
      <c r="D600" s="342">
        <v>808150</v>
      </c>
      <c r="E600" s="343"/>
      <c r="F600" s="341"/>
      <c r="G600" s="342"/>
      <c r="H600" s="343"/>
      <c r="I600" s="344"/>
      <c r="J600" s="364"/>
      <c r="K600" s="328"/>
      <c r="L600" s="328"/>
      <c r="M600" s="328"/>
      <c r="N600" s="328"/>
      <c r="O600" s="328"/>
      <c r="P600" s="328"/>
    </row>
    <row r="601" spans="1:16" x14ac:dyDescent="0.25">
      <c r="A601" s="339"/>
      <c r="B601" s="340"/>
      <c r="C601" s="341"/>
      <c r="D601" s="342"/>
      <c r="E601" s="343"/>
      <c r="F601" s="341"/>
      <c r="G601" s="342"/>
      <c r="H601" s="343"/>
      <c r="I601" s="344"/>
      <c r="J601" s="364"/>
      <c r="K601" s="328"/>
      <c r="L601" s="328"/>
      <c r="M601" s="328"/>
      <c r="N601" s="328"/>
      <c r="O601" s="328"/>
      <c r="P601" s="328"/>
    </row>
    <row r="602" spans="1:16" x14ac:dyDescent="0.25">
      <c r="A602" s="339"/>
      <c r="B602" s="340"/>
      <c r="C602" s="341"/>
      <c r="D602" s="342"/>
      <c r="E602" s="343"/>
      <c r="F602" s="341"/>
      <c r="G602" s="342"/>
      <c r="H602" s="343"/>
      <c r="I602" s="344"/>
      <c r="J602" s="364"/>
      <c r="K602" s="328"/>
      <c r="L602" s="328"/>
      <c r="M602" s="328"/>
      <c r="N602" s="328"/>
      <c r="O602" s="328"/>
      <c r="P602" s="328"/>
    </row>
    <row r="603" spans="1:16" x14ac:dyDescent="0.25">
      <c r="A603" s="339"/>
      <c r="B603" s="340"/>
      <c r="C603" s="341"/>
      <c r="D603" s="342"/>
      <c r="E603" s="343"/>
      <c r="F603" s="341"/>
      <c r="G603" s="342"/>
      <c r="H603" s="343"/>
      <c r="I603" s="344"/>
      <c r="J603" s="342"/>
      <c r="K603" s="328"/>
      <c r="L603" s="328"/>
      <c r="M603" s="328"/>
      <c r="N603" s="328"/>
      <c r="O603" s="328"/>
      <c r="P603" s="328"/>
    </row>
    <row r="604" spans="1:16" x14ac:dyDescent="0.25">
      <c r="A604" s="345"/>
      <c r="B604" s="346"/>
      <c r="C604" s="347"/>
      <c r="D604" s="342"/>
      <c r="E604" s="348"/>
      <c r="F604" s="347"/>
      <c r="G604" s="349"/>
      <c r="H604" s="348"/>
      <c r="I604" s="350"/>
      <c r="J604" s="349"/>
      <c r="K604" s="328"/>
      <c r="L604" s="328"/>
      <c r="M604" s="328"/>
      <c r="N604" s="328"/>
      <c r="O604" s="328"/>
      <c r="P604" s="328"/>
    </row>
    <row r="605" spans="1:16" x14ac:dyDescent="0.25">
      <c r="A605" s="345"/>
      <c r="B605" s="351" t="s">
        <v>11</v>
      </c>
      <c r="C605" s="352">
        <f>SUM(C7:C604)</f>
        <v>4314</v>
      </c>
      <c r="D605" s="353">
        <f>SUM(D7:D604)</f>
        <v>426397366</v>
      </c>
      <c r="E605" s="351" t="s">
        <v>11</v>
      </c>
      <c r="F605" s="352">
        <f>SUM(F7:F604)</f>
        <v>1089</v>
      </c>
      <c r="G605" s="353">
        <f>SUM(G7:G604)</f>
        <v>111963465</v>
      </c>
      <c r="H605" s="353">
        <f>SUM(H7:H604)</f>
        <v>0</v>
      </c>
      <c r="I605" s="352">
        <f>SUM(I7:I604)</f>
        <v>312513975</v>
      </c>
      <c r="J605" s="354"/>
      <c r="K605" s="328"/>
      <c r="L605" s="328"/>
      <c r="M605" s="328"/>
      <c r="N605" s="328"/>
      <c r="O605" s="328"/>
      <c r="P605" s="328"/>
    </row>
    <row r="606" spans="1:16" x14ac:dyDescent="0.25">
      <c r="A606" s="345"/>
      <c r="B606" s="351"/>
      <c r="C606" s="352"/>
      <c r="D606" s="353"/>
      <c r="E606" s="351"/>
      <c r="F606" s="352"/>
      <c r="G606" s="354"/>
      <c r="H606" s="346"/>
      <c r="I606" s="347"/>
      <c r="J606" s="354"/>
      <c r="K606" s="328"/>
      <c r="L606" s="328"/>
      <c r="M606" s="328"/>
      <c r="N606" s="328"/>
      <c r="O606" s="328"/>
      <c r="P606" s="328"/>
    </row>
    <row r="607" spans="1:16" x14ac:dyDescent="0.25">
      <c r="A607" s="345"/>
      <c r="B607" s="355"/>
      <c r="C607" s="347"/>
      <c r="D607" s="349"/>
      <c r="E607" s="351"/>
      <c r="F607" s="347"/>
      <c r="G607" s="397" t="s">
        <v>12</v>
      </c>
      <c r="H607" s="397"/>
      <c r="I607" s="350"/>
      <c r="J607" s="356">
        <f>SUM(D7:D604)</f>
        <v>426397366</v>
      </c>
      <c r="K607" s="328"/>
      <c r="L607" s="328"/>
      <c r="M607" s="328"/>
      <c r="N607" s="328"/>
      <c r="O607" s="328"/>
      <c r="P607" s="328"/>
    </row>
    <row r="608" spans="1:16" x14ac:dyDescent="0.25">
      <c r="A608" s="357"/>
      <c r="B608" s="346"/>
      <c r="C608" s="347"/>
      <c r="D608" s="349"/>
      <c r="E608" s="348"/>
      <c r="F608" s="347"/>
      <c r="G608" s="397" t="s">
        <v>13</v>
      </c>
      <c r="H608" s="397"/>
      <c r="I608" s="350"/>
      <c r="J608" s="356">
        <f>SUM(G7:G604)</f>
        <v>111963465</v>
      </c>
      <c r="K608" s="328"/>
      <c r="L608" s="328"/>
      <c r="M608" s="328"/>
      <c r="N608" s="328"/>
      <c r="O608" s="328"/>
      <c r="P608" s="328"/>
    </row>
    <row r="609" spans="1:16" x14ac:dyDescent="0.25">
      <c r="A609" s="345"/>
      <c r="B609" s="348"/>
      <c r="C609" s="347"/>
      <c r="D609" s="349"/>
      <c r="E609" s="348"/>
      <c r="F609" s="347"/>
      <c r="G609" s="397" t="s">
        <v>14</v>
      </c>
      <c r="H609" s="397"/>
      <c r="I609" s="358"/>
      <c r="J609" s="359">
        <f>J607-J608</f>
        <v>314433901</v>
      </c>
      <c r="K609" s="328"/>
      <c r="L609" s="328"/>
      <c r="M609" s="328"/>
      <c r="N609" s="328"/>
      <c r="O609" s="328"/>
      <c r="P609" s="328"/>
    </row>
    <row r="610" spans="1:16" x14ac:dyDescent="0.25">
      <c r="A610" s="360"/>
      <c r="B610" s="361"/>
      <c r="C610" s="347"/>
      <c r="D610" s="362"/>
      <c r="E610" s="348"/>
      <c r="F610" s="347"/>
      <c r="G610" s="397" t="s">
        <v>15</v>
      </c>
      <c r="H610" s="397"/>
      <c r="I610" s="350"/>
      <c r="J610" s="356">
        <f>SUM(H7:H604)</f>
        <v>0</v>
      </c>
      <c r="K610" s="328"/>
      <c r="L610" s="328"/>
      <c r="M610" s="328"/>
      <c r="N610" s="328"/>
      <c r="O610" s="328"/>
      <c r="P610" s="328"/>
    </row>
    <row r="611" spans="1:16" x14ac:dyDescent="0.25">
      <c r="A611" s="345"/>
      <c r="B611" s="361"/>
      <c r="C611" s="347"/>
      <c r="D611" s="362"/>
      <c r="E611" s="348"/>
      <c r="F611" s="347"/>
      <c r="G611" s="397" t="s">
        <v>16</v>
      </c>
      <c r="H611" s="397"/>
      <c r="I611" s="350"/>
      <c r="J611" s="356">
        <f>J609+J610</f>
        <v>314433901</v>
      </c>
      <c r="K611" s="328"/>
      <c r="L611" s="328"/>
      <c r="M611" s="328"/>
      <c r="N611" s="328"/>
      <c r="O611" s="328"/>
      <c r="P611" s="328"/>
    </row>
    <row r="612" spans="1:16" x14ac:dyDescent="0.25">
      <c r="A612" s="345"/>
      <c r="B612" s="361"/>
      <c r="C612" s="347"/>
      <c r="D612" s="362"/>
      <c r="E612" s="348"/>
      <c r="F612" s="347"/>
      <c r="G612" s="397" t="s">
        <v>5</v>
      </c>
      <c r="H612" s="397"/>
      <c r="I612" s="350"/>
      <c r="J612" s="356">
        <f>SUM(I7:I604)</f>
        <v>312513975</v>
      </c>
      <c r="K612" s="328"/>
      <c r="L612" s="328"/>
      <c r="M612" s="328"/>
      <c r="N612" s="328"/>
      <c r="O612" s="328"/>
      <c r="P612" s="328"/>
    </row>
    <row r="613" spans="1:16" x14ac:dyDescent="0.25">
      <c r="A613" s="345"/>
      <c r="B613" s="361"/>
      <c r="C613" s="347"/>
      <c r="D613" s="362"/>
      <c r="E613" s="348"/>
      <c r="F613" s="347"/>
      <c r="G613" s="397" t="s">
        <v>32</v>
      </c>
      <c r="H613" s="397"/>
      <c r="I613" s="347" t="str">
        <f>IF(J613&gt;0,"SALDO",IF(J613&lt;0,"PIUTANG",IF(J613=0,"LUNAS")))</f>
        <v>PIUTANG</v>
      </c>
      <c r="J613" s="356">
        <f>J612-J611</f>
        <v>-1919926</v>
      </c>
      <c r="K613" s="328"/>
      <c r="L613" s="328"/>
      <c r="M613" s="328"/>
      <c r="N613" s="328"/>
      <c r="O613" s="328"/>
      <c r="P613" s="328"/>
    </row>
    <row r="614" spans="1:16" x14ac:dyDescent="0.25">
      <c r="A614" s="345"/>
      <c r="K614" s="328"/>
      <c r="L614" s="328"/>
      <c r="M614" s="328"/>
      <c r="N614" s="328"/>
      <c r="O614" s="328"/>
      <c r="P614" s="328"/>
    </row>
  </sheetData>
  <mergeCells count="15">
    <mergeCell ref="G613:H613"/>
    <mergeCell ref="G607:H607"/>
    <mergeCell ref="G608:H608"/>
    <mergeCell ref="G609:H609"/>
    <mergeCell ref="G610:H610"/>
    <mergeCell ref="G611:H611"/>
    <mergeCell ref="G612:H612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57"/>
  <sheetViews>
    <sheetView workbookViewId="0">
      <pane ySplit="7" topLeftCell="A126" activePane="bottomLeft" state="frozen"/>
      <selection pane="bottomLeft" activeCell="H135" sqref="H13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173</v>
      </c>
      <c r="D1" s="20"/>
      <c r="E1" s="20"/>
      <c r="F1" s="366" t="s">
        <v>22</v>
      </c>
      <c r="G1" s="366"/>
      <c r="H1" s="366"/>
      <c r="I1" s="38" t="s">
        <v>89</v>
      </c>
      <c r="J1" s="20"/>
      <c r="L1" s="37">
        <f>SUM(D129:D133)</f>
        <v>709190</v>
      </c>
      <c r="M1" s="37">
        <v>709188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220">
        <f>J151*-1</f>
        <v>335676</v>
      </c>
      <c r="J2" s="20"/>
      <c r="L2" s="219">
        <f>SUM(H129:H133)</f>
        <v>82000</v>
      </c>
      <c r="M2" s="219">
        <v>82000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116</v>
      </c>
      <c r="B3" s="218"/>
      <c r="C3" s="221" t="s">
        <v>131</v>
      </c>
      <c r="D3" s="218"/>
      <c r="E3" s="218"/>
      <c r="F3" s="265" t="s">
        <v>118</v>
      </c>
      <c r="G3" s="265"/>
      <c r="H3" s="265" t="s">
        <v>132</v>
      </c>
      <c r="I3" s="278" t="s">
        <v>133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791190</v>
      </c>
    </row>
    <row r="5" spans="1:16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6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6" x14ac:dyDescent="0.25">
      <c r="A7" s="40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06"/>
      <c r="I7" s="408"/>
      <c r="J7" s="379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98">
        <v>43318</v>
      </c>
      <c r="B134" s="99">
        <v>180171656</v>
      </c>
      <c r="C134" s="100">
        <v>1</v>
      </c>
      <c r="D134" s="34">
        <v>141838</v>
      </c>
      <c r="E134" s="101"/>
      <c r="F134" s="99"/>
      <c r="G134" s="34"/>
      <c r="H134" s="102">
        <v>41000</v>
      </c>
      <c r="I134" s="102"/>
      <c r="J134" s="34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98">
        <v>43318</v>
      </c>
      <c r="B135" s="99">
        <v>180171657</v>
      </c>
      <c r="C135" s="100">
        <v>1</v>
      </c>
      <c r="D135" s="34">
        <v>141838</v>
      </c>
      <c r="E135" s="101"/>
      <c r="F135" s="99"/>
      <c r="G135" s="34"/>
      <c r="H135" s="102">
        <v>11000</v>
      </c>
      <c r="I135" s="102"/>
      <c r="J135" s="34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98"/>
      <c r="B136" s="99"/>
      <c r="C136" s="100"/>
      <c r="D136" s="34"/>
      <c r="E136" s="101"/>
      <c r="F136" s="99"/>
      <c r="G136" s="34"/>
      <c r="H136" s="102"/>
      <c r="I136" s="102"/>
      <c r="J136" s="34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98"/>
      <c r="B137" s="99"/>
      <c r="C137" s="100"/>
      <c r="D137" s="34"/>
      <c r="E137" s="101"/>
      <c r="F137" s="99"/>
      <c r="G137" s="34"/>
      <c r="H137" s="102"/>
      <c r="I137" s="102"/>
      <c r="J137" s="34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98"/>
      <c r="B138" s="99"/>
      <c r="C138" s="100"/>
      <c r="D138" s="34"/>
      <c r="E138" s="101"/>
      <c r="F138" s="99"/>
      <c r="G138" s="34"/>
      <c r="H138" s="102"/>
      <c r="I138" s="102"/>
      <c r="J138" s="34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98"/>
      <c r="B139" s="99"/>
      <c r="C139" s="100"/>
      <c r="D139" s="34"/>
      <c r="E139" s="101"/>
      <c r="F139" s="99"/>
      <c r="G139" s="34"/>
      <c r="H139" s="102"/>
      <c r="I139" s="102"/>
      <c r="J139" s="34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98"/>
      <c r="B140" s="99"/>
      <c r="C140" s="100"/>
      <c r="D140" s="34"/>
      <c r="E140" s="101"/>
      <c r="F140" s="99"/>
      <c r="G140" s="34"/>
      <c r="H140" s="102"/>
      <c r="I140" s="102"/>
      <c r="J140" s="34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98"/>
      <c r="B141" s="99"/>
      <c r="C141" s="100"/>
      <c r="D141" s="34"/>
      <c r="E141" s="101"/>
      <c r="F141" s="99"/>
      <c r="G141" s="34"/>
      <c r="H141" s="102"/>
      <c r="I141" s="102"/>
      <c r="J141" s="34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/>
      <c r="F142" s="234"/>
      <c r="G142" s="236"/>
      <c r="H142" s="239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4"/>
      <c r="B143" s="8" t="s">
        <v>11</v>
      </c>
      <c r="C143" s="77">
        <f>SUM(C8:C142)</f>
        <v>612</v>
      </c>
      <c r="D143" s="9"/>
      <c r="E143" s="223" t="s">
        <v>11</v>
      </c>
      <c r="F143" s="223">
        <f>SUM(F8:F142)</f>
        <v>1</v>
      </c>
      <c r="G143" s="224">
        <f>SUM(G8:G142)</f>
        <v>98525</v>
      </c>
      <c r="H143" s="239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4"/>
      <c r="B144" s="8"/>
      <c r="C144" s="77"/>
      <c r="D144" s="9"/>
      <c r="E144" s="237"/>
      <c r="F144" s="234"/>
      <c r="G144" s="236"/>
      <c r="H144" s="239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10"/>
      <c r="B145" s="11"/>
      <c r="C145" s="40"/>
      <c r="D145" s="6"/>
      <c r="E145" s="8"/>
      <c r="F145" s="234"/>
      <c r="G145" s="365" t="s">
        <v>12</v>
      </c>
      <c r="H145" s="365"/>
      <c r="I145" s="39"/>
      <c r="J145" s="13">
        <f>SUM(D8:D142)</f>
        <v>48403831</v>
      </c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4"/>
      <c r="B146" s="3"/>
      <c r="C146" s="40"/>
      <c r="D146" s="6"/>
      <c r="E146" s="8"/>
      <c r="F146" s="234"/>
      <c r="G146" s="365" t="s">
        <v>13</v>
      </c>
      <c r="H146" s="365"/>
      <c r="I146" s="39"/>
      <c r="J146" s="13">
        <f>SUM(G8:G142)</f>
        <v>98525</v>
      </c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14"/>
      <c r="B147" s="7"/>
      <c r="C147" s="40"/>
      <c r="D147" s="6"/>
      <c r="E147" s="7"/>
      <c r="F147" s="234"/>
      <c r="G147" s="365" t="s">
        <v>14</v>
      </c>
      <c r="H147" s="365"/>
      <c r="I147" s="41"/>
      <c r="J147" s="15">
        <f>J145-J146</f>
        <v>48305306</v>
      </c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4"/>
      <c r="B148" s="16"/>
      <c r="C148" s="40"/>
      <c r="D148" s="17"/>
      <c r="E148" s="7"/>
      <c r="F148" s="8"/>
      <c r="G148" s="365" t="s">
        <v>15</v>
      </c>
      <c r="H148" s="365"/>
      <c r="I148" s="39"/>
      <c r="J148" s="13">
        <f>SUM(H8:H144)</f>
        <v>2890500</v>
      </c>
      <c r="K148" s="219"/>
      <c r="L148" s="219"/>
      <c r="M148" s="219"/>
      <c r="N148" s="219"/>
      <c r="O148" s="219"/>
      <c r="P148" s="219"/>
    </row>
    <row r="149" spans="1:16" x14ac:dyDescent="0.25">
      <c r="A149" s="4"/>
      <c r="B149" s="16"/>
      <c r="C149" s="40"/>
      <c r="D149" s="17"/>
      <c r="E149" s="7"/>
      <c r="F149" s="8"/>
      <c r="G149" s="365" t="s">
        <v>16</v>
      </c>
      <c r="H149" s="365"/>
      <c r="I149" s="39"/>
      <c r="J149" s="13">
        <f>J147+J148</f>
        <v>51195806</v>
      </c>
    </row>
    <row r="150" spans="1:16" x14ac:dyDescent="0.25">
      <c r="A150" s="4"/>
      <c r="B150" s="16"/>
      <c r="C150" s="40"/>
      <c r="D150" s="17"/>
      <c r="E150" s="7"/>
      <c r="F150" s="3"/>
      <c r="G150" s="365" t="s">
        <v>5</v>
      </c>
      <c r="H150" s="365"/>
      <c r="I150" s="39"/>
      <c r="J150" s="13">
        <f>SUM(I8:I144)</f>
        <v>50860130</v>
      </c>
    </row>
    <row r="151" spans="1:16" x14ac:dyDescent="0.25">
      <c r="A151" s="4"/>
      <c r="B151" s="16"/>
      <c r="C151" s="40"/>
      <c r="D151" s="17"/>
      <c r="E151" s="7"/>
      <c r="F151" s="3"/>
      <c r="G151" s="365" t="s">
        <v>32</v>
      </c>
      <c r="H151" s="365"/>
      <c r="I151" s="40" t="str">
        <f>IF(J151&gt;0,"SALDO",IF(J151&lt;0,"PIUTANG",IF(J151=0,"LUNAS")))</f>
        <v>PIUTANG</v>
      </c>
      <c r="J151" s="13">
        <f>J150-J149</f>
        <v>-335676</v>
      </c>
    </row>
    <row r="152" spans="1:16" x14ac:dyDescent="0.25">
      <c r="F152" s="37"/>
      <c r="G152" s="37"/>
      <c r="J152" s="37"/>
    </row>
    <row r="153" spans="1:16" x14ac:dyDescent="0.25">
      <c r="C153" s="37"/>
      <c r="D153" s="37"/>
      <c r="F153" s="37"/>
      <c r="G153" s="37"/>
      <c r="J153" s="37"/>
      <c r="L153"/>
      <c r="M153"/>
      <c r="N153"/>
      <c r="O153"/>
      <c r="P153"/>
    </row>
    <row r="154" spans="1:16" x14ac:dyDescent="0.25">
      <c r="C154" s="37"/>
      <c r="D154" s="37"/>
      <c r="F154" s="37"/>
      <c r="G154" s="37"/>
      <c r="J154" s="37"/>
      <c r="L154"/>
      <c r="M154"/>
      <c r="N154"/>
      <c r="O154"/>
      <c r="P154"/>
    </row>
    <row r="155" spans="1:16" x14ac:dyDescent="0.25">
      <c r="C155" s="37"/>
      <c r="D155" s="37"/>
      <c r="F155" s="37"/>
      <c r="G155" s="37"/>
      <c r="J155" s="37"/>
      <c r="L155"/>
      <c r="M155"/>
      <c r="N155"/>
      <c r="O155"/>
      <c r="P155"/>
    </row>
    <row r="156" spans="1:16" x14ac:dyDescent="0.25">
      <c r="C156" s="37"/>
      <c r="D156" s="37"/>
      <c r="F156" s="37"/>
      <c r="G156" s="37"/>
      <c r="J156" s="37"/>
      <c r="L156"/>
      <c r="M156"/>
      <c r="N156"/>
      <c r="O156"/>
      <c r="P156"/>
    </row>
    <row r="157" spans="1:16" x14ac:dyDescent="0.25">
      <c r="C157" s="37"/>
      <c r="D157" s="37"/>
      <c r="L157"/>
      <c r="M157"/>
      <c r="N157"/>
      <c r="O157"/>
      <c r="P157"/>
    </row>
  </sheetData>
  <mergeCells count="15">
    <mergeCell ref="G151:H151"/>
    <mergeCell ref="G145:H145"/>
    <mergeCell ref="G146:H146"/>
    <mergeCell ref="G147:H147"/>
    <mergeCell ref="G148:H148"/>
    <mergeCell ref="G149:H149"/>
    <mergeCell ref="G150:H150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0"/>
  <sheetViews>
    <sheetView workbookViewId="0">
      <pane ySplit="7" topLeftCell="A51" activePane="bottomLeft" state="frozen"/>
      <selection pane="bottomLeft" activeCell="I2" sqref="I2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66" t="s">
        <v>22</v>
      </c>
      <c r="G1" s="366"/>
      <c r="H1" s="366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66" t="s">
        <v>21</v>
      </c>
      <c r="G2" s="366"/>
      <c r="H2" s="366"/>
      <c r="I2" s="38">
        <f>J70*-1</f>
        <v>550200</v>
      </c>
      <c r="J2" s="20"/>
      <c r="L2" s="37">
        <f>SUM(G53:G61)</f>
        <v>1609213</v>
      </c>
      <c r="M2" s="107"/>
    </row>
    <row r="3" spans="1:17" s="233" customFormat="1" x14ac:dyDescent="0.25">
      <c r="A3" s="218" t="s">
        <v>116</v>
      </c>
      <c r="B3" s="218"/>
      <c r="C3" s="221" t="s">
        <v>182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-310800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M5" s="37"/>
    </row>
    <row r="6" spans="1:17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  <c r="M6" s="37"/>
    </row>
    <row r="7" spans="1:17" x14ac:dyDescent="0.25">
      <c r="A7" s="40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6"/>
      <c r="I7" s="408"/>
      <c r="J7" s="379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98">
        <v>43300</v>
      </c>
      <c r="B54" s="99">
        <v>180170052</v>
      </c>
      <c r="C54" s="100">
        <v>6</v>
      </c>
      <c r="D54" s="34">
        <v>421400</v>
      </c>
      <c r="E54" s="101"/>
      <c r="F54" s="99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98">
        <v>43303</v>
      </c>
      <c r="B55" s="99">
        <v>180170282</v>
      </c>
      <c r="C55" s="100">
        <v>2</v>
      </c>
      <c r="D55" s="34">
        <v>211050</v>
      </c>
      <c r="E55" s="101"/>
      <c r="F55" s="99"/>
      <c r="G55" s="34"/>
      <c r="H55" s="102"/>
      <c r="I55" s="102"/>
      <c r="J55" s="34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98">
        <v>43307</v>
      </c>
      <c r="B56" s="99">
        <v>180170617</v>
      </c>
      <c r="C56" s="100">
        <v>4</v>
      </c>
      <c r="D56" s="34">
        <v>432425</v>
      </c>
      <c r="E56" s="101"/>
      <c r="F56" s="99"/>
      <c r="G56" s="34"/>
      <c r="H56" s="102"/>
      <c r="I56" s="102"/>
      <c r="J56" s="34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98">
        <v>43309</v>
      </c>
      <c r="B57" s="99"/>
      <c r="C57" s="100"/>
      <c r="D57" s="34"/>
      <c r="E57" s="101">
        <v>180044553</v>
      </c>
      <c r="F57" s="99">
        <v>12</v>
      </c>
      <c r="G57" s="34">
        <v>1436838</v>
      </c>
      <c r="H57" s="102"/>
      <c r="I57" s="102"/>
      <c r="J57" s="34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98">
        <v>43310</v>
      </c>
      <c r="B58" s="99">
        <v>180170887</v>
      </c>
      <c r="C58" s="100">
        <v>2</v>
      </c>
      <c r="D58" s="34">
        <v>233538</v>
      </c>
      <c r="E58" s="101"/>
      <c r="F58" s="99"/>
      <c r="G58" s="34"/>
      <c r="H58" s="102"/>
      <c r="I58" s="102"/>
      <c r="J58" s="34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98">
        <v>43314</v>
      </c>
      <c r="B59" s="99">
        <v>180171245</v>
      </c>
      <c r="C59" s="100">
        <v>7</v>
      </c>
      <c r="D59" s="34">
        <v>861000</v>
      </c>
      <c r="E59" s="101"/>
      <c r="F59" s="99"/>
      <c r="G59" s="34"/>
      <c r="H59" s="102"/>
      <c r="I59" s="102"/>
      <c r="J59" s="34"/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98"/>
      <c r="B60" s="99"/>
      <c r="C60" s="100"/>
      <c r="D60" s="34"/>
      <c r="E60" s="101"/>
      <c r="F60" s="99"/>
      <c r="G60" s="34"/>
      <c r="H60" s="102"/>
      <c r="I60" s="102"/>
      <c r="J60" s="34"/>
      <c r="K60" s="138"/>
      <c r="L60" s="138"/>
      <c r="M60" s="138"/>
      <c r="N60" s="138"/>
      <c r="O60" s="138"/>
      <c r="P60" s="138"/>
      <c r="Q60" s="138"/>
    </row>
    <row r="61" spans="1:17" x14ac:dyDescent="0.25">
      <c r="A61" s="4"/>
      <c r="B61" s="3"/>
      <c r="C61" s="40"/>
      <c r="D61" s="6"/>
      <c r="E61" s="7"/>
      <c r="F61" s="3"/>
      <c r="G61" s="6"/>
      <c r="H61" s="39"/>
      <c r="I61" s="39"/>
      <c r="J61" s="6"/>
      <c r="M61" s="37"/>
    </row>
    <row r="62" spans="1:17" x14ac:dyDescent="0.25">
      <c r="A62" s="4"/>
      <c r="B62" s="8" t="s">
        <v>11</v>
      </c>
      <c r="C62" s="77">
        <f>SUM(C8:C61)</f>
        <v>337</v>
      </c>
      <c r="D62" s="9"/>
      <c r="E62" s="8" t="s">
        <v>11</v>
      </c>
      <c r="F62" s="8">
        <f>SUM(F8:F61)</f>
        <v>100</v>
      </c>
      <c r="G62" s="5"/>
      <c r="H62" s="40"/>
      <c r="I62" s="40"/>
      <c r="J62" s="5"/>
      <c r="M62" s="37"/>
    </row>
    <row r="63" spans="1:17" x14ac:dyDescent="0.25">
      <c r="A63" s="4"/>
      <c r="B63" s="8"/>
      <c r="C63" s="77"/>
      <c r="D63" s="9"/>
      <c r="E63" s="8"/>
      <c r="F63" s="8"/>
      <c r="G63" s="32"/>
      <c r="H63" s="52"/>
      <c r="I63" s="40"/>
      <c r="J63" s="5"/>
      <c r="M63" s="37"/>
    </row>
    <row r="64" spans="1:17" x14ac:dyDescent="0.25">
      <c r="A64" s="10"/>
      <c r="B64" s="11"/>
      <c r="C64" s="40"/>
      <c r="D64" s="6"/>
      <c r="E64" s="8"/>
      <c r="F64" s="3"/>
      <c r="G64" s="365" t="s">
        <v>12</v>
      </c>
      <c r="H64" s="365"/>
      <c r="I64" s="39"/>
      <c r="J64" s="13">
        <f>SUM(D8:D61)</f>
        <v>37915861</v>
      </c>
      <c r="M64" s="37"/>
    </row>
    <row r="65" spans="1:13" x14ac:dyDescent="0.25">
      <c r="A65" s="4"/>
      <c r="B65" s="3"/>
      <c r="C65" s="40"/>
      <c r="D65" s="6"/>
      <c r="E65" s="7"/>
      <c r="F65" s="3"/>
      <c r="G65" s="365" t="s">
        <v>13</v>
      </c>
      <c r="H65" s="365"/>
      <c r="I65" s="39"/>
      <c r="J65" s="13">
        <f>SUM(G8:G61)</f>
        <v>11841372</v>
      </c>
      <c r="M65" s="37"/>
    </row>
    <row r="66" spans="1:13" x14ac:dyDescent="0.25">
      <c r="A66" s="14"/>
      <c r="B66" s="7"/>
      <c r="C66" s="40"/>
      <c r="D66" s="6"/>
      <c r="E66" s="7"/>
      <c r="F66" s="3"/>
      <c r="G66" s="365" t="s">
        <v>14</v>
      </c>
      <c r="H66" s="365"/>
      <c r="I66" s="41"/>
      <c r="J66" s="15">
        <f>J64-J65</f>
        <v>26074489</v>
      </c>
      <c r="M66" s="37"/>
    </row>
    <row r="67" spans="1:13" x14ac:dyDescent="0.25">
      <c r="A67" s="4"/>
      <c r="B67" s="16"/>
      <c r="C67" s="40"/>
      <c r="D67" s="17"/>
      <c r="E67" s="7"/>
      <c r="F67" s="3"/>
      <c r="G67" s="365" t="s">
        <v>15</v>
      </c>
      <c r="H67" s="365"/>
      <c r="I67" s="39"/>
      <c r="J67" s="13">
        <f>SUM(H8:H62)</f>
        <v>0</v>
      </c>
      <c r="M67" s="37"/>
    </row>
    <row r="68" spans="1:13" x14ac:dyDescent="0.25">
      <c r="A68" s="4"/>
      <c r="B68" s="16"/>
      <c r="C68" s="40"/>
      <c r="D68" s="17"/>
      <c r="E68" s="7"/>
      <c r="F68" s="3"/>
      <c r="G68" s="365" t="s">
        <v>16</v>
      </c>
      <c r="H68" s="365"/>
      <c r="I68" s="39"/>
      <c r="J68" s="13">
        <f>J66+J67</f>
        <v>26074489</v>
      </c>
      <c r="M68" s="37"/>
    </row>
    <row r="69" spans="1:13" x14ac:dyDescent="0.25">
      <c r="A69" s="4"/>
      <c r="B69" s="16"/>
      <c r="C69" s="40"/>
      <c r="D69" s="17"/>
      <c r="E69" s="7"/>
      <c r="F69" s="3"/>
      <c r="G69" s="365" t="s">
        <v>5</v>
      </c>
      <c r="H69" s="365"/>
      <c r="I69" s="39"/>
      <c r="J69" s="13">
        <f>SUM(I8:I62)</f>
        <v>25524289</v>
      </c>
      <c r="M69" s="37"/>
    </row>
    <row r="70" spans="1:13" x14ac:dyDescent="0.25">
      <c r="A70" s="4"/>
      <c r="B70" s="16"/>
      <c r="C70" s="40"/>
      <c r="D70" s="17"/>
      <c r="E70" s="7"/>
      <c r="F70" s="3"/>
      <c r="G70" s="365" t="s">
        <v>32</v>
      </c>
      <c r="H70" s="365"/>
      <c r="I70" s="40" t="str">
        <f>IF(J70&gt;0,"SALDO",IF(J70&lt;0,"PIUTANG",IF(J70=0,"LUNAS")))</f>
        <v>PIUTANG</v>
      </c>
      <c r="J70" s="13">
        <f>J69-J68</f>
        <v>-550200</v>
      </c>
      <c r="M70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0:H70"/>
    <mergeCell ref="G64:H64"/>
    <mergeCell ref="G65:H65"/>
    <mergeCell ref="G66:H66"/>
    <mergeCell ref="G67:H67"/>
    <mergeCell ref="G68:H68"/>
    <mergeCell ref="G69:H6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7" activePane="bottomLeft" state="frozen"/>
      <selection pane="bottomLeft" activeCell="E21" sqref="E2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74</v>
      </c>
      <c r="D1" s="20"/>
      <c r="E1" s="20"/>
      <c r="F1" s="366" t="s">
        <v>22</v>
      </c>
      <c r="G1" s="366"/>
      <c r="H1" s="366"/>
      <c r="I1" s="38" t="s">
        <v>77</v>
      </c>
      <c r="J1" s="20"/>
    </row>
    <row r="2" spans="1:13" x14ac:dyDescent="0.25">
      <c r="A2" s="20" t="s">
        <v>1</v>
      </c>
      <c r="B2" s="20"/>
      <c r="C2" s="28" t="s">
        <v>71</v>
      </c>
      <c r="D2" s="20"/>
      <c r="E2" s="20"/>
      <c r="F2" s="366" t="s">
        <v>21</v>
      </c>
      <c r="G2" s="366"/>
      <c r="H2" s="366"/>
      <c r="I2" s="38">
        <f>J34*-1</f>
        <v>1087013</v>
      </c>
      <c r="J2" s="20"/>
      <c r="L2" s="18"/>
      <c r="M2" s="18"/>
    </row>
    <row r="3" spans="1:13" s="233" customFormat="1" x14ac:dyDescent="0.25">
      <c r="A3" s="218" t="s">
        <v>116</v>
      </c>
      <c r="B3" s="218"/>
      <c r="C3" s="28" t="s">
        <v>129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  <c r="L5" s="18"/>
    </row>
    <row r="6" spans="1:13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374" t="s">
        <v>4</v>
      </c>
      <c r="I6" s="407" t="s">
        <v>5</v>
      </c>
      <c r="J6" s="378" t="s">
        <v>6</v>
      </c>
    </row>
    <row r="7" spans="1:13" x14ac:dyDescent="0.25">
      <c r="A7" s="40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75"/>
      <c r="I7" s="408"/>
      <c r="J7" s="379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79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186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>
        <v>43313</v>
      </c>
      <c r="B21" s="99">
        <v>180171149</v>
      </c>
      <c r="C21" s="253">
        <v>12</v>
      </c>
      <c r="D21" s="34">
        <v>1258163</v>
      </c>
      <c r="E21" s="101">
        <v>180044611</v>
      </c>
      <c r="F21" s="99">
        <v>2</v>
      </c>
      <c r="G21" s="34">
        <v>170800</v>
      </c>
      <c r="H21" s="101"/>
      <c r="I21" s="102"/>
      <c r="J21" s="34"/>
      <c r="L21" s="238"/>
    </row>
    <row r="22" spans="1:12" s="233" customFormat="1" x14ac:dyDescent="0.25">
      <c r="A22" s="98"/>
      <c r="B22" s="99"/>
      <c r="C22" s="253"/>
      <c r="D22" s="34"/>
      <c r="E22" s="101"/>
      <c r="F22" s="99"/>
      <c r="G22" s="34"/>
      <c r="H22" s="101"/>
      <c r="I22" s="102"/>
      <c r="J22" s="34"/>
      <c r="L22" s="238"/>
    </row>
    <row r="23" spans="1:12" s="233" customFormat="1" x14ac:dyDescent="0.25">
      <c r="A23" s="98"/>
      <c r="B23" s="99"/>
      <c r="C23" s="253"/>
      <c r="D23" s="34"/>
      <c r="E23" s="101"/>
      <c r="F23" s="99"/>
      <c r="G23" s="34"/>
      <c r="H23" s="101"/>
      <c r="I23" s="102"/>
      <c r="J23" s="34"/>
      <c r="L23" s="238"/>
    </row>
    <row r="24" spans="1:12" s="233" customFormat="1" x14ac:dyDescent="0.25">
      <c r="A24" s="98"/>
      <c r="B24" s="99"/>
      <c r="C24" s="253"/>
      <c r="D24" s="34"/>
      <c r="E24" s="101"/>
      <c r="F24" s="99"/>
      <c r="G24" s="34"/>
      <c r="H24" s="101"/>
      <c r="I24" s="102"/>
      <c r="J24" s="34"/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518</v>
      </c>
      <c r="D26" s="9"/>
      <c r="E26" s="8" t="s">
        <v>11</v>
      </c>
      <c r="F26" s="8">
        <f>SUM(F8:F25)</f>
        <v>92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365" t="s">
        <v>12</v>
      </c>
      <c r="H28" s="365"/>
      <c r="I28" s="39"/>
      <c r="J28" s="13">
        <f>SUM(D8:D25)</f>
        <v>54198728</v>
      </c>
    </row>
    <row r="29" spans="1:12" x14ac:dyDescent="0.25">
      <c r="A29" s="4"/>
      <c r="B29" s="3"/>
      <c r="C29" s="26"/>
      <c r="D29" s="6"/>
      <c r="E29" s="7"/>
      <c r="F29" s="3"/>
      <c r="G29" s="365" t="s">
        <v>13</v>
      </c>
      <c r="H29" s="365"/>
      <c r="I29" s="39"/>
      <c r="J29" s="13">
        <f>SUM(G8:G25)</f>
        <v>10056715</v>
      </c>
    </row>
    <row r="30" spans="1:12" x14ac:dyDescent="0.25">
      <c r="A30" s="14"/>
      <c r="B30" s="7"/>
      <c r="C30" s="26"/>
      <c r="D30" s="6"/>
      <c r="E30" s="7"/>
      <c r="F30" s="3"/>
      <c r="G30" s="365" t="s">
        <v>14</v>
      </c>
      <c r="H30" s="365"/>
      <c r="I30" s="41"/>
      <c r="J30" s="15">
        <f>J28-J29</f>
        <v>44142013</v>
      </c>
    </row>
    <row r="31" spans="1:12" x14ac:dyDescent="0.25">
      <c r="A31" s="4"/>
      <c r="B31" s="16"/>
      <c r="C31" s="26"/>
      <c r="D31" s="17"/>
      <c r="E31" s="7"/>
      <c r="F31" s="3"/>
      <c r="G31" s="365" t="s">
        <v>15</v>
      </c>
      <c r="H31" s="365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365" t="s">
        <v>16</v>
      </c>
      <c r="H32" s="365"/>
      <c r="I32" s="39"/>
      <c r="J32" s="13">
        <f>J30+J31</f>
        <v>44142013</v>
      </c>
    </row>
    <row r="33" spans="1:10" x14ac:dyDescent="0.25">
      <c r="A33" s="4"/>
      <c r="B33" s="16"/>
      <c r="C33" s="26"/>
      <c r="D33" s="17"/>
      <c r="E33" s="7"/>
      <c r="F33" s="3"/>
      <c r="G33" s="365" t="s">
        <v>5</v>
      </c>
      <c r="H33" s="365"/>
      <c r="I33" s="39"/>
      <c r="J33" s="13">
        <f>SUM(I8:I26)</f>
        <v>43055000</v>
      </c>
    </row>
    <row r="34" spans="1:10" x14ac:dyDescent="0.25">
      <c r="A34" s="4"/>
      <c r="B34" s="16"/>
      <c r="C34" s="26"/>
      <c r="D34" s="17"/>
      <c r="E34" s="7"/>
      <c r="F34" s="3"/>
      <c r="G34" s="365" t="s">
        <v>32</v>
      </c>
      <c r="H34" s="365"/>
      <c r="I34" s="40" t="str">
        <f>IF(J34&gt;0,"SALDO",IF(J34&lt;0,"PIUTANG",IF(J34=0,"LUNAS")))</f>
        <v>PIUTANG</v>
      </c>
      <c r="J34" s="13">
        <f>J33-J32</f>
        <v>-1087013</v>
      </c>
    </row>
  </sheetData>
  <mergeCells count="15">
    <mergeCell ref="G34:H34"/>
    <mergeCell ref="G28:H28"/>
    <mergeCell ref="G29:H29"/>
    <mergeCell ref="G30:H30"/>
    <mergeCell ref="G31:H31"/>
    <mergeCell ref="G32:H32"/>
    <mergeCell ref="G33:H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workbookViewId="0">
      <pane ySplit="7" topLeftCell="A20" activePane="bottomLeft" state="frozen"/>
      <selection pane="bottomLeft" activeCell="J24" sqref="J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66" t="s">
        <v>22</v>
      </c>
      <c r="G1" s="366"/>
      <c r="H1" s="366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66" t="s">
        <v>21</v>
      </c>
      <c r="G2" s="366"/>
      <c r="H2" s="366"/>
      <c r="I2" s="220">
        <f>J42*-1</f>
        <v>11220150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0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0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0" x14ac:dyDescent="0.25">
      <c r="A7" s="401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6"/>
      <c r="I7" s="408"/>
      <c r="J7" s="379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98">
        <v>43304</v>
      </c>
      <c r="B26" s="99">
        <v>180170402</v>
      </c>
      <c r="C26" s="100">
        <v>67</v>
      </c>
      <c r="D26" s="34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98">
        <v>43305</v>
      </c>
      <c r="B27" s="99"/>
      <c r="C27" s="100"/>
      <c r="D27" s="34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98">
        <v>43312</v>
      </c>
      <c r="B28" s="99"/>
      <c r="C28" s="100"/>
      <c r="D28" s="34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98">
        <v>43316</v>
      </c>
      <c r="B29" s="99">
        <v>180171421</v>
      </c>
      <c r="C29" s="100">
        <v>86</v>
      </c>
      <c r="D29" s="34">
        <v>9262225</v>
      </c>
      <c r="E29" s="101">
        <v>180044666</v>
      </c>
      <c r="F29" s="99">
        <v>10</v>
      </c>
      <c r="G29" s="34">
        <v>1027863</v>
      </c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0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235"/>
      <c r="B33" s="234"/>
      <c r="C33" s="240"/>
      <c r="D33" s="236"/>
      <c r="E33" s="237"/>
      <c r="F33" s="234"/>
      <c r="G33" s="236"/>
      <c r="H33" s="239"/>
      <c r="I33" s="239"/>
      <c r="J33" s="236"/>
    </row>
    <row r="34" spans="1:16" x14ac:dyDescent="0.25">
      <c r="A34" s="235"/>
      <c r="B34" s="223" t="s">
        <v>11</v>
      </c>
      <c r="C34" s="232">
        <f>SUM(C8:C33)</f>
        <v>605</v>
      </c>
      <c r="D34" s="224"/>
      <c r="E34" s="223" t="s">
        <v>11</v>
      </c>
      <c r="F34" s="223">
        <f>SUM(F8:F33)</f>
        <v>83</v>
      </c>
      <c r="G34" s="224">
        <f>SUM(G8:G33)</f>
        <v>8456964</v>
      </c>
      <c r="H34" s="239"/>
      <c r="I34" s="239"/>
      <c r="J34" s="236"/>
    </row>
    <row r="35" spans="1:16" x14ac:dyDescent="0.25">
      <c r="A35" s="235"/>
      <c r="B35" s="223"/>
      <c r="C35" s="232"/>
      <c r="D35" s="224"/>
      <c r="E35" s="237"/>
      <c r="F35" s="234"/>
      <c r="G35" s="236"/>
      <c r="H35" s="239"/>
      <c r="I35" s="239"/>
      <c r="J35" s="236"/>
    </row>
    <row r="36" spans="1:16" x14ac:dyDescent="0.25">
      <c r="A36" s="225"/>
      <c r="B36" s="226"/>
      <c r="C36" s="240"/>
      <c r="D36" s="236"/>
      <c r="E36" s="223"/>
      <c r="F36" s="234"/>
      <c r="G36" s="365" t="s">
        <v>12</v>
      </c>
      <c r="H36" s="365"/>
      <c r="I36" s="239"/>
      <c r="J36" s="227">
        <f>SUM(D8:D33)</f>
        <v>62934290</v>
      </c>
    </row>
    <row r="37" spans="1:16" x14ac:dyDescent="0.25">
      <c r="A37" s="235"/>
      <c r="B37" s="234"/>
      <c r="C37" s="240"/>
      <c r="D37" s="236"/>
      <c r="E37" s="223"/>
      <c r="F37" s="234"/>
      <c r="G37" s="365" t="s">
        <v>13</v>
      </c>
      <c r="H37" s="365"/>
      <c r="I37" s="239"/>
      <c r="J37" s="227">
        <f>SUM(G8:G33)</f>
        <v>8456964</v>
      </c>
    </row>
    <row r="38" spans="1:16" x14ac:dyDescent="0.25">
      <c r="A38" s="228"/>
      <c r="B38" s="237"/>
      <c r="C38" s="240"/>
      <c r="D38" s="236"/>
      <c r="E38" s="237"/>
      <c r="F38" s="234"/>
      <c r="G38" s="365" t="s">
        <v>14</v>
      </c>
      <c r="H38" s="365"/>
      <c r="I38" s="41"/>
      <c r="J38" s="229">
        <f>J36-J37</f>
        <v>54477326</v>
      </c>
    </row>
    <row r="39" spans="1:16" x14ac:dyDescent="0.25">
      <c r="A39" s="235"/>
      <c r="B39" s="230"/>
      <c r="C39" s="240"/>
      <c r="D39" s="231"/>
      <c r="E39" s="237"/>
      <c r="F39" s="223"/>
      <c r="G39" s="365" t="s">
        <v>15</v>
      </c>
      <c r="H39" s="365"/>
      <c r="I39" s="239"/>
      <c r="J39" s="227">
        <f>SUM(H8:H35)</f>
        <v>0</v>
      </c>
    </row>
    <row r="40" spans="1:16" x14ac:dyDescent="0.25">
      <c r="A40" s="235"/>
      <c r="B40" s="230"/>
      <c r="C40" s="240"/>
      <c r="D40" s="231"/>
      <c r="E40" s="237"/>
      <c r="F40" s="223"/>
      <c r="G40" s="365" t="s">
        <v>16</v>
      </c>
      <c r="H40" s="365"/>
      <c r="I40" s="239"/>
      <c r="J40" s="227">
        <f>J38+J39</f>
        <v>54477326</v>
      </c>
    </row>
    <row r="41" spans="1:16" x14ac:dyDescent="0.25">
      <c r="A41" s="235"/>
      <c r="B41" s="230"/>
      <c r="C41" s="240"/>
      <c r="D41" s="231"/>
      <c r="E41" s="237"/>
      <c r="F41" s="234"/>
      <c r="G41" s="365" t="s">
        <v>5</v>
      </c>
      <c r="H41" s="365"/>
      <c r="I41" s="239"/>
      <c r="J41" s="227">
        <f>SUM(I8:I35)</f>
        <v>43257176</v>
      </c>
    </row>
    <row r="42" spans="1:16" x14ac:dyDescent="0.25">
      <c r="A42" s="235"/>
      <c r="B42" s="230"/>
      <c r="C42" s="240"/>
      <c r="D42" s="231"/>
      <c r="E42" s="237"/>
      <c r="F42" s="234"/>
      <c r="G42" s="365" t="s">
        <v>32</v>
      </c>
      <c r="H42" s="365"/>
      <c r="I42" s="240" t="str">
        <f>IF(J42&gt;0,"SALDO",IF(J42&lt;0,"PIUTANG",IF(J42=0,"LUNAS")))</f>
        <v>PIUTANG</v>
      </c>
      <c r="J42" s="227">
        <f>J41-J40</f>
        <v>-11220150</v>
      </c>
    </row>
    <row r="43" spans="1:16" x14ac:dyDescent="0.25">
      <c r="F43" s="219"/>
      <c r="G43" s="219"/>
      <c r="J43" s="219"/>
    </row>
    <row r="44" spans="1:16" x14ac:dyDescent="0.25">
      <c r="C44" s="219"/>
      <c r="D44" s="219"/>
      <c r="F44" s="219"/>
      <c r="G44" s="219"/>
      <c r="J44" s="219"/>
      <c r="M44" s="233"/>
      <c r="N44" s="233"/>
      <c r="O44" s="233"/>
      <c r="P44" s="233"/>
    </row>
    <row r="45" spans="1:16" x14ac:dyDescent="0.25">
      <c r="C45" s="219"/>
      <c r="D45" s="219"/>
      <c r="F45" s="219"/>
      <c r="G45" s="219"/>
      <c r="J45" s="219"/>
      <c r="L45" s="238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8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3"/>
      <c r="M47" s="233"/>
      <c r="N47" s="233"/>
      <c r="O47" s="233"/>
      <c r="P47" s="233"/>
    </row>
    <row r="48" spans="1:16" x14ac:dyDescent="0.25">
      <c r="C48" s="219"/>
      <c r="D48" s="219"/>
      <c r="L48" s="233"/>
      <c r="M48" s="233"/>
      <c r="N48" s="233"/>
      <c r="O48" s="233"/>
      <c r="P48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2:H42"/>
    <mergeCell ref="G36:H36"/>
    <mergeCell ref="G37:H37"/>
    <mergeCell ref="G38:H38"/>
    <mergeCell ref="G39:H39"/>
    <mergeCell ref="G40:H40"/>
    <mergeCell ref="G41:H4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I32" sqref="I32:I3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190</v>
      </c>
      <c r="D1" s="218"/>
      <c r="E1" s="218"/>
      <c r="F1" s="366" t="s">
        <v>22</v>
      </c>
      <c r="G1" s="366"/>
      <c r="H1" s="366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66" t="s">
        <v>21</v>
      </c>
      <c r="G2" s="366"/>
      <c r="H2" s="366"/>
      <c r="I2" s="220">
        <f>J33*-1</f>
        <v>118539</v>
      </c>
      <c r="J2" s="218"/>
    </row>
    <row r="3" spans="1:12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2" ht="19.5" x14ac:dyDescent="0.25">
      <c r="A5" s="398"/>
      <c r="B5" s="398"/>
      <c r="C5" s="398"/>
      <c r="D5" s="398"/>
      <c r="E5" s="398"/>
      <c r="F5" s="398"/>
      <c r="G5" s="398"/>
      <c r="H5" s="398"/>
      <c r="I5" s="398"/>
      <c r="J5" s="399"/>
    </row>
    <row r="6" spans="1:12" x14ac:dyDescent="0.25">
      <c r="A6" s="400" t="s">
        <v>2</v>
      </c>
      <c r="B6" s="402" t="s">
        <v>3</v>
      </c>
      <c r="C6" s="403"/>
      <c r="D6" s="403"/>
      <c r="E6" s="403"/>
      <c r="F6" s="403"/>
      <c r="G6" s="404"/>
      <c r="H6" s="405" t="s">
        <v>4</v>
      </c>
      <c r="I6" s="407" t="s">
        <v>5</v>
      </c>
      <c r="J6" s="378" t="s">
        <v>6</v>
      </c>
    </row>
    <row r="7" spans="1:12" x14ac:dyDescent="0.25">
      <c r="A7" s="401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6"/>
      <c r="I7" s="408"/>
      <c r="J7" s="379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101">
        <v>180044571</v>
      </c>
      <c r="F21" s="99">
        <v>2</v>
      </c>
      <c r="G21" s="34">
        <v>188038</v>
      </c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401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65" t="s">
        <v>12</v>
      </c>
      <c r="H27" s="365"/>
      <c r="I27" s="239"/>
      <c r="J27" s="227">
        <f>SUM(D8:D24)</f>
        <v>40659591</v>
      </c>
    </row>
    <row r="28" spans="1:10" x14ac:dyDescent="0.25">
      <c r="A28" s="235"/>
      <c r="B28" s="234"/>
      <c r="C28" s="240"/>
      <c r="D28" s="236"/>
      <c r="E28" s="223"/>
      <c r="F28" s="234"/>
      <c r="G28" s="365" t="s">
        <v>13</v>
      </c>
      <c r="H28" s="365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65" t="s">
        <v>14</v>
      </c>
      <c r="H29" s="365"/>
      <c r="I29" s="41"/>
      <c r="J29" s="229">
        <f>J27-J28</f>
        <v>31992539</v>
      </c>
    </row>
    <row r="30" spans="1:10" x14ac:dyDescent="0.25">
      <c r="A30" s="235"/>
      <c r="B30" s="230"/>
      <c r="C30" s="240"/>
      <c r="D30" s="231"/>
      <c r="E30" s="237"/>
      <c r="F30" s="223"/>
      <c r="G30" s="365" t="s">
        <v>15</v>
      </c>
      <c r="H30" s="365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65" t="s">
        <v>16</v>
      </c>
      <c r="H31" s="365"/>
      <c r="I31" s="239"/>
      <c r="J31" s="227">
        <f>J29+J30</f>
        <v>31992539</v>
      </c>
    </row>
    <row r="32" spans="1:10" x14ac:dyDescent="0.25">
      <c r="A32" s="235"/>
      <c r="B32" s="230"/>
      <c r="C32" s="240"/>
      <c r="D32" s="231"/>
      <c r="E32" s="237"/>
      <c r="F32" s="234"/>
      <c r="G32" s="365" t="s">
        <v>5</v>
      </c>
      <c r="H32" s="365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65" t="s">
        <v>32</v>
      </c>
      <c r="H33" s="365"/>
      <c r="I33" s="240" t="str">
        <f>IF(J33&gt;0,"SALDO",IF(J33&lt;0,"PIUTANG",IF(J33=0,"LUNAS")))</f>
        <v>PIUTANG</v>
      </c>
      <c r="J33" s="227">
        <f>J32-J31</f>
        <v>-118539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2018-08-03T02:31:10Z</cp:lastPrinted>
  <dcterms:created xsi:type="dcterms:W3CDTF">2016-05-07T01:49:09Z</dcterms:created>
  <dcterms:modified xsi:type="dcterms:W3CDTF">2018-08-06T10:49:44Z</dcterms:modified>
</cp:coreProperties>
</file>