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Bandros!$A$914:$J$921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ST'!$A$5:$J$317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C13" i="15" l="1"/>
  <c r="L2" i="35" l="1"/>
  <c r="L1" i="35"/>
  <c r="M2" i="58" l="1"/>
  <c r="M1" i="58"/>
  <c r="L2" i="2"/>
  <c r="L1" i="2"/>
  <c r="L2" i="54" l="1"/>
  <c r="L1" i="54"/>
  <c r="L2" i="12" l="1"/>
  <c r="L1" i="12"/>
  <c r="J617" i="59" l="1"/>
  <c r="J615" i="59"/>
  <c r="J613" i="59"/>
  <c r="J612" i="59"/>
  <c r="I610" i="59"/>
  <c r="H610" i="59"/>
  <c r="G610" i="59"/>
  <c r="F610" i="59"/>
  <c r="D610" i="59"/>
  <c r="C610" i="59"/>
  <c r="L3" i="59"/>
  <c r="L2" i="59"/>
  <c r="L1" i="59"/>
  <c r="J614" i="59" l="1"/>
  <c r="J616" i="59" s="1"/>
  <c r="J618" i="59" s="1"/>
  <c r="I2" i="59" s="1"/>
  <c r="C7" i="15" s="1"/>
  <c r="I618" i="59" l="1"/>
  <c r="J948" i="58" l="1"/>
  <c r="J946" i="58"/>
  <c r="J944" i="58"/>
  <c r="J943" i="58"/>
  <c r="I941" i="58"/>
  <c r="H941" i="58"/>
  <c r="G941" i="58"/>
  <c r="F941" i="58"/>
  <c r="D941" i="58"/>
  <c r="C941" i="58"/>
  <c r="L666" i="58"/>
  <c r="L665" i="58"/>
  <c r="M3" i="58"/>
  <c r="L3" i="58"/>
  <c r="N3" i="58" l="1"/>
  <c r="J945" i="58"/>
  <c r="J947" i="58" s="1"/>
  <c r="J949" i="58" s="1"/>
  <c r="I949" i="58" l="1"/>
  <c r="I2" i="58"/>
  <c r="C8" i="15" s="1"/>
  <c r="L1" i="56"/>
  <c r="M66" i="57" l="1"/>
  <c r="M65" i="57"/>
  <c r="M67" i="57" s="1"/>
  <c r="L15" i="2" l="1"/>
  <c r="L16" i="2"/>
  <c r="L17" i="2"/>
  <c r="J194" i="57" l="1"/>
  <c r="J192" i="57"/>
  <c r="J190" i="57"/>
  <c r="J189" i="57"/>
  <c r="G187" i="57"/>
  <c r="F187" i="57"/>
  <c r="C187" i="57"/>
  <c r="J191" i="57" l="1"/>
  <c r="J193" i="57" s="1"/>
  <c r="J195" i="57" s="1"/>
  <c r="I19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1" i="55"/>
  <c r="J39" i="55"/>
  <c r="J37" i="55"/>
  <c r="J36" i="55"/>
  <c r="G34" i="55"/>
  <c r="F34" i="55"/>
  <c r="C34" i="55"/>
  <c r="J38" i="55" l="1"/>
  <c r="J40" i="55" s="1"/>
  <c r="J42" i="55" s="1"/>
  <c r="I42" i="55" s="1"/>
  <c r="I2" i="55" l="1"/>
  <c r="C9" i="15" s="1"/>
  <c r="I42" i="30" l="1"/>
  <c r="I44" i="30"/>
  <c r="I37" i="18" l="1"/>
  <c r="I39" i="18"/>
  <c r="L3" i="12" l="1"/>
  <c r="B18" i="15" l="1"/>
  <c r="B14" i="15"/>
  <c r="J316" i="54" l="1"/>
  <c r="J314" i="54"/>
  <c r="J312" i="54"/>
  <c r="J311" i="54"/>
  <c r="I309" i="54"/>
  <c r="H309" i="54"/>
  <c r="G309" i="54"/>
  <c r="F309" i="54"/>
  <c r="D309" i="54"/>
  <c r="C309" i="54"/>
  <c r="J313" i="54" l="1"/>
  <c r="J315" i="54" s="1"/>
  <c r="J317" i="54" s="1"/>
  <c r="I2" i="54" s="1"/>
  <c r="C5" i="15" s="1"/>
  <c r="L3" i="54"/>
  <c r="I317" i="54" l="1"/>
  <c r="J146" i="35" l="1"/>
  <c r="J150" i="35"/>
  <c r="J148" i="35"/>
  <c r="J145" i="35"/>
  <c r="G143" i="35"/>
  <c r="F143" i="35"/>
  <c r="J147" i="35" l="1"/>
  <c r="J149" i="35" s="1"/>
  <c r="J151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43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3" i="2" l="1"/>
  <c r="I168" i="2"/>
  <c r="H168" i="2"/>
  <c r="G168" i="2"/>
  <c r="F16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9" i="12"/>
  <c r="J67" i="12"/>
  <c r="J65" i="12"/>
  <c r="J64" i="12"/>
  <c r="F62" i="12"/>
  <c r="C6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5" i="2"/>
  <c r="J171" i="2"/>
  <c r="J170" i="2"/>
  <c r="D168" i="2"/>
  <c r="C16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72" i="2"/>
  <c r="J174" i="2" s="1"/>
  <c r="J176" i="2" s="1"/>
  <c r="I176" i="2" s="1"/>
  <c r="J55" i="11"/>
  <c r="J57" i="11" s="1"/>
  <c r="J59" i="11" s="1"/>
  <c r="J59" i="34"/>
  <c r="I2" i="21"/>
  <c r="I59" i="21"/>
  <c r="J122" i="20"/>
  <c r="J124" i="20" s="1"/>
  <c r="J126" i="20" s="1"/>
  <c r="I2" i="20" s="1"/>
  <c r="J66" i="12"/>
  <c r="J68" i="12" s="1"/>
  <c r="J70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0" i="12"/>
  <c r="I126" i="20"/>
  <c r="I52" i="18"/>
  <c r="I95" i="4"/>
  <c r="I34" i="32"/>
  <c r="I2" i="32"/>
  <c r="C19" i="15" s="1"/>
  <c r="I2" i="6"/>
  <c r="I2" i="17"/>
  <c r="I2" i="16"/>
  <c r="C15" i="15" s="1"/>
  <c r="I25" i="25"/>
  <c r="I151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<sst xmlns="http://schemas.openxmlformats.org/spreadsheetml/2006/main" count="2036" uniqueCount="202">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</sst>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17"/>
  <sheetViews>
    <sheetView zoomScale="85" zoomScaleNormal="85" workbookViewId="0">
      <pane ySplit="7" topLeftCell="A301" activePane="bottomLeft" state="frozen"/>
      <selection pane="bottomLeft" activeCell="B306" sqref="B30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5" t="s">
        <v>22</v>
      </c>
      <c r="G1" s="365"/>
      <c r="H1" s="365"/>
      <c r="I1" s="220" t="s">
        <v>20</v>
      </c>
      <c r="J1" s="218"/>
      <c r="L1" s="275">
        <f>SUM(D290:D300)</f>
        <v>6228865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5" t="s">
        <v>21</v>
      </c>
      <c r="G2" s="365"/>
      <c r="H2" s="365"/>
      <c r="I2" s="220">
        <f>J317*-1</f>
        <v>4382176</v>
      </c>
      <c r="J2" s="218"/>
      <c r="L2" s="276">
        <f>SUM(G290:G300)</f>
        <v>514063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5714802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L5" s="274"/>
      <c r="M5" s="238"/>
      <c r="N5" s="238"/>
      <c r="O5" s="238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5" x14ac:dyDescent="0.25">
      <c r="A7" s="36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8"/>
      <c r="I7" s="369"/>
      <c r="J7" s="37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10">
        <v>43318</v>
      </c>
      <c r="B301" s="115">
        <v>180171637</v>
      </c>
      <c r="C301" s="306">
        <v>10</v>
      </c>
      <c r="D301" s="117">
        <v>1183350</v>
      </c>
      <c r="E301" s="118"/>
      <c r="F301" s="120"/>
      <c r="G301" s="117"/>
      <c r="H301" s="118"/>
      <c r="I301" s="213"/>
      <c r="J301" s="117"/>
    </row>
    <row r="302" spans="1:10" ht="15.75" customHeight="1" x14ac:dyDescent="0.25">
      <c r="A302" s="210">
        <v>43318</v>
      </c>
      <c r="B302" s="115">
        <v>180171680</v>
      </c>
      <c r="C302" s="306">
        <v>5</v>
      </c>
      <c r="D302" s="117">
        <v>474338</v>
      </c>
      <c r="E302" s="118"/>
      <c r="F302" s="120"/>
      <c r="G302" s="117"/>
      <c r="H302" s="118"/>
      <c r="I302" s="213"/>
      <c r="J302" s="117"/>
    </row>
    <row r="303" spans="1:10" ht="15.75" customHeight="1" x14ac:dyDescent="0.25">
      <c r="A303" s="210">
        <v>43319</v>
      </c>
      <c r="B303" s="115">
        <v>180171719</v>
      </c>
      <c r="C303" s="306">
        <v>11</v>
      </c>
      <c r="D303" s="117">
        <v>1234625</v>
      </c>
      <c r="E303" s="118">
        <v>180044726</v>
      </c>
      <c r="F303" s="120">
        <v>1</v>
      </c>
      <c r="G303" s="117">
        <v>131513</v>
      </c>
      <c r="H303" s="118"/>
      <c r="I303" s="213"/>
      <c r="J303" s="117"/>
    </row>
    <row r="304" spans="1:10" ht="15.75" customHeight="1" x14ac:dyDescent="0.25">
      <c r="A304" s="210">
        <v>43319</v>
      </c>
      <c r="B304" s="115">
        <v>180171759</v>
      </c>
      <c r="C304" s="306">
        <v>6</v>
      </c>
      <c r="D304" s="117">
        <v>735438</v>
      </c>
      <c r="E304" s="118"/>
      <c r="F304" s="120"/>
      <c r="G304" s="117"/>
      <c r="H304" s="118"/>
      <c r="I304" s="213"/>
      <c r="J304" s="117"/>
    </row>
    <row r="305" spans="1:10" ht="15.75" customHeight="1" x14ac:dyDescent="0.25">
      <c r="A305" s="210">
        <v>43320</v>
      </c>
      <c r="B305" s="115">
        <v>180171807</v>
      </c>
      <c r="C305" s="306">
        <v>6</v>
      </c>
      <c r="D305" s="117">
        <v>643825</v>
      </c>
      <c r="E305" s="118">
        <v>180044739</v>
      </c>
      <c r="F305" s="120">
        <v>1</v>
      </c>
      <c r="G305" s="117">
        <v>130025</v>
      </c>
      <c r="H305" s="118"/>
      <c r="I305" s="213"/>
      <c r="J305" s="117"/>
    </row>
    <row r="306" spans="1:10" ht="15.75" customHeight="1" x14ac:dyDescent="0.25">
      <c r="A306" s="210">
        <v>43320</v>
      </c>
      <c r="B306" s="115">
        <v>180171875</v>
      </c>
      <c r="C306" s="306">
        <v>3</v>
      </c>
      <c r="D306" s="117">
        <v>372138</v>
      </c>
      <c r="E306" s="118"/>
      <c r="F306" s="120"/>
      <c r="G306" s="117"/>
      <c r="H306" s="118"/>
      <c r="I306" s="213"/>
      <c r="J306" s="117"/>
    </row>
    <row r="307" spans="1:10" ht="15.75" customHeight="1" x14ac:dyDescent="0.25">
      <c r="A307" s="210"/>
      <c r="B307" s="115"/>
      <c r="C307" s="306"/>
      <c r="D307" s="117"/>
      <c r="E307" s="118"/>
      <c r="F307" s="120"/>
      <c r="G307" s="117"/>
      <c r="H307" s="118"/>
      <c r="I307" s="213"/>
      <c r="J307" s="117"/>
    </row>
    <row r="308" spans="1:10" x14ac:dyDescent="0.25">
      <c r="A308" s="235"/>
      <c r="B308" s="234"/>
      <c r="C308" s="12"/>
      <c r="D308" s="236"/>
      <c r="E308" s="237"/>
      <c r="F308" s="240"/>
      <c r="G308" s="236"/>
      <c r="H308" s="237"/>
      <c r="I308" s="239"/>
      <c r="J308" s="236"/>
    </row>
    <row r="309" spans="1:10" x14ac:dyDescent="0.25">
      <c r="A309" s="235"/>
      <c r="B309" s="223" t="s">
        <v>11</v>
      </c>
      <c r="C309" s="229">
        <f>SUM(C8:C308)</f>
        <v>3364</v>
      </c>
      <c r="D309" s="224">
        <f>SUM(D8:D308)</f>
        <v>353159784</v>
      </c>
      <c r="E309" s="223" t="s">
        <v>11</v>
      </c>
      <c r="F309" s="232">
        <f>SUM(F8:F308)</f>
        <v>450</v>
      </c>
      <c r="G309" s="224">
        <f>SUM(G8:G308)</f>
        <v>49807917</v>
      </c>
      <c r="H309" s="232">
        <f>SUM(H8:H308)</f>
        <v>0</v>
      </c>
      <c r="I309" s="232">
        <f>SUM(I8:I308)</f>
        <v>298969691</v>
      </c>
      <c r="J309" s="5"/>
    </row>
    <row r="310" spans="1:10" x14ac:dyDescent="0.25">
      <c r="A310" s="235"/>
      <c r="B310" s="223"/>
      <c r="C310" s="229"/>
      <c r="D310" s="224"/>
      <c r="E310" s="223"/>
      <c r="F310" s="232"/>
      <c r="G310" s="224"/>
      <c r="H310" s="232"/>
      <c r="I310" s="232"/>
      <c r="J310" s="5"/>
    </row>
    <row r="311" spans="1:10" x14ac:dyDescent="0.25">
      <c r="A311" s="225"/>
      <c r="B311" s="226"/>
      <c r="C311" s="12"/>
      <c r="D311" s="236"/>
      <c r="E311" s="223"/>
      <c r="F311" s="240"/>
      <c r="G311" s="371" t="s">
        <v>12</v>
      </c>
      <c r="H311" s="371"/>
      <c r="I311" s="239"/>
      <c r="J311" s="227">
        <f>SUM(D8:D308)</f>
        <v>353159784</v>
      </c>
    </row>
    <row r="312" spans="1:10" x14ac:dyDescent="0.25">
      <c r="A312" s="235"/>
      <c r="B312" s="234"/>
      <c r="C312" s="12"/>
      <c r="D312" s="236"/>
      <c r="E312" s="237"/>
      <c r="F312" s="240"/>
      <c r="G312" s="371" t="s">
        <v>13</v>
      </c>
      <c r="H312" s="371"/>
      <c r="I312" s="239"/>
      <c r="J312" s="227">
        <f>SUM(G8:G308)</f>
        <v>49807917</v>
      </c>
    </row>
    <row r="313" spans="1:10" x14ac:dyDescent="0.25">
      <c r="A313" s="228"/>
      <c r="B313" s="237"/>
      <c r="C313" s="12"/>
      <c r="D313" s="236"/>
      <c r="E313" s="237"/>
      <c r="F313" s="240"/>
      <c r="G313" s="371" t="s">
        <v>14</v>
      </c>
      <c r="H313" s="371"/>
      <c r="I313" s="41"/>
      <c r="J313" s="229">
        <f>J311-J312</f>
        <v>303351867</v>
      </c>
    </row>
    <row r="314" spans="1:10" x14ac:dyDescent="0.25">
      <c r="A314" s="235"/>
      <c r="B314" s="230"/>
      <c r="C314" s="12"/>
      <c r="D314" s="231"/>
      <c r="E314" s="237"/>
      <c r="F314" s="240"/>
      <c r="G314" s="371" t="s">
        <v>15</v>
      </c>
      <c r="H314" s="371"/>
      <c r="I314" s="239"/>
      <c r="J314" s="227">
        <f>SUM(H8:H308)</f>
        <v>0</v>
      </c>
    </row>
    <row r="315" spans="1:10" x14ac:dyDescent="0.25">
      <c r="A315" s="235"/>
      <c r="B315" s="230"/>
      <c r="C315" s="12"/>
      <c r="D315" s="231"/>
      <c r="E315" s="237"/>
      <c r="F315" s="240"/>
      <c r="G315" s="371" t="s">
        <v>16</v>
      </c>
      <c r="H315" s="371"/>
      <c r="I315" s="239"/>
      <c r="J315" s="227">
        <f>J313+J314</f>
        <v>303351867</v>
      </c>
    </row>
    <row r="316" spans="1:10" x14ac:dyDescent="0.25">
      <c r="A316" s="235"/>
      <c r="B316" s="230"/>
      <c r="C316" s="12"/>
      <c r="D316" s="231"/>
      <c r="E316" s="237"/>
      <c r="F316" s="240"/>
      <c r="G316" s="371" t="s">
        <v>5</v>
      </c>
      <c r="H316" s="371"/>
      <c r="I316" s="239"/>
      <c r="J316" s="227">
        <f>SUM(I8:I308)</f>
        <v>298969691</v>
      </c>
    </row>
    <row r="317" spans="1:10" x14ac:dyDescent="0.25">
      <c r="A317" s="235"/>
      <c r="B317" s="230"/>
      <c r="C317" s="12"/>
      <c r="D317" s="231"/>
      <c r="E317" s="237"/>
      <c r="F317" s="240"/>
      <c r="G317" s="371" t="s">
        <v>32</v>
      </c>
      <c r="H317" s="371"/>
      <c r="I317" s="240" t="str">
        <f>IF(J317&gt;0,"SALDO",IF(J317&lt;0,"PIUTANG",IF(J317=0,"LUNAS")))</f>
        <v>PIUTANG</v>
      </c>
      <c r="J317" s="227">
        <f>J316-J315</f>
        <v>-4382176</v>
      </c>
    </row>
  </sheetData>
  <mergeCells count="15">
    <mergeCell ref="G317:H317"/>
    <mergeCell ref="G311:H311"/>
    <mergeCell ref="G312:H312"/>
    <mergeCell ref="G313:H313"/>
    <mergeCell ref="G314:H314"/>
    <mergeCell ref="G315:H315"/>
    <mergeCell ref="G316:H31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6"/>
  <sheetViews>
    <sheetView workbookViewId="0">
      <pane ySplit="7" topLeftCell="A156" activePane="bottomLeft" state="frozen"/>
      <selection pane="bottomLeft" activeCell="I157" sqref="I15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5" t="s">
        <v>22</v>
      </c>
      <c r="G1" s="365"/>
      <c r="H1" s="365"/>
      <c r="I1" s="42" t="s">
        <v>20</v>
      </c>
      <c r="J1" s="20"/>
      <c r="L1" s="277">
        <f>SUM(D159:D163)</f>
        <v>1295001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J176*-1</f>
        <v>1673674</v>
      </c>
      <c r="J2" s="20"/>
      <c r="L2" s="277">
        <f>SUM(G159:G163)</f>
        <v>156538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1138463</v>
      </c>
      <c r="M3" s="219"/>
      <c r="N3" s="219">
        <f>I2-L3</f>
        <v>535211</v>
      </c>
      <c r="O3" s="219"/>
      <c r="P3" s="219"/>
      <c r="Q3" s="219"/>
      <c r="R3" s="219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72" t="s">
        <v>2</v>
      </c>
      <c r="B6" s="368" t="s">
        <v>3</v>
      </c>
      <c r="C6" s="368"/>
      <c r="D6" s="368"/>
      <c r="E6" s="368"/>
      <c r="F6" s="368"/>
      <c r="G6" s="368"/>
      <c r="H6" s="373" t="s">
        <v>4</v>
      </c>
      <c r="I6" s="369" t="s">
        <v>5</v>
      </c>
      <c r="J6" s="370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69"/>
      <c r="J7" s="37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>
        <v>43315</v>
      </c>
      <c r="B163" s="234">
        <v>180171402</v>
      </c>
      <c r="C163" s="240">
        <v>1</v>
      </c>
      <c r="D163" s="236">
        <v>148575</v>
      </c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2">
        <v>43319</v>
      </c>
      <c r="B164" s="234">
        <v>180171757</v>
      </c>
      <c r="C164" s="240">
        <v>4</v>
      </c>
      <c r="D164" s="236">
        <v>375813</v>
      </c>
      <c r="E164" s="237"/>
      <c r="F164" s="240"/>
      <c r="G164" s="236"/>
      <c r="H164" s="239"/>
      <c r="I164" s="239"/>
      <c r="J164" s="23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2">
        <v>43320</v>
      </c>
      <c r="B165" s="234">
        <v>180171858</v>
      </c>
      <c r="C165" s="240">
        <v>1</v>
      </c>
      <c r="D165" s="236">
        <v>93100</v>
      </c>
      <c r="E165" s="237"/>
      <c r="F165" s="240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2">
        <v>43320</v>
      </c>
      <c r="B166" s="234">
        <v>180171872</v>
      </c>
      <c r="C166" s="240">
        <v>1</v>
      </c>
      <c r="D166" s="236">
        <v>69300</v>
      </c>
      <c r="E166" s="237"/>
      <c r="F166" s="240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  <c r="Q166" s="219"/>
      <c r="R166" s="219"/>
    </row>
    <row r="167" spans="1:18" x14ac:dyDescent="0.25">
      <c r="A167" s="162"/>
      <c r="B167" s="3"/>
      <c r="C167" s="40"/>
      <c r="D167" s="6"/>
      <c r="E167" s="7"/>
      <c r="F167" s="40"/>
      <c r="G167" s="6"/>
      <c r="H167" s="39"/>
      <c r="I167" s="39"/>
      <c r="J167" s="6"/>
    </row>
    <row r="168" spans="1:18" x14ac:dyDescent="0.25">
      <c r="A168" s="162"/>
      <c r="B168" s="8" t="s">
        <v>11</v>
      </c>
      <c r="C168" s="77">
        <f>SUM(C8:C167)</f>
        <v>956</v>
      </c>
      <c r="D168" s="9">
        <f>SUM(D8:D167)</f>
        <v>103652361</v>
      </c>
      <c r="E168" s="8" t="s">
        <v>11</v>
      </c>
      <c r="F168" s="77">
        <f>SUM(F8:F167)</f>
        <v>77</v>
      </c>
      <c r="G168" s="5">
        <f>SUM(G8:G167)</f>
        <v>17977274</v>
      </c>
      <c r="H168" s="40">
        <f>SUM(H8:H167)</f>
        <v>0</v>
      </c>
      <c r="I168" s="40">
        <f>SUM(I8:I167)</f>
        <v>84001413</v>
      </c>
      <c r="J168" s="5"/>
    </row>
    <row r="169" spans="1:18" x14ac:dyDescent="0.25">
      <c r="A169" s="162"/>
      <c r="B169" s="8"/>
      <c r="C169" s="77"/>
      <c r="D169" s="9"/>
      <c r="E169" s="8"/>
      <c r="F169" s="77"/>
      <c r="G169" s="5"/>
      <c r="H169" s="40"/>
      <c r="I169" s="40"/>
      <c r="J169" s="5"/>
    </row>
    <row r="170" spans="1:18" x14ac:dyDescent="0.25">
      <c r="A170" s="163"/>
      <c r="B170" s="11"/>
      <c r="C170" s="40"/>
      <c r="D170" s="6"/>
      <c r="E170" s="8"/>
      <c r="F170" s="40"/>
      <c r="G170" s="371" t="s">
        <v>12</v>
      </c>
      <c r="H170" s="371"/>
      <c r="I170" s="39"/>
      <c r="J170" s="13">
        <f>SUM(D8:D167)</f>
        <v>103652361</v>
      </c>
    </row>
    <row r="171" spans="1:18" x14ac:dyDescent="0.25">
      <c r="A171" s="162"/>
      <c r="B171" s="3"/>
      <c r="C171" s="40"/>
      <c r="D171" s="6"/>
      <c r="E171" s="7"/>
      <c r="F171" s="40"/>
      <c r="G171" s="371" t="s">
        <v>13</v>
      </c>
      <c r="H171" s="371"/>
      <c r="I171" s="39"/>
      <c r="J171" s="13">
        <f>SUM(G8:G167)</f>
        <v>17977274</v>
      </c>
    </row>
    <row r="172" spans="1:18" x14ac:dyDescent="0.25">
      <c r="A172" s="164"/>
      <c r="B172" s="7"/>
      <c r="C172" s="40"/>
      <c r="D172" s="6"/>
      <c r="E172" s="7"/>
      <c r="F172" s="40"/>
      <c r="G172" s="371" t="s">
        <v>14</v>
      </c>
      <c r="H172" s="371"/>
      <c r="I172" s="41"/>
      <c r="J172" s="15">
        <f>J170-J171</f>
        <v>85675087</v>
      </c>
    </row>
    <row r="173" spans="1:18" x14ac:dyDescent="0.25">
      <c r="A173" s="162"/>
      <c r="B173" s="16"/>
      <c r="C173" s="40"/>
      <c r="D173" s="17"/>
      <c r="E173" s="7"/>
      <c r="F173" s="40"/>
      <c r="G173" s="371" t="s">
        <v>15</v>
      </c>
      <c r="H173" s="371"/>
      <c r="I173" s="39"/>
      <c r="J173" s="13">
        <f>SUM(H8:H167)</f>
        <v>0</v>
      </c>
    </row>
    <row r="174" spans="1:18" x14ac:dyDescent="0.25">
      <c r="A174" s="162"/>
      <c r="B174" s="16"/>
      <c r="C174" s="40"/>
      <c r="D174" s="17"/>
      <c r="E174" s="7"/>
      <c r="F174" s="40"/>
      <c r="G174" s="371" t="s">
        <v>16</v>
      </c>
      <c r="H174" s="371"/>
      <c r="I174" s="39"/>
      <c r="J174" s="13">
        <f>J172+J173</f>
        <v>85675087</v>
      </c>
    </row>
    <row r="175" spans="1:18" x14ac:dyDescent="0.25">
      <c r="A175" s="162"/>
      <c r="B175" s="16"/>
      <c r="C175" s="40"/>
      <c r="D175" s="17"/>
      <c r="E175" s="7"/>
      <c r="F175" s="40"/>
      <c r="G175" s="371" t="s">
        <v>5</v>
      </c>
      <c r="H175" s="371"/>
      <c r="I175" s="39"/>
      <c r="J175" s="13">
        <f>SUM(I8:I167)</f>
        <v>84001413</v>
      </c>
    </row>
    <row r="176" spans="1:18" x14ac:dyDescent="0.25">
      <c r="A176" s="162"/>
      <c r="B176" s="16"/>
      <c r="C176" s="40"/>
      <c r="D176" s="17"/>
      <c r="E176" s="7"/>
      <c r="F176" s="40"/>
      <c r="G176" s="371" t="s">
        <v>32</v>
      </c>
      <c r="H176" s="371"/>
      <c r="I176" s="40" t="str">
        <f>IF(J176&gt;0,"SALDO",IF(J176&lt;0,"PIUTANG",IF(J176=0,"LUNAS")))</f>
        <v>PIUTANG</v>
      </c>
      <c r="J176" s="13">
        <f>J175-J174</f>
        <v>-1673674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5:H175"/>
    <mergeCell ref="G176:H176"/>
    <mergeCell ref="G170:H170"/>
    <mergeCell ref="G171:H171"/>
    <mergeCell ref="G172:H172"/>
    <mergeCell ref="G173:H173"/>
    <mergeCell ref="G174:H17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49"/>
  <sheetViews>
    <sheetView workbookViewId="0">
      <pane ySplit="7" topLeftCell="A923" activePane="bottomLeft" state="frozen"/>
      <selection pane="bottomLeft" activeCell="J929" sqref="J92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SUM(D914:D921)</f>
        <v>9628327</v>
      </c>
      <c r="M1" s="219">
        <f>SUM(D909:D913)</f>
        <v>5096263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J949*-1</f>
        <v>10734677</v>
      </c>
      <c r="J2" s="218"/>
      <c r="L2" s="219">
        <f>SUM(G914:G921)</f>
        <v>0</v>
      </c>
      <c r="M2" s="219">
        <f>SUM(G909:G913)</f>
        <v>180163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9628327</v>
      </c>
      <c r="M3" s="219">
        <f>M1-M2</f>
        <v>4916100</v>
      </c>
      <c r="N3" s="219">
        <f>L3+M3</f>
        <v>14544427</v>
      </c>
    </row>
    <row r="4" spans="1:18" x14ac:dyDescent="0.25">
      <c r="L4" s="233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76" t="s">
        <v>4</v>
      </c>
      <c r="I6" s="378" t="s">
        <v>5</v>
      </c>
      <c r="J6" s="380" t="s">
        <v>6</v>
      </c>
    </row>
    <row r="7" spans="1:18" x14ac:dyDescent="0.25">
      <c r="A7" s="36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7"/>
      <c r="I7" s="379"/>
      <c r="J7" s="38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98">
        <v>43320</v>
      </c>
      <c r="B930" s="99">
        <v>180171782</v>
      </c>
      <c r="C930" s="100">
        <v>36</v>
      </c>
      <c r="D930" s="34">
        <v>3707638</v>
      </c>
      <c r="E930" s="99"/>
      <c r="F930" s="100"/>
      <c r="G930" s="34"/>
      <c r="H930" s="102"/>
      <c r="I930" s="102"/>
      <c r="J930" s="34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98">
        <v>43320</v>
      </c>
      <c r="B931" s="99">
        <v>180171794</v>
      </c>
      <c r="C931" s="100">
        <v>6</v>
      </c>
      <c r="D931" s="34">
        <v>759063</v>
      </c>
      <c r="E931" s="99"/>
      <c r="F931" s="100"/>
      <c r="G931" s="34"/>
      <c r="H931" s="102"/>
      <c r="I931" s="102"/>
      <c r="J931" s="34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98">
        <v>43320</v>
      </c>
      <c r="B932" s="99">
        <v>180171809</v>
      </c>
      <c r="C932" s="100">
        <v>11</v>
      </c>
      <c r="D932" s="34">
        <v>1249850</v>
      </c>
      <c r="E932" s="99"/>
      <c r="F932" s="100"/>
      <c r="G932" s="34"/>
      <c r="H932" s="102"/>
      <c r="I932" s="102"/>
      <c r="J932" s="34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98">
        <v>43320</v>
      </c>
      <c r="B933" s="99">
        <v>180171828</v>
      </c>
      <c r="C933" s="100">
        <v>6</v>
      </c>
      <c r="D933" s="34">
        <v>731413</v>
      </c>
      <c r="E933" s="99"/>
      <c r="F933" s="100"/>
      <c r="G933" s="34"/>
      <c r="H933" s="102"/>
      <c r="I933" s="102"/>
      <c r="J933" s="34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98">
        <v>43320</v>
      </c>
      <c r="B934" s="99">
        <v>180171840</v>
      </c>
      <c r="C934" s="100">
        <v>27</v>
      </c>
      <c r="D934" s="34">
        <v>3847025</v>
      </c>
      <c r="E934" s="99"/>
      <c r="F934" s="100"/>
      <c r="G934" s="34"/>
      <c r="H934" s="102"/>
      <c r="I934" s="102"/>
      <c r="J934" s="34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98">
        <v>43320</v>
      </c>
      <c r="B935" s="99">
        <v>180171866</v>
      </c>
      <c r="C935" s="100">
        <v>3</v>
      </c>
      <c r="D935" s="34">
        <v>308175</v>
      </c>
      <c r="E935" s="99"/>
      <c r="F935" s="100"/>
      <c r="G935" s="34"/>
      <c r="H935" s="102"/>
      <c r="I935" s="102"/>
      <c r="J935" s="34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98">
        <v>43320</v>
      </c>
      <c r="B936" s="99">
        <v>180171865</v>
      </c>
      <c r="C936" s="100">
        <v>1</v>
      </c>
      <c r="D936" s="34">
        <v>131513</v>
      </c>
      <c r="E936" s="99"/>
      <c r="F936" s="100"/>
      <c r="G936" s="34"/>
      <c r="H936" s="102"/>
      <c r="I936" s="102"/>
      <c r="J936" s="34"/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98"/>
      <c r="B937" s="99"/>
      <c r="C937" s="100"/>
      <c r="D937" s="34"/>
      <c r="E937" s="99"/>
      <c r="F937" s="100"/>
      <c r="G937" s="34"/>
      <c r="H937" s="102"/>
      <c r="I937" s="102"/>
      <c r="J937" s="34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98"/>
      <c r="B938" s="99"/>
      <c r="C938" s="100"/>
      <c r="D938" s="34"/>
      <c r="E938" s="99"/>
      <c r="F938" s="100"/>
      <c r="G938" s="34"/>
      <c r="H938" s="102"/>
      <c r="I938" s="102"/>
      <c r="J938" s="34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98"/>
      <c r="B939" s="99"/>
      <c r="C939" s="100"/>
      <c r="D939" s="34"/>
      <c r="E939" s="99"/>
      <c r="F939" s="100"/>
      <c r="G939" s="34"/>
      <c r="H939" s="102"/>
      <c r="I939" s="102"/>
      <c r="J939" s="34"/>
      <c r="K939" s="138"/>
      <c r="L939" s="138"/>
      <c r="M939" s="138"/>
      <c r="N939" s="138"/>
      <c r="O939" s="138"/>
      <c r="P939" s="138"/>
      <c r="Q939" s="138"/>
      <c r="R939" s="138"/>
    </row>
    <row r="940" spans="1:18" x14ac:dyDescent="0.25">
      <c r="A940" s="235"/>
      <c r="B940" s="234"/>
      <c r="C940" s="240"/>
      <c r="D940" s="236"/>
      <c r="E940" s="234"/>
      <c r="F940" s="240"/>
      <c r="G940" s="236"/>
      <c r="H940" s="239"/>
      <c r="I940" s="239"/>
      <c r="J940" s="236"/>
    </row>
    <row r="941" spans="1:18" s="218" customFormat="1" x14ac:dyDescent="0.25">
      <c r="A941" s="226"/>
      <c r="B941" s="223" t="s">
        <v>11</v>
      </c>
      <c r="C941" s="232">
        <f>SUM(C8:C940)</f>
        <v>10622</v>
      </c>
      <c r="D941" s="224">
        <f>SUM(D8:D940)</f>
        <v>1152431850</v>
      </c>
      <c r="E941" s="223" t="s">
        <v>11</v>
      </c>
      <c r="F941" s="232">
        <f>SUM(F8:F940)</f>
        <v>1085</v>
      </c>
      <c r="G941" s="224">
        <f>SUM(G8:G940)</f>
        <v>118816816</v>
      </c>
      <c r="H941" s="232">
        <f>SUM(H8:H940)</f>
        <v>0</v>
      </c>
      <c r="I941" s="232">
        <f>SUM(I8:I940)</f>
        <v>1022880357</v>
      </c>
      <c r="J941" s="224"/>
      <c r="K941" s="220"/>
      <c r="L941" s="220"/>
      <c r="M941" s="220"/>
      <c r="N941" s="220"/>
      <c r="O941" s="220"/>
      <c r="P941" s="220"/>
      <c r="Q941" s="220"/>
      <c r="R941" s="220"/>
    </row>
    <row r="942" spans="1:18" s="218" customFormat="1" x14ac:dyDescent="0.25">
      <c r="A942" s="226"/>
      <c r="B942" s="223"/>
      <c r="C942" s="232"/>
      <c r="D942" s="224"/>
      <c r="E942" s="223"/>
      <c r="F942" s="232"/>
      <c r="G942" s="224"/>
      <c r="H942" s="232"/>
      <c r="I942" s="232"/>
      <c r="J942" s="224"/>
      <c r="K942" s="220"/>
      <c r="M942" s="220"/>
      <c r="N942" s="220"/>
      <c r="O942" s="220"/>
      <c r="P942" s="220"/>
      <c r="Q942" s="220"/>
      <c r="R942" s="220"/>
    </row>
    <row r="943" spans="1:18" x14ac:dyDescent="0.25">
      <c r="A943" s="225"/>
      <c r="B943" s="226"/>
      <c r="C943" s="240"/>
      <c r="D943" s="236"/>
      <c r="E943" s="223"/>
      <c r="F943" s="240"/>
      <c r="G943" s="374" t="s">
        <v>12</v>
      </c>
      <c r="H943" s="375"/>
      <c r="I943" s="236"/>
      <c r="J943" s="227">
        <f>SUM(D8:D940)</f>
        <v>1152431850</v>
      </c>
      <c r="P943" s="220"/>
      <c r="Q943" s="220"/>
      <c r="R943" s="233"/>
    </row>
    <row r="944" spans="1:18" x14ac:dyDescent="0.25">
      <c r="A944" s="235"/>
      <c r="B944" s="234"/>
      <c r="C944" s="240"/>
      <c r="D944" s="236"/>
      <c r="E944" s="234"/>
      <c r="F944" s="240"/>
      <c r="G944" s="374" t="s">
        <v>13</v>
      </c>
      <c r="H944" s="375"/>
      <c r="I944" s="237"/>
      <c r="J944" s="227">
        <f>SUM(G8:G940)</f>
        <v>118816816</v>
      </c>
      <c r="R944" s="233"/>
    </row>
    <row r="945" spans="1:18" x14ac:dyDescent="0.25">
      <c r="A945" s="228"/>
      <c r="B945" s="237"/>
      <c r="C945" s="240"/>
      <c r="D945" s="236"/>
      <c r="E945" s="234"/>
      <c r="F945" s="240"/>
      <c r="G945" s="374" t="s">
        <v>14</v>
      </c>
      <c r="H945" s="375"/>
      <c r="I945" s="229"/>
      <c r="J945" s="229">
        <f>J943-J944</f>
        <v>1033615034</v>
      </c>
      <c r="L945" s="220"/>
      <c r="R945" s="233"/>
    </row>
    <row r="946" spans="1:18" x14ac:dyDescent="0.25">
      <c r="A946" s="235"/>
      <c r="B946" s="230"/>
      <c r="C946" s="240"/>
      <c r="D946" s="231"/>
      <c r="E946" s="234"/>
      <c r="F946" s="240"/>
      <c r="G946" s="374" t="s">
        <v>15</v>
      </c>
      <c r="H946" s="375"/>
      <c r="I946" s="237"/>
      <c r="J946" s="227">
        <f>SUM(H8:H940)</f>
        <v>0</v>
      </c>
      <c r="R946" s="233"/>
    </row>
    <row r="947" spans="1:18" x14ac:dyDescent="0.25">
      <c r="A947" s="235"/>
      <c r="B947" s="230"/>
      <c r="C947" s="240"/>
      <c r="D947" s="231"/>
      <c r="E947" s="234"/>
      <c r="F947" s="240"/>
      <c r="G947" s="374" t="s">
        <v>16</v>
      </c>
      <c r="H947" s="375"/>
      <c r="I947" s="237"/>
      <c r="J947" s="227">
        <f>J945+J946</f>
        <v>1033615034</v>
      </c>
      <c r="R947" s="233"/>
    </row>
    <row r="948" spans="1:18" x14ac:dyDescent="0.25">
      <c r="A948" s="235"/>
      <c r="B948" s="230"/>
      <c r="C948" s="240"/>
      <c r="D948" s="231"/>
      <c r="E948" s="234"/>
      <c r="F948" s="240"/>
      <c r="G948" s="374" t="s">
        <v>5</v>
      </c>
      <c r="H948" s="375"/>
      <c r="I948" s="237"/>
      <c r="J948" s="227">
        <f>SUM(I8:I940)</f>
        <v>1022880357</v>
      </c>
      <c r="R948" s="233"/>
    </row>
    <row r="949" spans="1:18" x14ac:dyDescent="0.25">
      <c r="A949" s="235"/>
      <c r="B949" s="230"/>
      <c r="C949" s="240"/>
      <c r="D949" s="231"/>
      <c r="E949" s="234"/>
      <c r="F949" s="240"/>
      <c r="G949" s="374" t="s">
        <v>32</v>
      </c>
      <c r="H949" s="375"/>
      <c r="I949" s="234" t="str">
        <f>IF(J949&gt;0,"SALDO",IF(J949&lt;0,"PIUTANG",IF(J949=0,"LUNAS")))</f>
        <v>PIUTANG</v>
      </c>
      <c r="J949" s="227">
        <f>J948-J947</f>
        <v>-10734677</v>
      </c>
      <c r="R949" s="233"/>
    </row>
  </sheetData>
  <mergeCells count="13">
    <mergeCell ref="A5:J5"/>
    <mergeCell ref="A6:A7"/>
    <mergeCell ref="B6:G6"/>
    <mergeCell ref="H6:H7"/>
    <mergeCell ref="I6:I7"/>
    <mergeCell ref="J6:J7"/>
    <mergeCell ref="G949:H949"/>
    <mergeCell ref="G943:H943"/>
    <mergeCell ref="G944:H944"/>
    <mergeCell ref="G945:H945"/>
    <mergeCell ref="G946:H946"/>
    <mergeCell ref="G947:H947"/>
    <mergeCell ref="G948:H94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9"/>
  <sheetViews>
    <sheetView zoomScaleNormal="100" workbookViewId="0">
      <pane ySplit="6" topLeftCell="A599" activePane="bottomLeft" state="frozen"/>
      <selection pane="bottomLeft" activeCell="J603" sqref="J60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3" t="s">
        <v>22</v>
      </c>
      <c r="G1" s="383"/>
      <c r="H1" s="383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3" t="s">
        <v>21</v>
      </c>
      <c r="G2" s="383"/>
      <c r="H2" s="383"/>
      <c r="I2" s="326">
        <f>J618*-1</f>
        <v>828452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4"/>
      <c r="B4" s="385"/>
      <c r="C4" s="385"/>
      <c r="D4" s="385"/>
      <c r="E4" s="385"/>
      <c r="F4" s="385"/>
      <c r="G4" s="385"/>
      <c r="H4" s="385"/>
      <c r="I4" s="385"/>
      <c r="J4" s="386"/>
    </row>
    <row r="5" spans="1:16" x14ac:dyDescent="0.25">
      <c r="A5" s="387" t="s">
        <v>2</v>
      </c>
      <c r="B5" s="389" t="s">
        <v>3</v>
      </c>
      <c r="C5" s="390"/>
      <c r="D5" s="390"/>
      <c r="E5" s="390"/>
      <c r="F5" s="390"/>
      <c r="G5" s="391"/>
      <c r="H5" s="392" t="s">
        <v>4</v>
      </c>
      <c r="I5" s="394" t="s">
        <v>5</v>
      </c>
      <c r="J5" s="396" t="s">
        <v>6</v>
      </c>
    </row>
    <row r="6" spans="1:16" x14ac:dyDescent="0.25">
      <c r="A6" s="38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3"/>
      <c r="I6" s="395"/>
      <c r="J6" s="39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28"/>
      <c r="P599" s="328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28"/>
      <c r="P600" s="328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28"/>
      <c r="P601" s="328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28"/>
      <c r="P602" s="328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28"/>
      <c r="P603" s="328"/>
    </row>
    <row r="604" spans="1:16" x14ac:dyDescent="0.25">
      <c r="A604" s="339">
        <v>43320</v>
      </c>
      <c r="B604" s="340">
        <v>180171812</v>
      </c>
      <c r="C604" s="341">
        <v>8</v>
      </c>
      <c r="D604" s="342">
        <v>832300</v>
      </c>
      <c r="E604" s="343">
        <v>180044732</v>
      </c>
      <c r="F604" s="341">
        <v>6</v>
      </c>
      <c r="G604" s="342">
        <v>414750</v>
      </c>
      <c r="H604" s="343"/>
      <c r="I604" s="344"/>
      <c r="J604" s="364"/>
      <c r="K604" s="328"/>
      <c r="L604" s="328"/>
      <c r="M604" s="328"/>
      <c r="N604" s="328"/>
      <c r="O604" s="328"/>
      <c r="P604" s="328"/>
    </row>
    <row r="605" spans="1:16" x14ac:dyDescent="0.25">
      <c r="A605" s="339">
        <v>43320</v>
      </c>
      <c r="B605" s="340">
        <v>180171820</v>
      </c>
      <c r="C605" s="341">
        <v>1</v>
      </c>
      <c r="D605" s="342">
        <v>121188</v>
      </c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28"/>
      <c r="P605" s="328"/>
    </row>
    <row r="606" spans="1:16" x14ac:dyDescent="0.25">
      <c r="A606" s="339">
        <v>43320</v>
      </c>
      <c r="B606" s="340">
        <v>180171854</v>
      </c>
      <c r="C606" s="341">
        <v>3</v>
      </c>
      <c r="D606" s="342">
        <v>289713</v>
      </c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28"/>
      <c r="P606" s="328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28"/>
      <c r="P607" s="328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28"/>
      <c r="P608" s="328"/>
    </row>
    <row r="609" spans="1:16" x14ac:dyDescent="0.25">
      <c r="A609" s="345"/>
      <c r="B609" s="346"/>
      <c r="C609" s="347"/>
      <c r="D609" s="342"/>
      <c r="E609" s="348"/>
      <c r="F609" s="347"/>
      <c r="G609" s="349"/>
      <c r="H609" s="348"/>
      <c r="I609" s="350"/>
      <c r="J609" s="349"/>
      <c r="K609" s="328"/>
      <c r="L609" s="328"/>
      <c r="M609" s="328"/>
      <c r="N609" s="328"/>
      <c r="O609" s="328"/>
      <c r="P609" s="328"/>
    </row>
    <row r="610" spans="1:16" x14ac:dyDescent="0.25">
      <c r="A610" s="345"/>
      <c r="B610" s="351" t="s">
        <v>11</v>
      </c>
      <c r="C610" s="352">
        <f>SUM(C7:C609)</f>
        <v>4338</v>
      </c>
      <c r="D610" s="353">
        <f>SUM(D7:D609)</f>
        <v>429002943</v>
      </c>
      <c r="E610" s="351" t="s">
        <v>11</v>
      </c>
      <c r="F610" s="352">
        <f>SUM(F7:F609)</f>
        <v>1096</v>
      </c>
      <c r="G610" s="353">
        <f>SUM(G7:G609)</f>
        <v>112462303</v>
      </c>
      <c r="H610" s="353">
        <f>SUM(H7:H609)</f>
        <v>0</v>
      </c>
      <c r="I610" s="352">
        <f>SUM(I7:I609)</f>
        <v>315712188</v>
      </c>
      <c r="J610" s="354"/>
      <c r="K610" s="328"/>
      <c r="L610" s="328"/>
      <c r="M610" s="328"/>
      <c r="N610" s="328"/>
      <c r="O610" s="328"/>
      <c r="P610" s="328"/>
    </row>
    <row r="611" spans="1:16" x14ac:dyDescent="0.25">
      <c r="A611" s="345"/>
      <c r="B611" s="351"/>
      <c r="C611" s="352"/>
      <c r="D611" s="353"/>
      <c r="E611" s="351"/>
      <c r="F611" s="352"/>
      <c r="G611" s="354"/>
      <c r="H611" s="346"/>
      <c r="I611" s="347"/>
      <c r="J611" s="354"/>
      <c r="K611" s="328"/>
      <c r="L611" s="328"/>
      <c r="M611" s="328"/>
      <c r="N611" s="328"/>
      <c r="O611" s="328"/>
      <c r="P611" s="328"/>
    </row>
    <row r="612" spans="1:16" x14ac:dyDescent="0.25">
      <c r="A612" s="345"/>
      <c r="B612" s="355"/>
      <c r="C612" s="347"/>
      <c r="D612" s="349"/>
      <c r="E612" s="351"/>
      <c r="F612" s="347"/>
      <c r="G612" s="382" t="s">
        <v>12</v>
      </c>
      <c r="H612" s="382"/>
      <c r="I612" s="350"/>
      <c r="J612" s="356">
        <f>SUM(D7:D609)</f>
        <v>429002943</v>
      </c>
      <c r="K612" s="328"/>
      <c r="L612" s="328"/>
      <c r="M612" s="328"/>
      <c r="N612" s="328"/>
      <c r="O612" s="328"/>
      <c r="P612" s="328"/>
    </row>
    <row r="613" spans="1:16" x14ac:dyDescent="0.25">
      <c r="A613" s="357"/>
      <c r="B613" s="346"/>
      <c r="C613" s="347"/>
      <c r="D613" s="349"/>
      <c r="E613" s="348"/>
      <c r="F613" s="347"/>
      <c r="G613" s="382" t="s">
        <v>13</v>
      </c>
      <c r="H613" s="382"/>
      <c r="I613" s="350"/>
      <c r="J613" s="356">
        <f>SUM(G7:G609)</f>
        <v>112462303</v>
      </c>
      <c r="K613" s="328"/>
      <c r="L613" s="328"/>
      <c r="M613" s="328"/>
      <c r="N613" s="328"/>
      <c r="O613" s="328"/>
      <c r="P613" s="328"/>
    </row>
    <row r="614" spans="1:16" x14ac:dyDescent="0.25">
      <c r="A614" s="345"/>
      <c r="B614" s="348"/>
      <c r="C614" s="347"/>
      <c r="D614" s="349"/>
      <c r="E614" s="348"/>
      <c r="F614" s="347"/>
      <c r="G614" s="382" t="s">
        <v>14</v>
      </c>
      <c r="H614" s="382"/>
      <c r="I614" s="358"/>
      <c r="J614" s="359">
        <f>J612-J613</f>
        <v>316540640</v>
      </c>
      <c r="K614" s="328"/>
      <c r="L614" s="328"/>
      <c r="M614" s="328"/>
      <c r="N614" s="328"/>
      <c r="O614" s="328"/>
      <c r="P614" s="328"/>
    </row>
    <row r="615" spans="1:16" x14ac:dyDescent="0.25">
      <c r="A615" s="360"/>
      <c r="B615" s="361"/>
      <c r="C615" s="347"/>
      <c r="D615" s="362"/>
      <c r="E615" s="348"/>
      <c r="F615" s="347"/>
      <c r="G615" s="382" t="s">
        <v>15</v>
      </c>
      <c r="H615" s="382"/>
      <c r="I615" s="350"/>
      <c r="J615" s="356">
        <f>SUM(H7:H609)</f>
        <v>0</v>
      </c>
      <c r="K615" s="328"/>
      <c r="L615" s="328"/>
      <c r="M615" s="328"/>
      <c r="N615" s="328"/>
      <c r="O615" s="328"/>
      <c r="P615" s="328"/>
    </row>
    <row r="616" spans="1:16" x14ac:dyDescent="0.25">
      <c r="A616" s="345"/>
      <c r="B616" s="361"/>
      <c r="C616" s="347"/>
      <c r="D616" s="362"/>
      <c r="E616" s="348"/>
      <c r="F616" s="347"/>
      <c r="G616" s="382" t="s">
        <v>16</v>
      </c>
      <c r="H616" s="382"/>
      <c r="I616" s="350"/>
      <c r="J616" s="356">
        <f>J614+J615</f>
        <v>316540640</v>
      </c>
      <c r="K616" s="328"/>
      <c r="L616" s="328"/>
      <c r="M616" s="328"/>
      <c r="N616" s="328"/>
      <c r="O616" s="328"/>
      <c r="P616" s="328"/>
    </row>
    <row r="617" spans="1:16" x14ac:dyDescent="0.25">
      <c r="A617" s="345"/>
      <c r="B617" s="361"/>
      <c r="C617" s="347"/>
      <c r="D617" s="362"/>
      <c r="E617" s="348"/>
      <c r="F617" s="347"/>
      <c r="G617" s="382" t="s">
        <v>5</v>
      </c>
      <c r="H617" s="382"/>
      <c r="I617" s="350"/>
      <c r="J617" s="356">
        <f>SUM(I7:I609)</f>
        <v>315712188</v>
      </c>
      <c r="K617" s="328"/>
      <c r="L617" s="328"/>
      <c r="M617" s="328"/>
      <c r="N617" s="328"/>
      <c r="O617" s="328"/>
      <c r="P617" s="328"/>
    </row>
    <row r="618" spans="1:16" x14ac:dyDescent="0.25">
      <c r="A618" s="345"/>
      <c r="B618" s="361"/>
      <c r="C618" s="347"/>
      <c r="D618" s="362"/>
      <c r="E618" s="348"/>
      <c r="F618" s="347"/>
      <c r="G618" s="382" t="s">
        <v>32</v>
      </c>
      <c r="H618" s="382"/>
      <c r="I618" s="347" t="str">
        <f>IF(J618&gt;0,"SALDO",IF(J618&lt;0,"PIUTANG",IF(J618=0,"LUNAS")))</f>
        <v>PIUTANG</v>
      </c>
      <c r="J618" s="356">
        <f>J617-J616</f>
        <v>-828452</v>
      </c>
      <c r="K618" s="328"/>
      <c r="L618" s="328"/>
      <c r="M618" s="328"/>
      <c r="N618" s="328"/>
      <c r="O618" s="328"/>
      <c r="P618" s="328"/>
    </row>
    <row r="619" spans="1:16" x14ac:dyDescent="0.25">
      <c r="A619" s="345"/>
      <c r="K619" s="328"/>
      <c r="L619" s="328"/>
      <c r="M619" s="328"/>
      <c r="N619" s="328"/>
      <c r="O619" s="328"/>
      <c r="P619" s="328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18:H618"/>
    <mergeCell ref="G612:H612"/>
    <mergeCell ref="G613:H613"/>
    <mergeCell ref="G614:H614"/>
    <mergeCell ref="G615:H615"/>
    <mergeCell ref="G616:H616"/>
    <mergeCell ref="G617:H617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57"/>
  <sheetViews>
    <sheetView workbookViewId="0">
      <pane ySplit="7" topLeftCell="A132" activePane="bottomLeft" state="frozen"/>
      <selection pane="bottomLeft" activeCell="B140" sqref="B14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5" t="s">
        <v>22</v>
      </c>
      <c r="G1" s="365"/>
      <c r="H1" s="365"/>
      <c r="I1" s="38" t="s">
        <v>89</v>
      </c>
      <c r="J1" s="20"/>
      <c r="L1" s="37">
        <f>SUM(D129:D133)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220">
        <f>J151*-1</f>
        <v>1200866</v>
      </c>
      <c r="J2" s="20"/>
      <c r="L2" s="219">
        <f>SUM(H129:H133)</f>
        <v>82000</v>
      </c>
      <c r="M2" s="219">
        <v>82000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791190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8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18000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22000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/>
      <c r="F142" s="234"/>
      <c r="G142" s="236"/>
      <c r="H142" s="239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4"/>
      <c r="B143" s="8" t="s">
        <v>11</v>
      </c>
      <c r="C143" s="77">
        <f>SUM(C8:C142)</f>
        <v>617</v>
      </c>
      <c r="D143" s="9"/>
      <c r="E143" s="223" t="s">
        <v>11</v>
      </c>
      <c r="F143" s="223">
        <f>SUM(F8:F142)</f>
        <v>1</v>
      </c>
      <c r="G143" s="224">
        <f>SUM(G8:G142)</f>
        <v>98525</v>
      </c>
      <c r="H143" s="239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4"/>
      <c r="B144" s="8"/>
      <c r="C144" s="77"/>
      <c r="D144" s="9"/>
      <c r="E144" s="237"/>
      <c r="F144" s="234"/>
      <c r="G144" s="236"/>
      <c r="H144" s="239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10"/>
      <c r="B145" s="11"/>
      <c r="C145" s="40"/>
      <c r="D145" s="6"/>
      <c r="E145" s="8"/>
      <c r="F145" s="234"/>
      <c r="G145" s="371" t="s">
        <v>12</v>
      </c>
      <c r="H145" s="371"/>
      <c r="I145" s="39"/>
      <c r="J145" s="13">
        <f>SUM(D8:D142)</f>
        <v>49113021</v>
      </c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4"/>
      <c r="B146" s="3"/>
      <c r="C146" s="40"/>
      <c r="D146" s="6"/>
      <c r="E146" s="8"/>
      <c r="F146" s="234"/>
      <c r="G146" s="371" t="s">
        <v>13</v>
      </c>
      <c r="H146" s="371"/>
      <c r="I146" s="39"/>
      <c r="J146" s="13">
        <f>SUM(G8:G142)</f>
        <v>98525</v>
      </c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14"/>
      <c r="B147" s="7"/>
      <c r="C147" s="40"/>
      <c r="D147" s="6"/>
      <c r="E147" s="7"/>
      <c r="F147" s="234"/>
      <c r="G147" s="371" t="s">
        <v>14</v>
      </c>
      <c r="H147" s="371"/>
      <c r="I147" s="41"/>
      <c r="J147" s="15">
        <f>J145-J146</f>
        <v>49014496</v>
      </c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4"/>
      <c r="B148" s="16"/>
      <c r="C148" s="40"/>
      <c r="D148" s="17"/>
      <c r="E148" s="7"/>
      <c r="F148" s="8"/>
      <c r="G148" s="371" t="s">
        <v>15</v>
      </c>
      <c r="H148" s="371"/>
      <c r="I148" s="39"/>
      <c r="J148" s="13">
        <f>SUM(H8:H144)</f>
        <v>3046500</v>
      </c>
      <c r="K148" s="219"/>
      <c r="L148" s="219"/>
      <c r="M148" s="219"/>
      <c r="N148" s="219"/>
      <c r="O148" s="219"/>
      <c r="P148" s="219"/>
    </row>
    <row r="149" spans="1:16" x14ac:dyDescent="0.25">
      <c r="A149" s="4"/>
      <c r="B149" s="16"/>
      <c r="C149" s="40"/>
      <c r="D149" s="17"/>
      <c r="E149" s="7"/>
      <c r="F149" s="8"/>
      <c r="G149" s="371" t="s">
        <v>16</v>
      </c>
      <c r="H149" s="371"/>
      <c r="I149" s="39"/>
      <c r="J149" s="13">
        <f>J147+J148</f>
        <v>52060996</v>
      </c>
    </row>
    <row r="150" spans="1:16" x14ac:dyDescent="0.25">
      <c r="A150" s="4"/>
      <c r="B150" s="16"/>
      <c r="C150" s="40"/>
      <c r="D150" s="17"/>
      <c r="E150" s="7"/>
      <c r="F150" s="3"/>
      <c r="G150" s="371" t="s">
        <v>5</v>
      </c>
      <c r="H150" s="371"/>
      <c r="I150" s="39"/>
      <c r="J150" s="13">
        <f>SUM(I8:I144)</f>
        <v>50860130</v>
      </c>
    </row>
    <row r="151" spans="1:16" x14ac:dyDescent="0.25">
      <c r="A151" s="4"/>
      <c r="B151" s="16"/>
      <c r="C151" s="40"/>
      <c r="D151" s="17"/>
      <c r="E151" s="7"/>
      <c r="F151" s="3"/>
      <c r="G151" s="371" t="s">
        <v>32</v>
      </c>
      <c r="H151" s="371"/>
      <c r="I151" s="40" t="str">
        <f>IF(J151&gt;0,"SALDO",IF(J151&lt;0,"PIUTANG",IF(J151=0,"LUNAS")))</f>
        <v>PIUTANG</v>
      </c>
      <c r="J151" s="13">
        <f>J150-J149</f>
        <v>-1200866</v>
      </c>
    </row>
    <row r="152" spans="1:16" x14ac:dyDescent="0.25">
      <c r="F152" s="37"/>
      <c r="G152" s="37"/>
      <c r="J152" s="37"/>
    </row>
    <row r="153" spans="1:16" x14ac:dyDescent="0.25">
      <c r="C153" s="37"/>
      <c r="D153" s="37"/>
      <c r="F153" s="37"/>
      <c r="G153" s="37"/>
      <c r="J153" s="37"/>
      <c r="L153"/>
      <c r="M153"/>
      <c r="N153"/>
      <c r="O153"/>
      <c r="P153"/>
    </row>
    <row r="154" spans="1:16" x14ac:dyDescent="0.25">
      <c r="C154" s="37"/>
      <c r="D154" s="37"/>
      <c r="F154" s="37"/>
      <c r="G154" s="37"/>
      <c r="J154" s="37"/>
      <c r="L154"/>
      <c r="M154"/>
      <c r="N154"/>
      <c r="O154"/>
      <c r="P154"/>
    </row>
    <row r="155" spans="1:16" x14ac:dyDescent="0.25">
      <c r="C155" s="37"/>
      <c r="D155" s="37"/>
      <c r="F155" s="37"/>
      <c r="G155" s="37"/>
      <c r="J155" s="37"/>
      <c r="L155"/>
      <c r="M155"/>
      <c r="N155"/>
      <c r="O155"/>
      <c r="P155"/>
    </row>
    <row r="156" spans="1:16" x14ac:dyDescent="0.25">
      <c r="C156" s="37"/>
      <c r="D156" s="37"/>
      <c r="F156" s="37"/>
      <c r="G156" s="37"/>
      <c r="J156" s="37"/>
      <c r="L156"/>
      <c r="M156"/>
      <c r="N156"/>
      <c r="O156"/>
      <c r="P156"/>
    </row>
    <row r="157" spans="1:16" x14ac:dyDescent="0.25">
      <c r="C157" s="37"/>
      <c r="D157" s="37"/>
      <c r="L157"/>
      <c r="M157"/>
      <c r="N157"/>
      <c r="O157"/>
      <c r="P15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1:H151"/>
    <mergeCell ref="G145:H145"/>
    <mergeCell ref="G146:H146"/>
    <mergeCell ref="G147:H147"/>
    <mergeCell ref="G148:H148"/>
    <mergeCell ref="G149:H149"/>
    <mergeCell ref="G150:H150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0"/>
  <sheetViews>
    <sheetView workbookViewId="0">
      <pane ySplit="7" topLeftCell="A51" activePane="bottomLeft" state="frozen"/>
      <selection pane="bottomLeft" activeCell="I2" sqref="I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5" t="s">
        <v>22</v>
      </c>
      <c r="G1" s="365"/>
      <c r="H1" s="365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J70*-1</f>
        <v>550200</v>
      </c>
      <c r="J2" s="20"/>
      <c r="L2" s="37">
        <f>SUM(G53:G61)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>
        <v>2</v>
      </c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98">
        <v>43314</v>
      </c>
      <c r="B59" s="99">
        <v>180171245</v>
      </c>
      <c r="C59" s="100">
        <v>7</v>
      </c>
      <c r="D59" s="34">
        <v>861000</v>
      </c>
      <c r="E59" s="101"/>
      <c r="F59" s="99"/>
      <c r="G59" s="34"/>
      <c r="H59" s="102"/>
      <c r="I59" s="102"/>
      <c r="J59" s="34"/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x14ac:dyDescent="0.25">
      <c r="A61" s="4"/>
      <c r="B61" s="3"/>
      <c r="C61" s="40"/>
      <c r="D61" s="6"/>
      <c r="E61" s="7"/>
      <c r="F61" s="3"/>
      <c r="G61" s="6"/>
      <c r="H61" s="39"/>
      <c r="I61" s="39"/>
      <c r="J61" s="6"/>
      <c r="M61" s="37"/>
    </row>
    <row r="62" spans="1:17" x14ac:dyDescent="0.25">
      <c r="A62" s="4"/>
      <c r="B62" s="8" t="s">
        <v>11</v>
      </c>
      <c r="C62" s="77">
        <f>SUM(C8:C61)</f>
        <v>337</v>
      </c>
      <c r="D62" s="9"/>
      <c r="E62" s="8" t="s">
        <v>11</v>
      </c>
      <c r="F62" s="8">
        <f>SUM(F8:F61)</f>
        <v>100</v>
      </c>
      <c r="G62" s="5"/>
      <c r="H62" s="40"/>
      <c r="I62" s="40"/>
      <c r="J62" s="5"/>
      <c r="M62" s="37"/>
    </row>
    <row r="63" spans="1:17" x14ac:dyDescent="0.25">
      <c r="A63" s="4"/>
      <c r="B63" s="8"/>
      <c r="C63" s="77"/>
      <c r="D63" s="9"/>
      <c r="E63" s="8"/>
      <c r="F63" s="8"/>
      <c r="G63" s="32"/>
      <c r="H63" s="52"/>
      <c r="I63" s="40"/>
      <c r="J63" s="5"/>
      <c r="M63" s="37"/>
    </row>
    <row r="64" spans="1:17" x14ac:dyDescent="0.25">
      <c r="A64" s="10"/>
      <c r="B64" s="11"/>
      <c r="C64" s="40"/>
      <c r="D64" s="6"/>
      <c r="E64" s="8"/>
      <c r="F64" s="3"/>
      <c r="G64" s="371" t="s">
        <v>12</v>
      </c>
      <c r="H64" s="371"/>
      <c r="I64" s="39"/>
      <c r="J64" s="13">
        <f>SUM(D8:D61)</f>
        <v>37915861</v>
      </c>
      <c r="M64" s="37"/>
    </row>
    <row r="65" spans="1:13" x14ac:dyDescent="0.25">
      <c r="A65" s="4"/>
      <c r="B65" s="3"/>
      <c r="C65" s="40"/>
      <c r="D65" s="6"/>
      <c r="E65" s="7"/>
      <c r="F65" s="3"/>
      <c r="G65" s="371" t="s">
        <v>13</v>
      </c>
      <c r="H65" s="371"/>
      <c r="I65" s="39"/>
      <c r="J65" s="13">
        <f>SUM(G8:G61)</f>
        <v>11841372</v>
      </c>
      <c r="M65" s="37"/>
    </row>
    <row r="66" spans="1:13" x14ac:dyDescent="0.25">
      <c r="A66" s="14"/>
      <c r="B66" s="7"/>
      <c r="C66" s="40"/>
      <c r="D66" s="6"/>
      <c r="E66" s="7"/>
      <c r="F66" s="3"/>
      <c r="G66" s="371" t="s">
        <v>14</v>
      </c>
      <c r="H66" s="371"/>
      <c r="I66" s="41"/>
      <c r="J66" s="15">
        <f>J64-J65</f>
        <v>26074489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71" t="s">
        <v>15</v>
      </c>
      <c r="H67" s="371"/>
      <c r="I67" s="39"/>
      <c r="J67" s="13">
        <f>SUM(H8:H62)</f>
        <v>0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71" t="s">
        <v>16</v>
      </c>
      <c r="H68" s="371"/>
      <c r="I68" s="39"/>
      <c r="J68" s="13">
        <f>J66+J67</f>
        <v>26074489</v>
      </c>
      <c r="M68" s="37"/>
    </row>
    <row r="69" spans="1:13" x14ac:dyDescent="0.25">
      <c r="A69" s="4"/>
      <c r="B69" s="16"/>
      <c r="C69" s="40"/>
      <c r="D69" s="17"/>
      <c r="E69" s="7"/>
      <c r="F69" s="3"/>
      <c r="G69" s="371" t="s">
        <v>5</v>
      </c>
      <c r="H69" s="371"/>
      <c r="I69" s="39"/>
      <c r="J69" s="13">
        <f>SUM(I8:I62)</f>
        <v>25524289</v>
      </c>
      <c r="M69" s="37"/>
    </row>
    <row r="70" spans="1:13" x14ac:dyDescent="0.25">
      <c r="A70" s="4"/>
      <c r="B70" s="16"/>
      <c r="C70" s="40"/>
      <c r="D70" s="17"/>
      <c r="E70" s="7"/>
      <c r="F70" s="3"/>
      <c r="G70" s="371" t="s">
        <v>32</v>
      </c>
      <c r="H70" s="371"/>
      <c r="I70" s="40" t="str">
        <f>IF(J70&gt;0,"SALDO",IF(J70&lt;0,"PIUTANG",IF(J70=0,"LUNAS")))</f>
        <v>PIUTANG</v>
      </c>
      <c r="J70" s="13">
        <f>J69-J68</f>
        <v>-550200</v>
      </c>
      <c r="M70" s="37"/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20" activePane="bottomLeft" state="frozen"/>
      <selection pane="bottomLeft" activeCell="J26" sqref="J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J34*-1</f>
        <v>-987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7"/>
      <c r="I7" s="408"/>
      <c r="J7" s="38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518</v>
      </c>
      <c r="D26" s="9"/>
      <c r="E26" s="8" t="s">
        <v>11</v>
      </c>
      <c r="F26" s="8">
        <f>SUM(F8:F25)</f>
        <v>92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1" t="s">
        <v>12</v>
      </c>
      <c r="H28" s="371"/>
      <c r="I28" s="39"/>
      <c r="J28" s="13">
        <f>SUM(D8:D25)</f>
        <v>54198728</v>
      </c>
    </row>
    <row r="29" spans="1:12" x14ac:dyDescent="0.25">
      <c r="A29" s="4"/>
      <c r="B29" s="3"/>
      <c r="C29" s="26"/>
      <c r="D29" s="6"/>
      <c r="E29" s="7"/>
      <c r="F29" s="3"/>
      <c r="G29" s="371" t="s">
        <v>13</v>
      </c>
      <c r="H29" s="371"/>
      <c r="I29" s="39"/>
      <c r="J29" s="13">
        <f>SUM(G8:G25)</f>
        <v>10056715</v>
      </c>
    </row>
    <row r="30" spans="1:12" x14ac:dyDescent="0.25">
      <c r="A30" s="14"/>
      <c r="B30" s="7"/>
      <c r="C30" s="26"/>
      <c r="D30" s="6"/>
      <c r="E30" s="7"/>
      <c r="F30" s="3"/>
      <c r="G30" s="371" t="s">
        <v>14</v>
      </c>
      <c r="H30" s="371"/>
      <c r="I30" s="41"/>
      <c r="J30" s="15">
        <f>J28-J29</f>
        <v>44142013</v>
      </c>
    </row>
    <row r="31" spans="1:12" x14ac:dyDescent="0.25">
      <c r="A31" s="4"/>
      <c r="B31" s="16"/>
      <c r="C31" s="26"/>
      <c r="D31" s="17"/>
      <c r="E31" s="7"/>
      <c r="F31" s="3"/>
      <c r="G31" s="371" t="s">
        <v>15</v>
      </c>
      <c r="H31" s="371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1" t="s">
        <v>16</v>
      </c>
      <c r="H32" s="371"/>
      <c r="I32" s="39"/>
      <c r="J32" s="13">
        <f>J30+J31</f>
        <v>44142013</v>
      </c>
    </row>
    <row r="33" spans="1:10" x14ac:dyDescent="0.25">
      <c r="A33" s="4"/>
      <c r="B33" s="16"/>
      <c r="C33" s="26"/>
      <c r="D33" s="17"/>
      <c r="E33" s="7"/>
      <c r="F33" s="3"/>
      <c r="G33" s="371" t="s">
        <v>5</v>
      </c>
      <c r="H33" s="371"/>
      <c r="I33" s="39"/>
      <c r="J33" s="13">
        <f>SUM(I8:I26)</f>
        <v>44143000</v>
      </c>
    </row>
    <row r="34" spans="1:10" x14ac:dyDescent="0.25">
      <c r="A34" s="4"/>
      <c r="B34" s="16"/>
      <c r="C34" s="26"/>
      <c r="D34" s="17"/>
      <c r="E34" s="7"/>
      <c r="F34" s="3"/>
      <c r="G34" s="371" t="s">
        <v>32</v>
      </c>
      <c r="H34" s="371"/>
      <c r="I34" s="40" t="str">
        <f>IF(J34&gt;0,"SALDO",IF(J34&lt;0,"PIUTANG",IF(J34=0,"LUNAS")))</f>
        <v>SALDO</v>
      </c>
      <c r="J34" s="13">
        <f>J33-J32</f>
        <v>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0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J42*-1</f>
        <v>11220150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8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98">
        <v>43316</v>
      </c>
      <c r="B29" s="99">
        <v>180171421</v>
      </c>
      <c r="C29" s="100">
        <v>86</v>
      </c>
      <c r="D29" s="34">
        <v>9262225</v>
      </c>
      <c r="E29" s="101">
        <v>180044666</v>
      </c>
      <c r="F29" s="99">
        <v>10</v>
      </c>
      <c r="G29" s="34">
        <v>1027863</v>
      </c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</row>
    <row r="34" spans="1:16" x14ac:dyDescent="0.25">
      <c r="A34" s="235"/>
      <c r="B34" s="223" t="s">
        <v>11</v>
      </c>
      <c r="C34" s="232">
        <f>SUM(C8:C33)</f>
        <v>605</v>
      </c>
      <c r="D34" s="224"/>
      <c r="E34" s="223" t="s">
        <v>11</v>
      </c>
      <c r="F34" s="223">
        <f>SUM(F8:F33)</f>
        <v>83</v>
      </c>
      <c r="G34" s="224">
        <f>SUM(G8:G33)</f>
        <v>8456964</v>
      </c>
      <c r="H34" s="239"/>
      <c r="I34" s="239"/>
      <c r="J34" s="236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</row>
    <row r="36" spans="1:16" x14ac:dyDescent="0.25">
      <c r="A36" s="225"/>
      <c r="B36" s="226"/>
      <c r="C36" s="240"/>
      <c r="D36" s="236"/>
      <c r="E36" s="223"/>
      <c r="F36" s="234"/>
      <c r="G36" s="371" t="s">
        <v>12</v>
      </c>
      <c r="H36" s="371"/>
      <c r="I36" s="239"/>
      <c r="J36" s="227">
        <f>SUM(D8:D33)</f>
        <v>62934290</v>
      </c>
    </row>
    <row r="37" spans="1:16" x14ac:dyDescent="0.25">
      <c r="A37" s="235"/>
      <c r="B37" s="234"/>
      <c r="C37" s="240"/>
      <c r="D37" s="236"/>
      <c r="E37" s="223"/>
      <c r="F37" s="234"/>
      <c r="G37" s="371" t="s">
        <v>13</v>
      </c>
      <c r="H37" s="371"/>
      <c r="I37" s="239"/>
      <c r="J37" s="227">
        <f>SUM(G8:G33)</f>
        <v>8456964</v>
      </c>
    </row>
    <row r="38" spans="1:16" x14ac:dyDescent="0.25">
      <c r="A38" s="228"/>
      <c r="B38" s="237"/>
      <c r="C38" s="240"/>
      <c r="D38" s="236"/>
      <c r="E38" s="237"/>
      <c r="F38" s="234"/>
      <c r="G38" s="371" t="s">
        <v>14</v>
      </c>
      <c r="H38" s="371"/>
      <c r="I38" s="41"/>
      <c r="J38" s="229">
        <f>J36-J37</f>
        <v>54477326</v>
      </c>
    </row>
    <row r="39" spans="1:16" x14ac:dyDescent="0.25">
      <c r="A39" s="235"/>
      <c r="B39" s="230"/>
      <c r="C39" s="240"/>
      <c r="D39" s="231"/>
      <c r="E39" s="237"/>
      <c r="F39" s="223"/>
      <c r="G39" s="371" t="s">
        <v>15</v>
      </c>
      <c r="H39" s="371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371" t="s">
        <v>16</v>
      </c>
      <c r="H40" s="371"/>
      <c r="I40" s="239"/>
      <c r="J40" s="227">
        <f>J38+J39</f>
        <v>54477326</v>
      </c>
    </row>
    <row r="41" spans="1:16" x14ac:dyDescent="0.25">
      <c r="A41" s="235"/>
      <c r="B41" s="230"/>
      <c r="C41" s="240"/>
      <c r="D41" s="231"/>
      <c r="E41" s="237"/>
      <c r="F41" s="234"/>
      <c r="G41" s="371" t="s">
        <v>5</v>
      </c>
      <c r="H41" s="371"/>
      <c r="I41" s="239"/>
      <c r="J41" s="227">
        <f>SUM(I8:I35)</f>
        <v>43257176</v>
      </c>
    </row>
    <row r="42" spans="1:16" x14ac:dyDescent="0.25">
      <c r="A42" s="235"/>
      <c r="B42" s="230"/>
      <c r="C42" s="240"/>
      <c r="D42" s="231"/>
      <c r="E42" s="237"/>
      <c r="F42" s="234"/>
      <c r="G42" s="371" t="s">
        <v>32</v>
      </c>
      <c r="H42" s="371"/>
      <c r="I42" s="240" t="str">
        <f>IF(J42&gt;0,"SALDO",IF(J42&lt;0,"PIUTANG",IF(J42=0,"LUNAS")))</f>
        <v>PIUTANG</v>
      </c>
      <c r="J42" s="227">
        <f>J41-J40</f>
        <v>-11220150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8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5" t="s">
        <v>22</v>
      </c>
      <c r="G1" s="365"/>
      <c r="H1" s="36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8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1" t="s">
        <v>12</v>
      </c>
      <c r="H27" s="371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71" t="s">
        <v>13</v>
      </c>
      <c r="H28" s="371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1" t="s">
        <v>14</v>
      </c>
      <c r="H29" s="371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71" t="s">
        <v>15</v>
      </c>
      <c r="H30" s="371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1" t="s">
        <v>16</v>
      </c>
      <c r="H31" s="371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71" t="s">
        <v>5</v>
      </c>
      <c r="H32" s="371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1" t="s">
        <v>32</v>
      </c>
      <c r="H33" s="371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1"/>
  <sheetViews>
    <sheetView zoomScale="85" zoomScaleNormal="85" workbookViewId="0">
      <pane ySplit="7" topLeftCell="A172" activePane="bottomLeft" state="frozen"/>
      <selection pane="bottomLeft" activeCell="K183" sqref="K1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5" t="s">
        <v>21</v>
      </c>
      <c r="G2" s="365"/>
      <c r="H2" s="365"/>
      <c r="I2" s="220">
        <f>J195*-1</f>
        <v>1642637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81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43318</v>
      </c>
      <c r="B181" s="99">
        <v>180171633</v>
      </c>
      <c r="C181" s="100">
        <v>8</v>
      </c>
      <c r="D181" s="34">
        <v>615913</v>
      </c>
      <c r="E181" s="101"/>
      <c r="F181" s="99"/>
      <c r="G181" s="34"/>
      <c r="H181" s="102"/>
      <c r="I181" s="102"/>
      <c r="J181" s="34"/>
    </row>
    <row r="182" spans="1:10" x14ac:dyDescent="0.25">
      <c r="A182" s="98">
        <v>43320</v>
      </c>
      <c r="B182" s="99">
        <v>180171815</v>
      </c>
      <c r="C182" s="100">
        <v>2</v>
      </c>
      <c r="D182" s="34">
        <v>151550</v>
      </c>
      <c r="E182" s="101"/>
      <c r="F182" s="99"/>
      <c r="G182" s="34"/>
      <c r="H182" s="102"/>
      <c r="I182" s="102"/>
      <c r="J182" s="34"/>
    </row>
    <row r="183" spans="1:10" x14ac:dyDescent="0.25">
      <c r="A183" s="98">
        <v>43320</v>
      </c>
      <c r="B183" s="99">
        <v>180171874</v>
      </c>
      <c r="C183" s="100">
        <v>4</v>
      </c>
      <c r="D183" s="34">
        <v>477575</v>
      </c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235"/>
      <c r="B186" s="234"/>
      <c r="C186" s="240"/>
      <c r="D186" s="236"/>
      <c r="E186" s="237"/>
      <c r="F186" s="234"/>
      <c r="G186" s="236"/>
      <c r="H186" s="239"/>
      <c r="I186" s="239"/>
      <c r="J186" s="236"/>
    </row>
    <row r="187" spans="1:10" x14ac:dyDescent="0.25">
      <c r="A187" s="235"/>
      <c r="B187" s="223" t="s">
        <v>11</v>
      </c>
      <c r="C187" s="232">
        <f>SUM(C8:C186)</f>
        <v>1331</v>
      </c>
      <c r="D187" s="224"/>
      <c r="E187" s="223" t="s">
        <v>11</v>
      </c>
      <c r="F187" s="223">
        <f>SUM(F8:F186)</f>
        <v>183</v>
      </c>
      <c r="G187" s="224">
        <f>SUM(G8:G186)</f>
        <v>19757677</v>
      </c>
      <c r="H187" s="239"/>
      <c r="I187" s="239"/>
      <c r="J187" s="236"/>
    </row>
    <row r="188" spans="1:10" x14ac:dyDescent="0.25">
      <c r="A188" s="235"/>
      <c r="B188" s="223"/>
      <c r="C188" s="232"/>
      <c r="D188" s="224"/>
      <c r="E188" s="237"/>
      <c r="F188" s="234"/>
      <c r="G188" s="236"/>
      <c r="H188" s="239"/>
      <c r="I188" s="239"/>
      <c r="J188" s="236"/>
    </row>
    <row r="189" spans="1:10" x14ac:dyDescent="0.25">
      <c r="A189" s="225"/>
      <c r="B189" s="226"/>
      <c r="C189" s="240"/>
      <c r="D189" s="236"/>
      <c r="E189" s="223"/>
      <c r="F189" s="234"/>
      <c r="G189" s="371" t="s">
        <v>12</v>
      </c>
      <c r="H189" s="371"/>
      <c r="I189" s="239"/>
      <c r="J189" s="227">
        <f>SUM(D8:D186)</f>
        <v>128467815</v>
      </c>
    </row>
    <row r="190" spans="1:10" x14ac:dyDescent="0.25">
      <c r="A190" s="235"/>
      <c r="B190" s="234"/>
      <c r="C190" s="240"/>
      <c r="D190" s="236"/>
      <c r="E190" s="223"/>
      <c r="F190" s="234"/>
      <c r="G190" s="371" t="s">
        <v>13</v>
      </c>
      <c r="H190" s="371"/>
      <c r="I190" s="239"/>
      <c r="J190" s="227">
        <f>SUM(G8:G186)</f>
        <v>19757677</v>
      </c>
    </row>
    <row r="191" spans="1:10" x14ac:dyDescent="0.25">
      <c r="A191" s="228"/>
      <c r="B191" s="237"/>
      <c r="C191" s="240"/>
      <c r="D191" s="236"/>
      <c r="E191" s="237"/>
      <c r="F191" s="234"/>
      <c r="G191" s="371" t="s">
        <v>14</v>
      </c>
      <c r="H191" s="371"/>
      <c r="I191" s="41"/>
      <c r="J191" s="229">
        <f>J189-J190</f>
        <v>108710138</v>
      </c>
    </row>
    <row r="192" spans="1:10" x14ac:dyDescent="0.25">
      <c r="A192" s="235"/>
      <c r="B192" s="230"/>
      <c r="C192" s="240"/>
      <c r="D192" s="231"/>
      <c r="E192" s="237"/>
      <c r="F192" s="223"/>
      <c r="G192" s="371" t="s">
        <v>15</v>
      </c>
      <c r="H192" s="371"/>
      <c r="I192" s="239"/>
      <c r="J192" s="227">
        <f>SUM(H8:H188)</f>
        <v>375000</v>
      </c>
    </row>
    <row r="193" spans="1:16" x14ac:dyDescent="0.25">
      <c r="A193" s="235"/>
      <c r="B193" s="230"/>
      <c r="C193" s="240"/>
      <c r="D193" s="231"/>
      <c r="E193" s="237"/>
      <c r="F193" s="223"/>
      <c r="G193" s="371" t="s">
        <v>16</v>
      </c>
      <c r="H193" s="371"/>
      <c r="I193" s="239"/>
      <c r="J193" s="227">
        <f>J191+J192</f>
        <v>109085138</v>
      </c>
    </row>
    <row r="194" spans="1:16" x14ac:dyDescent="0.25">
      <c r="A194" s="235"/>
      <c r="B194" s="230"/>
      <c r="C194" s="240"/>
      <c r="D194" s="231"/>
      <c r="E194" s="237"/>
      <c r="F194" s="234"/>
      <c r="G194" s="371" t="s">
        <v>5</v>
      </c>
      <c r="H194" s="371"/>
      <c r="I194" s="239"/>
      <c r="J194" s="227">
        <f>SUM(I8:I188)</f>
        <v>107442501</v>
      </c>
    </row>
    <row r="195" spans="1:16" x14ac:dyDescent="0.25">
      <c r="A195" s="235"/>
      <c r="B195" s="230"/>
      <c r="C195" s="240"/>
      <c r="D195" s="231"/>
      <c r="E195" s="237"/>
      <c r="F195" s="234"/>
      <c r="G195" s="371" t="s">
        <v>32</v>
      </c>
      <c r="H195" s="371"/>
      <c r="I195" s="240" t="str">
        <f>IF(J195&gt;0,"SALDO",IF(J195&lt;0,"PIUTANG",IF(J195=0,"LUNAS")))</f>
        <v>PIUTANG</v>
      </c>
      <c r="J195" s="227">
        <f>J194-J193</f>
        <v>-1642637</v>
      </c>
    </row>
    <row r="196" spans="1:16" x14ac:dyDescent="0.25">
      <c r="F196" s="219"/>
      <c r="G196" s="219"/>
      <c r="J196" s="219"/>
    </row>
    <row r="197" spans="1:16" x14ac:dyDescent="0.25">
      <c r="C197" s="219"/>
      <c r="D197" s="219"/>
      <c r="F197" s="219"/>
      <c r="G197" s="219"/>
      <c r="J197" s="219"/>
      <c r="L197" s="233"/>
      <c r="M197" s="233"/>
      <c r="N197" s="233"/>
      <c r="O197" s="233"/>
      <c r="P197" s="233"/>
    </row>
    <row r="198" spans="1:16" x14ac:dyDescent="0.25">
      <c r="C198" s="219"/>
      <c r="D198" s="219"/>
      <c r="F198" s="219"/>
      <c r="G198" s="219"/>
      <c r="J198" s="219"/>
      <c r="L198" s="233"/>
      <c r="M198" s="233"/>
      <c r="N198" s="233"/>
      <c r="O198" s="233"/>
      <c r="P198" s="233"/>
    </row>
    <row r="199" spans="1:16" x14ac:dyDescent="0.25">
      <c r="C199" s="219"/>
      <c r="D199" s="219"/>
      <c r="F199" s="219"/>
      <c r="G199" s="219"/>
      <c r="J199" s="219"/>
      <c r="L199" s="233"/>
      <c r="M199" s="233"/>
      <c r="N199" s="233"/>
      <c r="O199" s="233"/>
      <c r="P199" s="233"/>
    </row>
    <row r="200" spans="1:16" x14ac:dyDescent="0.25">
      <c r="C200" s="219"/>
      <c r="D200" s="219"/>
      <c r="F200" s="219"/>
      <c r="G200" s="219"/>
      <c r="J200" s="219"/>
      <c r="L200" s="233"/>
      <c r="M200" s="233"/>
      <c r="N200" s="233"/>
      <c r="O200" s="233"/>
      <c r="P200" s="233"/>
    </row>
    <row r="201" spans="1:16" x14ac:dyDescent="0.25">
      <c r="C201" s="219"/>
      <c r="D201" s="219"/>
      <c r="L201" s="233"/>
      <c r="M201" s="233"/>
      <c r="N201" s="233"/>
      <c r="O201" s="233"/>
      <c r="P20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5:H195"/>
    <mergeCell ref="G189:H189"/>
    <mergeCell ref="G190:H190"/>
    <mergeCell ref="G191:H191"/>
    <mergeCell ref="G192:H192"/>
    <mergeCell ref="G193:H193"/>
    <mergeCell ref="G194:H19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5" t="s">
        <v>21</v>
      </c>
      <c r="G2" s="365"/>
      <c r="H2" s="36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8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1" t="s">
        <v>12</v>
      </c>
      <c r="H46" s="37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1" t="s">
        <v>13</v>
      </c>
      <c r="H47" s="37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1" t="s">
        <v>14</v>
      </c>
      <c r="H48" s="37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1" t="s">
        <v>15</v>
      </c>
      <c r="H49" s="37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1" t="s">
        <v>16</v>
      </c>
      <c r="H50" s="37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1" t="s">
        <v>5</v>
      </c>
      <c r="H51" s="37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1" t="s">
        <v>32</v>
      </c>
      <c r="H52" s="37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1" t="s">
        <v>12</v>
      </c>
      <c r="H69" s="37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1" t="s">
        <v>13</v>
      </c>
      <c r="H70" s="37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1" t="s">
        <v>14</v>
      </c>
      <c r="H71" s="37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1" t="s">
        <v>15</v>
      </c>
      <c r="H72" s="37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1" t="s">
        <v>16</v>
      </c>
      <c r="H73" s="37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1" t="s">
        <v>5</v>
      </c>
      <c r="H74" s="37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1" t="s">
        <v>32</v>
      </c>
      <c r="H75" s="37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K40" sqref="K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7"/>
      <c r="I7" s="408"/>
      <c r="J7" s="38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1" t="s">
        <v>12</v>
      </c>
      <c r="H44" s="37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1" t="s">
        <v>13</v>
      </c>
      <c r="H45" s="37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1" t="s">
        <v>14</v>
      </c>
      <c r="H46" s="37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1" t="s">
        <v>15</v>
      </c>
      <c r="H47" s="37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1" t="s">
        <v>16</v>
      </c>
      <c r="H48" s="37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1" t="s">
        <v>5</v>
      </c>
      <c r="H49" s="37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1" t="s">
        <v>32</v>
      </c>
      <c r="H50" s="37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7"/>
      <c r="I7" s="408"/>
      <c r="J7" s="38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1" t="s">
        <v>12</v>
      </c>
      <c r="H49" s="37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1" t="s">
        <v>13</v>
      </c>
      <c r="H50" s="37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1" t="s">
        <v>14</v>
      </c>
      <c r="H51" s="37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1" t="s">
        <v>15</v>
      </c>
      <c r="H52" s="37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1" t="s">
        <v>16</v>
      </c>
      <c r="H53" s="37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1" t="s">
        <v>5</v>
      </c>
      <c r="H54" s="37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1" t="s">
        <v>32</v>
      </c>
      <c r="H55" s="37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5" t="s">
        <v>22</v>
      </c>
      <c r="G1" s="365"/>
      <c r="H1" s="36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7"/>
      <c r="I7" s="408"/>
      <c r="J7" s="38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1" t="s">
        <v>12</v>
      </c>
      <c r="H120" s="37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1" t="s">
        <v>13</v>
      </c>
      <c r="H121" s="37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1" t="s">
        <v>14</v>
      </c>
      <c r="H122" s="37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1" t="s">
        <v>15</v>
      </c>
      <c r="H123" s="37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1" t="s">
        <v>16</v>
      </c>
      <c r="H124" s="37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1" t="s">
        <v>5</v>
      </c>
      <c r="H125" s="37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1" t="s">
        <v>32</v>
      </c>
      <c r="H126" s="37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43318</v>
      </c>
      <c r="C5" s="281">
        <f>'Taufik ST'!I2</f>
        <v>4382176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43311</v>
      </c>
      <c r="C6" s="281">
        <f>'Indra Fashion'!I2</f>
        <v>1673674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43320</v>
      </c>
      <c r="C7" s="281">
        <f>Atlantis!I2</f>
        <v>828452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43320</v>
      </c>
      <c r="C8" s="281">
        <f>Bandros!I2</f>
        <v>10734677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11220150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43309</v>
      </c>
      <c r="C11" s="281">
        <f>ESP!I2</f>
        <v>1642637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43314</v>
      </c>
      <c r="C13" s="281">
        <f>Yanyan!I2</f>
        <v>550200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43313</v>
      </c>
      <c r="C19" s="281">
        <f>'Agus A'!I2</f>
        <v>-987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43318</v>
      </c>
      <c r="C20" s="281">
        <f>AnipAssunah!I2</f>
        <v>1200866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42224536.5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5" t="s">
        <v>22</v>
      </c>
      <c r="G1" s="365"/>
      <c r="H1" s="36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5" t="s">
        <v>21</v>
      </c>
      <c r="G2" s="365"/>
      <c r="H2" s="36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80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8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1" t="s">
        <v>12</v>
      </c>
      <c r="H121" s="37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1" t="s">
        <v>13</v>
      </c>
      <c r="H122" s="37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1" t="s">
        <v>14</v>
      </c>
      <c r="H123" s="37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1" t="s">
        <v>15</v>
      </c>
      <c r="H124" s="37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1" t="s">
        <v>16</v>
      </c>
      <c r="H125" s="37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1" t="s">
        <v>5</v>
      </c>
      <c r="H126" s="37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1" t="s">
        <v>32</v>
      </c>
      <c r="H127" s="37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5" t="s">
        <v>22</v>
      </c>
      <c r="G1" s="365"/>
      <c r="H1" s="36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5" t="s">
        <v>21</v>
      </c>
      <c r="G2" s="365"/>
      <c r="H2" s="36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368" t="s">
        <v>4</v>
      </c>
      <c r="I5" s="426" t="s">
        <v>5</v>
      </c>
      <c r="J5" s="370" t="s">
        <v>6</v>
      </c>
      <c r="L5" s="37"/>
      <c r="M5" s="37"/>
      <c r="N5" s="37"/>
      <c r="O5" s="37"/>
      <c r="P5" s="37"/>
      <c r="Q5" s="37"/>
    </row>
    <row r="6" spans="1:17" x14ac:dyDescent="0.25">
      <c r="A6" s="36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8"/>
      <c r="I6" s="426"/>
      <c r="J6" s="37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1" t="s">
        <v>12</v>
      </c>
      <c r="H31" s="37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1" t="s">
        <v>13</v>
      </c>
      <c r="H32" s="37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1" t="s">
        <v>14</v>
      </c>
      <c r="H33" s="37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1" t="s">
        <v>15</v>
      </c>
      <c r="H34" s="37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1" t="s">
        <v>16</v>
      </c>
      <c r="H35" s="37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1" t="s">
        <v>5</v>
      </c>
      <c r="H36" s="37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1" t="s">
        <v>32</v>
      </c>
      <c r="H37" s="37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80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8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1" t="s">
        <v>12</v>
      </c>
      <c r="H53" s="37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1" t="s">
        <v>13</v>
      </c>
      <c r="H54" s="37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1" t="s">
        <v>14</v>
      </c>
      <c r="H55" s="37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1" t="s">
        <v>15</v>
      </c>
      <c r="H56" s="37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1" t="s">
        <v>16</v>
      </c>
      <c r="H57" s="37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1" t="s">
        <v>5</v>
      </c>
      <c r="H58" s="37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1" t="s">
        <v>32</v>
      </c>
      <c r="H59" s="37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5" t="s">
        <v>21</v>
      </c>
      <c r="G2" s="365"/>
      <c r="H2" s="36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8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1" t="s">
        <v>12</v>
      </c>
      <c r="H53" s="37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1" t="s">
        <v>13</v>
      </c>
      <c r="H54" s="37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1" t="s">
        <v>14</v>
      </c>
      <c r="H55" s="37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1" t="s">
        <v>15</v>
      </c>
      <c r="H56" s="37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1" t="s">
        <v>16</v>
      </c>
      <c r="H57" s="37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1" t="s">
        <v>5</v>
      </c>
      <c r="H58" s="37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1" t="s">
        <v>32</v>
      </c>
      <c r="H59" s="37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6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8"/>
      <c r="I7" s="426"/>
      <c r="J7" s="37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1" t="s">
        <v>12</v>
      </c>
      <c r="H32" s="37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1" t="s">
        <v>13</v>
      </c>
      <c r="H33" s="37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1" t="s">
        <v>14</v>
      </c>
      <c r="H34" s="37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1" t="s">
        <v>15</v>
      </c>
      <c r="H35" s="37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1" t="s">
        <v>16</v>
      </c>
      <c r="H36" s="37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1" t="s">
        <v>5</v>
      </c>
      <c r="H37" s="37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1" t="s">
        <v>32</v>
      </c>
      <c r="H38" s="37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5" t="s">
        <v>22</v>
      </c>
      <c r="G1" s="365"/>
      <c r="H1" s="36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6" t="s">
        <v>63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9" x14ac:dyDescent="0.25">
      <c r="A6" s="372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8"/>
      <c r="I7" s="369"/>
      <c r="J7" s="37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1" t="s">
        <v>12</v>
      </c>
      <c r="H32" s="37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1" t="s">
        <v>13</v>
      </c>
      <c r="H33" s="37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1" t="s">
        <v>14</v>
      </c>
      <c r="H34" s="37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1" t="s">
        <v>15</v>
      </c>
      <c r="H35" s="37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1" t="s">
        <v>16</v>
      </c>
      <c r="H36" s="37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1" t="s">
        <v>5</v>
      </c>
      <c r="H37" s="37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1" t="s">
        <v>32</v>
      </c>
      <c r="H38" s="37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5" t="s">
        <v>21</v>
      </c>
      <c r="G2" s="365"/>
      <c r="H2" s="36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7"/>
      <c r="I7" s="408"/>
      <c r="J7" s="38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1" t="s">
        <v>12</v>
      </c>
      <c r="H73" s="37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1" t="s">
        <v>13</v>
      </c>
      <c r="H74" s="37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1" t="s">
        <v>14</v>
      </c>
      <c r="H75" s="37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1" t="s">
        <v>15</v>
      </c>
      <c r="H76" s="37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1" t="s">
        <v>16</v>
      </c>
      <c r="H77" s="37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1" t="s">
        <v>5</v>
      </c>
      <c r="H78" s="37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1" t="s">
        <v>32</v>
      </c>
      <c r="H79" s="37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5" t="s">
        <v>120</v>
      </c>
      <c r="G2" s="365"/>
      <c r="H2" s="36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18"/>
      <c r="N5" s="18"/>
      <c r="O5" s="37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429" t="s">
        <v>4</v>
      </c>
      <c r="I6" s="431" t="s">
        <v>5</v>
      </c>
      <c r="J6" s="432" t="s">
        <v>6</v>
      </c>
      <c r="L6" s="18"/>
      <c r="N6" s="18"/>
      <c r="O6" s="37"/>
    </row>
    <row r="7" spans="1:15" x14ac:dyDescent="0.25">
      <c r="A7" s="36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0"/>
      <c r="I7" s="431"/>
      <c r="J7" s="43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33" t="s">
        <v>12</v>
      </c>
      <c r="H19" s="43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33" t="s">
        <v>13</v>
      </c>
      <c r="H20" s="43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33" t="s">
        <v>14</v>
      </c>
      <c r="H21" s="43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33" t="s">
        <v>15</v>
      </c>
      <c r="H22" s="43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33" t="s">
        <v>16</v>
      </c>
      <c r="H23" s="43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33" t="s">
        <v>5</v>
      </c>
      <c r="H24" s="43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33" t="s">
        <v>32</v>
      </c>
      <c r="H25" s="43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5" t="s">
        <v>22</v>
      </c>
      <c r="G1" s="365"/>
      <c r="H1" s="36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1" t="s">
        <v>12</v>
      </c>
      <c r="H53" s="37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1" t="s">
        <v>13</v>
      </c>
      <c r="H54" s="37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1" t="s">
        <v>14</v>
      </c>
      <c r="H55" s="37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1" t="s">
        <v>15</v>
      </c>
      <c r="H56" s="37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1" t="s">
        <v>16</v>
      </c>
      <c r="H57" s="37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1" t="s">
        <v>5</v>
      </c>
      <c r="H58" s="37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1" t="s">
        <v>32</v>
      </c>
      <c r="H59" s="37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7"/>
      <c r="I7" s="408"/>
      <c r="J7" s="38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1" t="s">
        <v>12</v>
      </c>
      <c r="H35" s="37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1" t="s">
        <v>13</v>
      </c>
      <c r="H36" s="37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1" t="s">
        <v>14</v>
      </c>
      <c r="H37" s="37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1" t="s">
        <v>15</v>
      </c>
      <c r="H38" s="37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1" t="s">
        <v>16</v>
      </c>
      <c r="H39" s="37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1" t="s">
        <v>5</v>
      </c>
      <c r="H40" s="37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1" t="s">
        <v>32</v>
      </c>
      <c r="H41" s="37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5" t="s">
        <v>22</v>
      </c>
      <c r="G1" s="365"/>
      <c r="H1" s="36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5" t="s">
        <v>21</v>
      </c>
      <c r="G2" s="365"/>
      <c r="H2" s="36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7"/>
      <c r="I7" s="408"/>
      <c r="J7" s="38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1" t="s">
        <v>12</v>
      </c>
      <c r="H35" s="37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1" t="s">
        <v>13</v>
      </c>
      <c r="H36" s="37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1" t="s">
        <v>14</v>
      </c>
      <c r="H37" s="37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1" t="s">
        <v>15</v>
      </c>
      <c r="H38" s="37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1" t="s">
        <v>16</v>
      </c>
      <c r="H39" s="37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1" t="s">
        <v>5</v>
      </c>
      <c r="H40" s="37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1" t="s">
        <v>32</v>
      </c>
      <c r="H41" s="37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5" t="s">
        <v>22</v>
      </c>
      <c r="G1" s="365"/>
      <c r="H1" s="36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5" t="s">
        <v>21</v>
      </c>
      <c r="G2" s="365"/>
      <c r="H2" s="36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7"/>
      <c r="I7" s="408"/>
      <c r="J7" s="38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1" t="s">
        <v>12</v>
      </c>
      <c r="H35" s="37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1" t="s">
        <v>13</v>
      </c>
      <c r="H36" s="37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1" t="s">
        <v>14</v>
      </c>
      <c r="H37" s="37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1" t="s">
        <v>15</v>
      </c>
      <c r="H38" s="37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1" t="s">
        <v>16</v>
      </c>
      <c r="H39" s="37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1" t="s">
        <v>5</v>
      </c>
      <c r="H40" s="37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1" t="s">
        <v>32</v>
      </c>
      <c r="H41" s="37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5" t="s">
        <v>21</v>
      </c>
      <c r="G2" s="365"/>
      <c r="H2" s="36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7"/>
      <c r="I7" s="408"/>
      <c r="J7" s="38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1" t="s">
        <v>12</v>
      </c>
      <c r="H35" s="37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1" t="s">
        <v>13</v>
      </c>
      <c r="H36" s="37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1" t="s">
        <v>14</v>
      </c>
      <c r="H37" s="37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1" t="s">
        <v>15</v>
      </c>
      <c r="H38" s="37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1" t="s">
        <v>16</v>
      </c>
      <c r="H39" s="37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1" t="s">
        <v>5</v>
      </c>
      <c r="H40" s="37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1" t="s">
        <v>32</v>
      </c>
      <c r="H41" s="37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5" t="s">
        <v>21</v>
      </c>
      <c r="G2" s="365"/>
      <c r="H2" s="36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7"/>
      <c r="I7" s="408"/>
      <c r="J7" s="38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1" t="s">
        <v>12</v>
      </c>
      <c r="H35" s="37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1" t="s">
        <v>13</v>
      </c>
      <c r="H36" s="37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1" t="s">
        <v>14</v>
      </c>
      <c r="H37" s="37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1" t="s">
        <v>15</v>
      </c>
      <c r="H38" s="37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1" t="s">
        <v>16</v>
      </c>
      <c r="H39" s="37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1" t="s">
        <v>5</v>
      </c>
      <c r="H40" s="37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1" t="s">
        <v>32</v>
      </c>
      <c r="H41" s="37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5" t="s">
        <v>22</v>
      </c>
      <c r="G1" s="365"/>
      <c r="H1" s="36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7"/>
      <c r="I7" s="408"/>
      <c r="J7" s="38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1" t="s">
        <v>12</v>
      </c>
      <c r="H158" s="37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1" t="s">
        <v>13</v>
      </c>
      <c r="H159" s="37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1" t="s">
        <v>14</v>
      </c>
      <c r="H160" s="37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1" t="s">
        <v>15</v>
      </c>
      <c r="H161" s="37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1" t="s">
        <v>16</v>
      </c>
      <c r="H162" s="37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1" t="s">
        <v>5</v>
      </c>
      <c r="H163" s="37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1" t="s">
        <v>32</v>
      </c>
      <c r="H164" s="37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5" t="s">
        <v>22</v>
      </c>
      <c r="G1" s="365"/>
      <c r="H1" s="36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5" t="s">
        <v>21</v>
      </c>
      <c r="G2" s="365"/>
      <c r="H2" s="36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6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6"/>
      <c r="J7" s="37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1" t="s">
        <v>12</v>
      </c>
      <c r="H32" s="37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1" t="s">
        <v>13</v>
      </c>
      <c r="H33" s="37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1" t="s">
        <v>14</v>
      </c>
      <c r="H34" s="37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1" t="s">
        <v>15</v>
      </c>
      <c r="H35" s="37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1" t="s">
        <v>16</v>
      </c>
      <c r="H36" s="37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1" t="s">
        <v>5</v>
      </c>
      <c r="H37" s="37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1" t="s">
        <v>32</v>
      </c>
      <c r="H38" s="37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7"/>
      <c r="I7" s="408"/>
      <c r="J7" s="38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1" t="s">
        <v>12</v>
      </c>
      <c r="H57" s="37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1" t="s">
        <v>13</v>
      </c>
      <c r="H58" s="37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1" t="s">
        <v>14</v>
      </c>
      <c r="H59" s="37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1" t="s">
        <v>15</v>
      </c>
      <c r="H60" s="37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1" t="s">
        <v>16</v>
      </c>
      <c r="H61" s="37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1" t="s">
        <v>5</v>
      </c>
      <c r="H62" s="37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1" t="s">
        <v>32</v>
      </c>
      <c r="H63" s="37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5" t="s">
        <v>22</v>
      </c>
      <c r="G1" s="365"/>
      <c r="H1" s="36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5" t="s">
        <v>21</v>
      </c>
      <c r="G2" s="365"/>
      <c r="H2" s="36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1" t="s">
        <v>12</v>
      </c>
      <c r="H116" s="37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1" t="s">
        <v>13</v>
      </c>
      <c r="H117" s="37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1" t="s">
        <v>14</v>
      </c>
      <c r="H118" s="37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1" t="s">
        <v>15</v>
      </c>
      <c r="H119" s="37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1" t="s">
        <v>16</v>
      </c>
      <c r="H120" s="37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1" t="s">
        <v>5</v>
      </c>
      <c r="H121" s="37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1" t="s">
        <v>32</v>
      </c>
      <c r="H122" s="37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6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6"/>
      <c r="J7" s="37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1" t="s">
        <v>12</v>
      </c>
      <c r="H32" s="37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1" t="s">
        <v>13</v>
      </c>
      <c r="H33" s="37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1" t="s">
        <v>14</v>
      </c>
      <c r="H34" s="37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1" t="s">
        <v>15</v>
      </c>
      <c r="H35" s="37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1" t="s">
        <v>16</v>
      </c>
      <c r="H36" s="37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1" t="s">
        <v>5</v>
      </c>
      <c r="H37" s="37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1" t="s">
        <v>32</v>
      </c>
      <c r="H38" s="37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J72*-1</f>
        <v>0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4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1"/>
      <c r="J6" s="43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33" t="s">
        <v>12</v>
      </c>
      <c r="H66" s="43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3" t="s">
        <v>13</v>
      </c>
      <c r="H67" s="43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33" t="s">
        <v>14</v>
      </c>
      <c r="H68" s="43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3" t="s">
        <v>15</v>
      </c>
      <c r="H69" s="43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3" t="s">
        <v>16</v>
      </c>
      <c r="H70" s="43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3" t="s">
        <v>5</v>
      </c>
      <c r="H71" s="43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33" t="s">
        <v>32</v>
      </c>
      <c r="H72" s="43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80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8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1" t="s">
        <v>12</v>
      </c>
      <c r="H34" s="37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1" t="s">
        <v>13</v>
      </c>
      <c r="H35" s="37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1" t="s">
        <v>14</v>
      </c>
      <c r="H36" s="37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1" t="s">
        <v>15</v>
      </c>
      <c r="H37" s="37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1" t="s">
        <v>16</v>
      </c>
      <c r="H38" s="37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1" t="s">
        <v>5</v>
      </c>
      <c r="H39" s="37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1" t="s">
        <v>32</v>
      </c>
      <c r="H40" s="37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J71*-1</f>
        <v>12110891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4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1"/>
      <c r="J6" s="43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33" t="s">
        <v>12</v>
      </c>
      <c r="H65" s="43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33" t="s">
        <v>13</v>
      </c>
      <c r="H66" s="43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3" t="s">
        <v>14</v>
      </c>
      <c r="H67" s="43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33" t="s">
        <v>15</v>
      </c>
      <c r="H68" s="43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3" t="s">
        <v>16</v>
      </c>
      <c r="H69" s="43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3" t="s">
        <v>5</v>
      </c>
      <c r="H70" s="43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3" t="s">
        <v>32</v>
      </c>
      <c r="H71" s="43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2018-08-08T10:30:26Z</dcterms:modified>
</cp:coreProperties>
</file>