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665" windowWidth="4095" windowHeight="1170" tabRatio="874" activeTab="15"/>
  </bookViews>
  <sheets>
    <sheet name="Taufik ST" sheetId="54" r:id="rId1"/>
    <sheet name="Indra Fashion" sheetId="2" r:id="rId2"/>
    <sheet name="Bandros" sheetId="58" r:id="rId3"/>
    <sheet name="Atlantis" sheetId="59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Bandros!$A$914:$J$921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ST'!$A$5:$J$322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54" l="1"/>
  <c r="L1" i="54"/>
  <c r="L2" i="58" l="1"/>
  <c r="L1" i="58"/>
  <c r="L2" i="35" l="1"/>
  <c r="L1" i="35"/>
  <c r="M2" i="58" l="1"/>
  <c r="M1" i="58"/>
  <c r="L2" i="2"/>
  <c r="L1" i="2"/>
  <c r="L2" i="12" l="1"/>
  <c r="L1" i="12"/>
  <c r="J626" i="59" l="1"/>
  <c r="J624" i="59"/>
  <c r="J622" i="59"/>
  <c r="J621" i="59"/>
  <c r="I619" i="59"/>
  <c r="H619" i="59"/>
  <c r="G619" i="59"/>
  <c r="F619" i="59"/>
  <c r="D619" i="59"/>
  <c r="C619" i="59"/>
  <c r="L3" i="59"/>
  <c r="L2" i="59"/>
  <c r="L1" i="59"/>
  <c r="J623" i="59" l="1"/>
  <c r="J625" i="59" s="1"/>
  <c r="J627" i="59" s="1"/>
  <c r="I2" i="59" s="1"/>
  <c r="C7" i="15" s="1"/>
  <c r="I627" i="59" l="1"/>
  <c r="J968" i="58" l="1"/>
  <c r="J966" i="58"/>
  <c r="J964" i="58"/>
  <c r="J963" i="58"/>
  <c r="I961" i="58"/>
  <c r="H961" i="58"/>
  <c r="G961" i="58"/>
  <c r="F961" i="58"/>
  <c r="D961" i="58"/>
  <c r="C961" i="58"/>
  <c r="L666" i="58"/>
  <c r="L665" i="58"/>
  <c r="M3" i="58"/>
  <c r="L3" i="58"/>
  <c r="N3" i="58" l="1"/>
  <c r="J965" i="58"/>
  <c r="J967" i="58" s="1"/>
  <c r="J969" i="58" s="1"/>
  <c r="I969" i="58" l="1"/>
  <c r="I2" i="58"/>
  <c r="C8" i="15" s="1"/>
  <c r="L1" i="56"/>
  <c r="M66" i="57" l="1"/>
  <c r="M65" i="57"/>
  <c r="M67" i="57" s="1"/>
  <c r="L15" i="2" l="1"/>
  <c r="L16" i="2"/>
  <c r="L17" i="2"/>
  <c r="J197" i="57" l="1"/>
  <c r="J195" i="57"/>
  <c r="J193" i="57"/>
  <c r="J192" i="57"/>
  <c r="G190" i="57"/>
  <c r="F190" i="57"/>
  <c r="C190" i="57"/>
  <c r="J194" i="57" l="1"/>
  <c r="J196" i="57" s="1"/>
  <c r="J198" i="57" s="1"/>
  <c r="I198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41" i="55"/>
  <c r="J39" i="55"/>
  <c r="J37" i="55"/>
  <c r="J36" i="55"/>
  <c r="G34" i="55"/>
  <c r="F34" i="55"/>
  <c r="C34" i="55"/>
  <c r="J38" i="55" l="1"/>
  <c r="J40" i="55" s="1"/>
  <c r="J42" i="55" s="1"/>
  <c r="I42" i="55" s="1"/>
  <c r="I2" i="55" l="1"/>
  <c r="C9" i="15" s="1"/>
  <c r="I42" i="30" l="1"/>
  <c r="I44" i="30"/>
  <c r="I37" i="18" l="1"/>
  <c r="I39" i="18"/>
  <c r="L3" i="12" l="1"/>
  <c r="B18" i="15" l="1"/>
  <c r="B14" i="15"/>
  <c r="J321" i="54" l="1"/>
  <c r="J319" i="54"/>
  <c r="J317" i="54"/>
  <c r="J316" i="54"/>
  <c r="I314" i="54"/>
  <c r="H314" i="54"/>
  <c r="G314" i="54"/>
  <c r="F314" i="54"/>
  <c r="D314" i="54"/>
  <c r="C314" i="54"/>
  <c r="J318" i="54" l="1"/>
  <c r="J320" i="54" s="1"/>
  <c r="J322" i="54" s="1"/>
  <c r="I2" i="54" s="1"/>
  <c r="C5" i="15" s="1"/>
  <c r="L3" i="54"/>
  <c r="I322" i="54" l="1"/>
  <c r="J153" i="35" l="1"/>
  <c r="J157" i="35"/>
  <c r="J155" i="35"/>
  <c r="J152" i="35"/>
  <c r="G150" i="35"/>
  <c r="F150" i="35"/>
  <c r="J154" i="35" l="1"/>
  <c r="J156" i="35" s="1"/>
  <c r="J158" i="35" s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50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73" i="2" l="1"/>
  <c r="I168" i="2"/>
  <c r="H168" i="2"/>
  <c r="G168" i="2"/>
  <c r="F16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3" i="32"/>
  <c r="J31" i="32"/>
  <c r="J29" i="32"/>
  <c r="F26" i="32"/>
  <c r="C2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74" i="12"/>
  <c r="J72" i="12"/>
  <c r="J70" i="12"/>
  <c r="J69" i="12"/>
  <c r="F67" i="12"/>
  <c r="C6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75" i="2"/>
  <c r="J171" i="2"/>
  <c r="J170" i="2"/>
  <c r="D168" i="2"/>
  <c r="C168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72" i="2"/>
  <c r="J174" i="2" s="1"/>
  <c r="J176" i="2" s="1"/>
  <c r="I176" i="2" s="1"/>
  <c r="J55" i="11"/>
  <c r="J57" i="11" s="1"/>
  <c r="J59" i="11" s="1"/>
  <c r="J59" i="34"/>
  <c r="I2" i="21"/>
  <c r="I59" i="21"/>
  <c r="J122" i="20"/>
  <c r="J124" i="20" s="1"/>
  <c r="J126" i="20" s="1"/>
  <c r="I2" i="20" s="1"/>
  <c r="J71" i="12"/>
  <c r="J73" i="12" s="1"/>
  <c r="J75" i="12" s="1"/>
  <c r="J25" i="25"/>
  <c r="I2" i="25" s="1"/>
  <c r="J77" i="33"/>
  <c r="J79" i="33" s="1"/>
  <c r="I2" i="33" s="1"/>
  <c r="J91" i="4"/>
  <c r="J93" i="4" s="1"/>
  <c r="J95" i="4" s="1"/>
  <c r="I2" i="4" s="1"/>
  <c r="J30" i="32"/>
  <c r="J32" i="32" s="1"/>
  <c r="J34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75" i="12"/>
  <c r="I126" i="20"/>
  <c r="I52" i="18"/>
  <c r="I95" i="4"/>
  <c r="I34" i="32"/>
  <c r="I2" i="32"/>
  <c r="C19" i="15" s="1"/>
  <c r="I2" i="6"/>
  <c r="I2" i="17"/>
  <c r="I2" i="16"/>
  <c r="C15" i="15" s="1"/>
  <c r="I25" i="25"/>
  <c r="I158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charset val="1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charset val="1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charset val="1"/>
          </rPr>
          <t xml:space="preserve"> PEND
TRSF E-BANKING CR
1008/FTSCY/WS95011
2380701.00
Atalntis to INF
Rp.2.380.701
ABDUL RAHIM
0000
2,380,701.00
CR
226,152,923.11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charset val="1"/>
          </rPr>
          <t xml:space="preserve"> PEND
TRSF E-BANKING CR
08/09 95031
TRANPER
YAN YAN HERYANA
0000
550,200.00
CR
209,742,816.11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sharedStrings.xml><?xml version="1.0" encoding="utf-8"?>
<sst xmlns="http://schemas.openxmlformats.org/spreadsheetml/2006/main" count="2041" uniqueCount="202">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</sst>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3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22"/>
  <sheetViews>
    <sheetView zoomScale="85" zoomScaleNormal="85" workbookViewId="0">
      <pane ySplit="7" topLeftCell="A295" activePane="bottomLeft" state="frozen"/>
      <selection pane="bottomLeft" activeCell="B310" sqref="B310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65" t="s">
        <v>22</v>
      </c>
      <c r="G1" s="365"/>
      <c r="H1" s="365"/>
      <c r="I1" s="220" t="s">
        <v>20</v>
      </c>
      <c r="J1" s="218"/>
      <c r="L1" s="275">
        <f>SUM(D301:D310)</f>
        <v>5948690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65" t="s">
        <v>21</v>
      </c>
      <c r="G2" s="365"/>
      <c r="H2" s="365"/>
      <c r="I2" s="220">
        <f>J322*-1</f>
        <v>5687152</v>
      </c>
      <c r="J2" s="218"/>
      <c r="L2" s="276">
        <f>SUM(G301:G310)</f>
        <v>261538</v>
      </c>
      <c r="M2" s="238"/>
      <c r="N2" s="238"/>
      <c r="O2" s="238"/>
    </row>
    <row r="3" spans="1:15" x14ac:dyDescent="0.25">
      <c r="A3" s="218" t="s">
        <v>116</v>
      </c>
      <c r="B3" s="218"/>
      <c r="C3" s="72" t="s">
        <v>115</v>
      </c>
      <c r="D3" s="218"/>
      <c r="E3" s="218"/>
      <c r="F3" s="307"/>
      <c r="G3" s="307"/>
      <c r="H3" s="307"/>
      <c r="I3" s="220"/>
      <c r="J3" s="218"/>
      <c r="L3" s="276">
        <f>L1-L2</f>
        <v>5687152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66" t="s">
        <v>61</v>
      </c>
      <c r="B5" s="366"/>
      <c r="C5" s="366"/>
      <c r="D5" s="366"/>
      <c r="E5" s="366"/>
      <c r="F5" s="366"/>
      <c r="G5" s="366"/>
      <c r="H5" s="366"/>
      <c r="I5" s="366"/>
      <c r="J5" s="366"/>
      <c r="L5" s="274"/>
      <c r="M5" s="238"/>
      <c r="N5" s="238"/>
      <c r="O5" s="238"/>
    </row>
    <row r="6" spans="1:15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369" t="s">
        <v>5</v>
      </c>
      <c r="J6" s="370" t="s">
        <v>6</v>
      </c>
    </row>
    <row r="7" spans="1:15" x14ac:dyDescent="0.25">
      <c r="A7" s="367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68"/>
      <c r="I7" s="369"/>
      <c r="J7" s="370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10">
        <v>43318</v>
      </c>
      <c r="B301" s="115">
        <v>180171637</v>
      </c>
      <c r="C301" s="306">
        <v>10</v>
      </c>
      <c r="D301" s="117">
        <v>1183350</v>
      </c>
      <c r="E301" s="118"/>
      <c r="F301" s="120"/>
      <c r="G301" s="117"/>
      <c r="H301" s="118"/>
      <c r="I301" s="213"/>
      <c r="J301" s="117"/>
    </row>
    <row r="302" spans="1:10" ht="15.75" customHeight="1" x14ac:dyDescent="0.25">
      <c r="A302" s="210">
        <v>43318</v>
      </c>
      <c r="B302" s="115">
        <v>180171680</v>
      </c>
      <c r="C302" s="306">
        <v>5</v>
      </c>
      <c r="D302" s="117">
        <v>474338</v>
      </c>
      <c r="E302" s="118"/>
      <c r="F302" s="120"/>
      <c r="G302" s="117"/>
      <c r="H302" s="118"/>
      <c r="I302" s="213"/>
      <c r="J302" s="117"/>
    </row>
    <row r="303" spans="1:10" ht="15.75" customHeight="1" x14ac:dyDescent="0.25">
      <c r="A303" s="210">
        <v>43319</v>
      </c>
      <c r="B303" s="115">
        <v>180171719</v>
      </c>
      <c r="C303" s="306">
        <v>11</v>
      </c>
      <c r="D303" s="117">
        <v>1234625</v>
      </c>
      <c r="E303" s="118">
        <v>180044726</v>
      </c>
      <c r="F303" s="120">
        <v>1</v>
      </c>
      <c r="G303" s="117">
        <v>131513</v>
      </c>
      <c r="H303" s="118"/>
      <c r="I303" s="213"/>
      <c r="J303" s="117"/>
    </row>
    <row r="304" spans="1:10" ht="15.75" customHeight="1" x14ac:dyDescent="0.25">
      <c r="A304" s="210">
        <v>43319</v>
      </c>
      <c r="B304" s="115">
        <v>180171759</v>
      </c>
      <c r="C304" s="306">
        <v>6</v>
      </c>
      <c r="D304" s="117">
        <v>735438</v>
      </c>
      <c r="E304" s="118"/>
      <c r="F304" s="120"/>
      <c r="G304" s="117"/>
      <c r="H304" s="118"/>
      <c r="I304" s="213"/>
      <c r="J304" s="117"/>
    </row>
    <row r="305" spans="1:10" ht="15.75" customHeight="1" x14ac:dyDescent="0.25">
      <c r="A305" s="210">
        <v>43320</v>
      </c>
      <c r="B305" s="115">
        <v>180171807</v>
      </c>
      <c r="C305" s="306">
        <v>6</v>
      </c>
      <c r="D305" s="117">
        <v>643825</v>
      </c>
      <c r="E305" s="118">
        <v>180044739</v>
      </c>
      <c r="F305" s="120">
        <v>1</v>
      </c>
      <c r="G305" s="117">
        <v>130025</v>
      </c>
      <c r="H305" s="118"/>
      <c r="I305" s="213"/>
      <c r="J305" s="117"/>
    </row>
    <row r="306" spans="1:10" ht="15.75" customHeight="1" x14ac:dyDescent="0.25">
      <c r="A306" s="210">
        <v>43320</v>
      </c>
      <c r="B306" s="115">
        <v>180171875</v>
      </c>
      <c r="C306" s="306">
        <v>3</v>
      </c>
      <c r="D306" s="117">
        <v>372138</v>
      </c>
      <c r="E306" s="118"/>
      <c r="F306" s="120"/>
      <c r="G306" s="117"/>
      <c r="H306" s="118"/>
      <c r="I306" s="213"/>
      <c r="J306" s="117"/>
    </row>
    <row r="307" spans="1:10" ht="15.75" customHeight="1" x14ac:dyDescent="0.25">
      <c r="A307" s="210">
        <v>43321</v>
      </c>
      <c r="B307" s="115">
        <v>180171919</v>
      </c>
      <c r="C307" s="306">
        <v>5</v>
      </c>
      <c r="D307" s="117">
        <v>465850</v>
      </c>
      <c r="E307" s="118"/>
      <c r="F307" s="120"/>
      <c r="G307" s="117"/>
      <c r="H307" s="118"/>
      <c r="I307" s="213"/>
      <c r="J307" s="117"/>
    </row>
    <row r="308" spans="1:10" ht="15.75" customHeight="1" x14ac:dyDescent="0.25">
      <c r="A308" s="210">
        <v>43321</v>
      </c>
      <c r="B308" s="115">
        <v>180171959</v>
      </c>
      <c r="C308" s="306">
        <v>1</v>
      </c>
      <c r="D308" s="117">
        <v>97563</v>
      </c>
      <c r="E308" s="118"/>
      <c r="F308" s="120"/>
      <c r="G308" s="117"/>
      <c r="H308" s="118"/>
      <c r="I308" s="213"/>
      <c r="J308" s="117"/>
    </row>
    <row r="309" spans="1:10" ht="15.75" customHeight="1" x14ac:dyDescent="0.25">
      <c r="A309" s="210">
        <v>43322</v>
      </c>
      <c r="B309" s="115">
        <v>180172017</v>
      </c>
      <c r="C309" s="306">
        <v>5</v>
      </c>
      <c r="D309" s="117">
        <v>464188</v>
      </c>
      <c r="E309" s="118"/>
      <c r="F309" s="120"/>
      <c r="G309" s="117"/>
      <c r="H309" s="118"/>
      <c r="I309" s="213"/>
      <c r="J309" s="117"/>
    </row>
    <row r="310" spans="1:10" ht="15.75" customHeight="1" x14ac:dyDescent="0.25">
      <c r="A310" s="210">
        <v>43322</v>
      </c>
      <c r="B310" s="115">
        <v>180172054</v>
      </c>
      <c r="C310" s="306">
        <v>3</v>
      </c>
      <c r="D310" s="117">
        <v>277375</v>
      </c>
      <c r="E310" s="118"/>
      <c r="F310" s="120"/>
      <c r="G310" s="117"/>
      <c r="H310" s="118"/>
      <c r="I310" s="213"/>
      <c r="J310" s="117"/>
    </row>
    <row r="311" spans="1:10" ht="15.75" customHeight="1" x14ac:dyDescent="0.25">
      <c r="A311" s="210"/>
      <c r="B311" s="115"/>
      <c r="C311" s="306"/>
      <c r="D311" s="117"/>
      <c r="E311" s="118"/>
      <c r="F311" s="120"/>
      <c r="G311" s="117"/>
      <c r="H311" s="118"/>
      <c r="I311" s="213"/>
      <c r="J311" s="117"/>
    </row>
    <row r="312" spans="1:10" ht="15.75" customHeight="1" x14ac:dyDescent="0.25">
      <c r="A312" s="210"/>
      <c r="B312" s="115"/>
      <c r="C312" s="306"/>
      <c r="D312" s="117"/>
      <c r="E312" s="118"/>
      <c r="F312" s="120"/>
      <c r="G312" s="117"/>
      <c r="H312" s="118"/>
      <c r="I312" s="213"/>
      <c r="J312" s="117"/>
    </row>
    <row r="313" spans="1:10" x14ac:dyDescent="0.25">
      <c r="A313" s="235"/>
      <c r="B313" s="234"/>
      <c r="C313" s="12"/>
      <c r="D313" s="236"/>
      <c r="E313" s="237"/>
      <c r="F313" s="240"/>
      <c r="G313" s="236"/>
      <c r="H313" s="237"/>
      <c r="I313" s="239"/>
      <c r="J313" s="236"/>
    </row>
    <row r="314" spans="1:10" x14ac:dyDescent="0.25">
      <c r="A314" s="235"/>
      <c r="B314" s="223" t="s">
        <v>11</v>
      </c>
      <c r="C314" s="229">
        <f>SUM(C8:C313)</f>
        <v>3378</v>
      </c>
      <c r="D314" s="224">
        <f>SUM(D8:D313)</f>
        <v>354464760</v>
      </c>
      <c r="E314" s="223" t="s">
        <v>11</v>
      </c>
      <c r="F314" s="232">
        <f>SUM(F8:F313)</f>
        <v>450</v>
      </c>
      <c r="G314" s="224">
        <f>SUM(G8:G313)</f>
        <v>49807917</v>
      </c>
      <c r="H314" s="232">
        <f>SUM(H8:H313)</f>
        <v>0</v>
      </c>
      <c r="I314" s="232">
        <f>SUM(I8:I313)</f>
        <v>298969691</v>
      </c>
      <c r="J314" s="5"/>
    </row>
    <row r="315" spans="1:10" x14ac:dyDescent="0.25">
      <c r="A315" s="235"/>
      <c r="B315" s="223"/>
      <c r="C315" s="229"/>
      <c r="D315" s="224"/>
      <c r="E315" s="223"/>
      <c r="F315" s="232"/>
      <c r="G315" s="224"/>
      <c r="H315" s="232"/>
      <c r="I315" s="232"/>
      <c r="J315" s="5"/>
    </row>
    <row r="316" spans="1:10" x14ac:dyDescent="0.25">
      <c r="A316" s="225"/>
      <c r="B316" s="226"/>
      <c r="C316" s="12"/>
      <c r="D316" s="236"/>
      <c r="E316" s="223"/>
      <c r="F316" s="240"/>
      <c r="G316" s="371" t="s">
        <v>12</v>
      </c>
      <c r="H316" s="371"/>
      <c r="I316" s="239"/>
      <c r="J316" s="227">
        <f>SUM(D8:D313)</f>
        <v>354464760</v>
      </c>
    </row>
    <row r="317" spans="1:10" x14ac:dyDescent="0.25">
      <c r="A317" s="235"/>
      <c r="B317" s="234"/>
      <c r="C317" s="12"/>
      <c r="D317" s="236"/>
      <c r="E317" s="237"/>
      <c r="F317" s="240"/>
      <c r="G317" s="371" t="s">
        <v>13</v>
      </c>
      <c r="H317" s="371"/>
      <c r="I317" s="239"/>
      <c r="J317" s="227">
        <f>SUM(G8:G313)</f>
        <v>49807917</v>
      </c>
    </row>
    <row r="318" spans="1:10" x14ac:dyDescent="0.25">
      <c r="A318" s="228"/>
      <c r="B318" s="237"/>
      <c r="C318" s="12"/>
      <c r="D318" s="236"/>
      <c r="E318" s="237"/>
      <c r="F318" s="240"/>
      <c r="G318" s="371" t="s">
        <v>14</v>
      </c>
      <c r="H318" s="371"/>
      <c r="I318" s="41"/>
      <c r="J318" s="229">
        <f>J316-J317</f>
        <v>304656843</v>
      </c>
    </row>
    <row r="319" spans="1:10" x14ac:dyDescent="0.25">
      <c r="A319" s="235"/>
      <c r="B319" s="230"/>
      <c r="C319" s="12"/>
      <c r="D319" s="231"/>
      <c r="E319" s="237"/>
      <c r="F319" s="240"/>
      <c r="G319" s="371" t="s">
        <v>15</v>
      </c>
      <c r="H319" s="371"/>
      <c r="I319" s="239"/>
      <c r="J319" s="227">
        <f>SUM(H8:H313)</f>
        <v>0</v>
      </c>
    </row>
    <row r="320" spans="1:10" x14ac:dyDescent="0.25">
      <c r="A320" s="235"/>
      <c r="B320" s="230"/>
      <c r="C320" s="12"/>
      <c r="D320" s="231"/>
      <c r="E320" s="237"/>
      <c r="F320" s="240"/>
      <c r="G320" s="371" t="s">
        <v>16</v>
      </c>
      <c r="H320" s="371"/>
      <c r="I320" s="239"/>
      <c r="J320" s="227">
        <f>J318+J319</f>
        <v>304656843</v>
      </c>
    </row>
    <row r="321" spans="1:10" x14ac:dyDescent="0.25">
      <c r="A321" s="235"/>
      <c r="B321" s="230"/>
      <c r="C321" s="12"/>
      <c r="D321" s="231"/>
      <c r="E321" s="237"/>
      <c r="F321" s="240"/>
      <c r="G321" s="371" t="s">
        <v>5</v>
      </c>
      <c r="H321" s="371"/>
      <c r="I321" s="239"/>
      <c r="J321" s="227">
        <f>SUM(I8:I313)</f>
        <v>298969691</v>
      </c>
    </row>
    <row r="322" spans="1:10" x14ac:dyDescent="0.25">
      <c r="A322" s="235"/>
      <c r="B322" s="230"/>
      <c r="C322" s="12"/>
      <c r="D322" s="231"/>
      <c r="E322" s="237"/>
      <c r="F322" s="240"/>
      <c r="G322" s="371" t="s">
        <v>32</v>
      </c>
      <c r="H322" s="371"/>
      <c r="I322" s="240" t="str">
        <f>IF(J322&gt;0,"SALDO",IF(J322&lt;0,"PIUTANG",IF(J322=0,"LUNAS")))</f>
        <v>PIUTANG</v>
      </c>
      <c r="J322" s="227">
        <f>J321-J320</f>
        <v>-5687152</v>
      </c>
    </row>
  </sheetData>
  <mergeCells count="15">
    <mergeCell ref="G322:H322"/>
    <mergeCell ref="G316:H316"/>
    <mergeCell ref="G317:H317"/>
    <mergeCell ref="G318:H318"/>
    <mergeCell ref="G319:H319"/>
    <mergeCell ref="G320:H320"/>
    <mergeCell ref="G321:H321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4"/>
  <sheetViews>
    <sheetView zoomScale="85" zoomScaleNormal="85" workbookViewId="0">
      <pane ySplit="7" topLeftCell="A175" activePane="bottomLeft" state="frozen"/>
      <selection pane="bottomLeft" activeCell="B187" sqref="B18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192</v>
      </c>
      <c r="D1" s="218"/>
      <c r="E1" s="218"/>
      <c r="F1" s="365" t="s">
        <v>22</v>
      </c>
      <c r="G1" s="365"/>
      <c r="H1" s="365"/>
      <c r="I1" s="220"/>
      <c r="J1" s="218"/>
    </row>
    <row r="2" spans="1:10" x14ac:dyDescent="0.25">
      <c r="A2" s="218" t="s">
        <v>1</v>
      </c>
      <c r="B2" s="218"/>
      <c r="C2" s="221" t="s">
        <v>93</v>
      </c>
      <c r="D2" s="218"/>
      <c r="E2" s="218"/>
      <c r="F2" s="365" t="s">
        <v>21</v>
      </c>
      <c r="G2" s="365"/>
      <c r="H2" s="365"/>
      <c r="I2" s="220">
        <f>J198*-1</f>
        <v>2079351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5" t="s">
        <v>118</v>
      </c>
      <c r="G3" s="315"/>
      <c r="H3" s="315" t="s">
        <v>132</v>
      </c>
      <c r="I3" s="278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80" t="s">
        <v>6</v>
      </c>
    </row>
    <row r="7" spans="1:10" x14ac:dyDescent="0.25">
      <c r="A7" s="401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06"/>
      <c r="I7" s="408"/>
      <c r="J7" s="381"/>
    </row>
    <row r="8" spans="1:10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0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0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0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0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98">
        <v>43309</v>
      </c>
      <c r="B170" s="99">
        <v>180170826</v>
      </c>
      <c r="C170" s="100">
        <v>4</v>
      </c>
      <c r="D170" s="34">
        <v>414663</v>
      </c>
      <c r="E170" s="101"/>
      <c r="F170" s="99"/>
      <c r="G170" s="34"/>
      <c r="H170" s="102"/>
      <c r="I170" s="102"/>
      <c r="J170" s="34"/>
    </row>
    <row r="171" spans="1:10" x14ac:dyDescent="0.25">
      <c r="A171" s="98">
        <v>43311</v>
      </c>
      <c r="B171" s="99">
        <v>180170983</v>
      </c>
      <c r="C171" s="100">
        <v>3</v>
      </c>
      <c r="D171" s="34">
        <v>408538</v>
      </c>
      <c r="E171" s="101"/>
      <c r="F171" s="99"/>
      <c r="G171" s="34"/>
      <c r="H171" s="102"/>
      <c r="I171" s="102"/>
      <c r="J171" s="34"/>
    </row>
    <row r="172" spans="1:10" x14ac:dyDescent="0.25">
      <c r="A172" s="98">
        <v>43311</v>
      </c>
      <c r="B172" s="99">
        <v>180171035</v>
      </c>
      <c r="C172" s="100">
        <v>2</v>
      </c>
      <c r="D172" s="34">
        <v>194513</v>
      </c>
      <c r="E172" s="101"/>
      <c r="F172" s="99"/>
      <c r="G172" s="34"/>
      <c r="H172" s="102"/>
      <c r="I172" s="102"/>
      <c r="J172" s="34"/>
    </row>
    <row r="173" spans="1:10" x14ac:dyDescent="0.25">
      <c r="A173" s="98">
        <v>43312</v>
      </c>
      <c r="B173" s="99">
        <v>180171079</v>
      </c>
      <c r="C173" s="100">
        <v>2</v>
      </c>
      <c r="D173" s="34">
        <v>176663</v>
      </c>
      <c r="E173" s="101">
        <v>180044609</v>
      </c>
      <c r="F173" s="99">
        <v>28</v>
      </c>
      <c r="G173" s="34">
        <v>2710925</v>
      </c>
      <c r="H173" s="102"/>
      <c r="I173" s="102"/>
      <c r="J173" s="34"/>
    </row>
    <row r="174" spans="1:10" x14ac:dyDescent="0.25">
      <c r="A174" s="98">
        <v>43313</v>
      </c>
      <c r="B174" s="99">
        <v>180171177</v>
      </c>
      <c r="C174" s="100">
        <v>3</v>
      </c>
      <c r="D174" s="34">
        <v>202563</v>
      </c>
      <c r="E174" s="101"/>
      <c r="F174" s="99"/>
      <c r="G174" s="34"/>
      <c r="H174" s="102"/>
      <c r="I174" s="102"/>
      <c r="J174" s="34"/>
    </row>
    <row r="175" spans="1:10" x14ac:dyDescent="0.25">
      <c r="A175" s="98">
        <v>43313</v>
      </c>
      <c r="B175" s="99">
        <v>180171179</v>
      </c>
      <c r="C175" s="100">
        <v>2</v>
      </c>
      <c r="D175" s="34">
        <v>178763</v>
      </c>
      <c r="E175" s="101"/>
      <c r="F175" s="99"/>
      <c r="G175" s="34"/>
      <c r="H175" s="102"/>
      <c r="I175" s="102"/>
      <c r="J175" s="34"/>
    </row>
    <row r="176" spans="1:10" x14ac:dyDescent="0.25">
      <c r="A176" s="98">
        <v>43314</v>
      </c>
      <c r="B176" s="99">
        <v>180171263</v>
      </c>
      <c r="C176" s="100">
        <v>3</v>
      </c>
      <c r="D176" s="34">
        <v>329963</v>
      </c>
      <c r="E176" s="101"/>
      <c r="F176" s="99"/>
      <c r="G176" s="34"/>
      <c r="H176" s="102"/>
      <c r="I176" s="102"/>
      <c r="J176" s="34"/>
    </row>
    <row r="177" spans="1:10" x14ac:dyDescent="0.25">
      <c r="A177" s="98">
        <v>43314</v>
      </c>
      <c r="B177" s="99">
        <v>180171265</v>
      </c>
      <c r="C177" s="100">
        <v>5</v>
      </c>
      <c r="D177" s="34">
        <v>352713</v>
      </c>
      <c r="E177" s="101"/>
      <c r="F177" s="99"/>
      <c r="G177" s="34"/>
      <c r="H177" s="102"/>
      <c r="I177" s="102"/>
      <c r="J177" s="34"/>
    </row>
    <row r="178" spans="1:10" x14ac:dyDescent="0.25">
      <c r="A178" s="98">
        <v>43314</v>
      </c>
      <c r="B178" s="99">
        <v>180171312</v>
      </c>
      <c r="C178" s="100">
        <v>2</v>
      </c>
      <c r="D178" s="34">
        <v>134313</v>
      </c>
      <c r="E178" s="101"/>
      <c r="F178" s="99"/>
      <c r="G178" s="34"/>
      <c r="H178" s="102"/>
      <c r="I178" s="102"/>
      <c r="J178" s="34"/>
    </row>
    <row r="179" spans="1:10" x14ac:dyDescent="0.25">
      <c r="A179" s="98">
        <v>43315</v>
      </c>
      <c r="B179" s="99">
        <v>180171392</v>
      </c>
      <c r="C179" s="100">
        <v>4</v>
      </c>
      <c r="D179" s="34">
        <v>323575</v>
      </c>
      <c r="E179" s="101"/>
      <c r="F179" s="99"/>
      <c r="G179" s="34"/>
      <c r="H179" s="102"/>
      <c r="I179" s="102"/>
      <c r="J179" s="34"/>
    </row>
    <row r="180" spans="1:10" x14ac:dyDescent="0.25">
      <c r="A180" s="98">
        <v>43316</v>
      </c>
      <c r="B180" s="99">
        <v>180171458</v>
      </c>
      <c r="C180" s="100">
        <v>3</v>
      </c>
      <c r="D180" s="34">
        <v>392263</v>
      </c>
      <c r="E180" s="101"/>
      <c r="F180" s="99"/>
      <c r="G180" s="34"/>
      <c r="H180" s="102"/>
      <c r="I180" s="102"/>
      <c r="J180" s="34"/>
    </row>
    <row r="181" spans="1:10" x14ac:dyDescent="0.25">
      <c r="A181" s="98">
        <v>43318</v>
      </c>
      <c r="B181" s="99">
        <v>180171633</v>
      </c>
      <c r="C181" s="100">
        <v>8</v>
      </c>
      <c r="D181" s="34">
        <v>615913</v>
      </c>
      <c r="E181" s="101"/>
      <c r="F181" s="99"/>
      <c r="G181" s="34"/>
      <c r="H181" s="102"/>
      <c r="I181" s="102"/>
      <c r="J181" s="34"/>
    </row>
    <row r="182" spans="1:10" x14ac:dyDescent="0.25">
      <c r="A182" s="98">
        <v>43320</v>
      </c>
      <c r="B182" s="99">
        <v>180171815</v>
      </c>
      <c r="C182" s="100">
        <v>2</v>
      </c>
      <c r="D182" s="34">
        <v>151550</v>
      </c>
      <c r="E182" s="101"/>
      <c r="F182" s="99"/>
      <c r="G182" s="34"/>
      <c r="H182" s="102"/>
      <c r="I182" s="102"/>
      <c r="J182" s="34"/>
    </row>
    <row r="183" spans="1:10" x14ac:dyDescent="0.25">
      <c r="A183" s="98">
        <v>43320</v>
      </c>
      <c r="B183" s="99">
        <v>180171874</v>
      </c>
      <c r="C183" s="100">
        <v>4</v>
      </c>
      <c r="D183" s="34">
        <v>477575</v>
      </c>
      <c r="E183" s="101"/>
      <c r="F183" s="99"/>
      <c r="G183" s="34"/>
      <c r="H183" s="102"/>
      <c r="I183" s="102"/>
      <c r="J183" s="34"/>
    </row>
    <row r="184" spans="1:10" x14ac:dyDescent="0.25">
      <c r="A184" s="98">
        <v>43321</v>
      </c>
      <c r="B184" s="99">
        <v>180171924</v>
      </c>
      <c r="C184" s="100">
        <v>1</v>
      </c>
      <c r="D184" s="34">
        <v>102900</v>
      </c>
      <c r="E184" s="101"/>
      <c r="F184" s="99"/>
      <c r="G184" s="34"/>
      <c r="H184" s="102"/>
      <c r="I184" s="102"/>
      <c r="J184" s="34"/>
    </row>
    <row r="185" spans="1:10" x14ac:dyDescent="0.25">
      <c r="A185" s="98">
        <v>43321</v>
      </c>
      <c r="B185" s="99">
        <v>180171971</v>
      </c>
      <c r="C185" s="100">
        <v>1</v>
      </c>
      <c r="D185" s="34">
        <v>59588</v>
      </c>
      <c r="E185" s="101"/>
      <c r="F185" s="99"/>
      <c r="G185" s="34"/>
      <c r="H185" s="102"/>
      <c r="I185" s="102"/>
      <c r="J185" s="34"/>
    </row>
    <row r="186" spans="1:10" x14ac:dyDescent="0.25">
      <c r="A186" s="98">
        <v>43322</v>
      </c>
      <c r="B186" s="99">
        <v>180172022</v>
      </c>
      <c r="C186" s="100">
        <v>1</v>
      </c>
      <c r="D186" s="34">
        <v>47163</v>
      </c>
      <c r="E186" s="101"/>
      <c r="F186" s="99"/>
      <c r="G186" s="34"/>
      <c r="H186" s="102"/>
      <c r="I186" s="102"/>
      <c r="J186" s="34"/>
    </row>
    <row r="187" spans="1:10" x14ac:dyDescent="0.25">
      <c r="A187" s="98">
        <v>43322</v>
      </c>
      <c r="B187" s="99">
        <v>180172055</v>
      </c>
      <c r="C187" s="100">
        <v>2</v>
      </c>
      <c r="D187" s="34">
        <v>227063</v>
      </c>
      <c r="E187" s="101"/>
      <c r="F187" s="99"/>
      <c r="G187" s="34"/>
      <c r="H187" s="102"/>
      <c r="I187" s="102"/>
      <c r="J187" s="34"/>
    </row>
    <row r="188" spans="1:10" x14ac:dyDescent="0.25">
      <c r="A188" s="98"/>
      <c r="B188" s="99"/>
      <c r="C188" s="100"/>
      <c r="D188" s="34"/>
      <c r="E188" s="101"/>
      <c r="F188" s="99"/>
      <c r="G188" s="34"/>
      <c r="H188" s="102"/>
      <c r="I188" s="102"/>
      <c r="J188" s="34"/>
    </row>
    <row r="189" spans="1:10" x14ac:dyDescent="0.25">
      <c r="A189" s="235"/>
      <c r="B189" s="234"/>
      <c r="C189" s="240"/>
      <c r="D189" s="236"/>
      <c r="E189" s="237"/>
      <c r="F189" s="234"/>
      <c r="G189" s="236"/>
      <c r="H189" s="239"/>
      <c r="I189" s="239"/>
      <c r="J189" s="236"/>
    </row>
    <row r="190" spans="1:10" x14ac:dyDescent="0.25">
      <c r="A190" s="235"/>
      <c r="B190" s="223" t="s">
        <v>11</v>
      </c>
      <c r="C190" s="232">
        <f>SUM(C8:C189)</f>
        <v>1336</v>
      </c>
      <c r="D190" s="224"/>
      <c r="E190" s="223" t="s">
        <v>11</v>
      </c>
      <c r="F190" s="223">
        <f>SUM(F8:F189)</f>
        <v>183</v>
      </c>
      <c r="G190" s="224">
        <f>SUM(G8:G189)</f>
        <v>19757677</v>
      </c>
      <c r="H190" s="239"/>
      <c r="I190" s="239"/>
      <c r="J190" s="236"/>
    </row>
    <row r="191" spans="1:10" x14ac:dyDescent="0.25">
      <c r="A191" s="235"/>
      <c r="B191" s="223"/>
      <c r="C191" s="232"/>
      <c r="D191" s="224"/>
      <c r="E191" s="237"/>
      <c r="F191" s="234"/>
      <c r="G191" s="236"/>
      <c r="H191" s="239"/>
      <c r="I191" s="239"/>
      <c r="J191" s="236"/>
    </row>
    <row r="192" spans="1:10" x14ac:dyDescent="0.25">
      <c r="A192" s="225"/>
      <c r="B192" s="226"/>
      <c r="C192" s="240"/>
      <c r="D192" s="236"/>
      <c r="E192" s="223"/>
      <c r="F192" s="234"/>
      <c r="G192" s="371" t="s">
        <v>12</v>
      </c>
      <c r="H192" s="371"/>
      <c r="I192" s="239"/>
      <c r="J192" s="227">
        <f>SUM(D8:D189)</f>
        <v>128904529</v>
      </c>
    </row>
    <row r="193" spans="1:16" x14ac:dyDescent="0.25">
      <c r="A193" s="235"/>
      <c r="B193" s="234"/>
      <c r="C193" s="240"/>
      <c r="D193" s="236"/>
      <c r="E193" s="223"/>
      <c r="F193" s="234"/>
      <c r="G193" s="371" t="s">
        <v>13</v>
      </c>
      <c r="H193" s="371"/>
      <c r="I193" s="239"/>
      <c r="J193" s="227">
        <f>SUM(G8:G189)</f>
        <v>19757677</v>
      </c>
    </row>
    <row r="194" spans="1:16" x14ac:dyDescent="0.25">
      <c r="A194" s="228"/>
      <c r="B194" s="237"/>
      <c r="C194" s="240"/>
      <c r="D194" s="236"/>
      <c r="E194" s="237"/>
      <c r="F194" s="234"/>
      <c r="G194" s="371" t="s">
        <v>14</v>
      </c>
      <c r="H194" s="371"/>
      <c r="I194" s="41"/>
      <c r="J194" s="229">
        <f>J192-J193</f>
        <v>109146852</v>
      </c>
    </row>
    <row r="195" spans="1:16" x14ac:dyDescent="0.25">
      <c r="A195" s="235"/>
      <c r="B195" s="230"/>
      <c r="C195" s="240"/>
      <c r="D195" s="231"/>
      <c r="E195" s="237"/>
      <c r="F195" s="223"/>
      <c r="G195" s="371" t="s">
        <v>15</v>
      </c>
      <c r="H195" s="371"/>
      <c r="I195" s="239"/>
      <c r="J195" s="227">
        <f>SUM(H8:H191)</f>
        <v>375000</v>
      </c>
    </row>
    <row r="196" spans="1:16" x14ac:dyDescent="0.25">
      <c r="A196" s="235"/>
      <c r="B196" s="230"/>
      <c r="C196" s="240"/>
      <c r="D196" s="231"/>
      <c r="E196" s="237"/>
      <c r="F196" s="223"/>
      <c r="G196" s="371" t="s">
        <v>16</v>
      </c>
      <c r="H196" s="371"/>
      <c r="I196" s="239"/>
      <c r="J196" s="227">
        <f>J194+J195</f>
        <v>109521852</v>
      </c>
    </row>
    <row r="197" spans="1:16" x14ac:dyDescent="0.25">
      <c r="A197" s="235"/>
      <c r="B197" s="230"/>
      <c r="C197" s="240"/>
      <c r="D197" s="231"/>
      <c r="E197" s="237"/>
      <c r="F197" s="234"/>
      <c r="G197" s="371" t="s">
        <v>5</v>
      </c>
      <c r="H197" s="371"/>
      <c r="I197" s="239"/>
      <c r="J197" s="227">
        <f>SUM(I8:I191)</f>
        <v>107442501</v>
      </c>
    </row>
    <row r="198" spans="1:16" x14ac:dyDescent="0.25">
      <c r="A198" s="235"/>
      <c r="B198" s="230"/>
      <c r="C198" s="240"/>
      <c r="D198" s="231"/>
      <c r="E198" s="237"/>
      <c r="F198" s="234"/>
      <c r="G198" s="371" t="s">
        <v>32</v>
      </c>
      <c r="H198" s="371"/>
      <c r="I198" s="240" t="str">
        <f>IF(J198&gt;0,"SALDO",IF(J198&lt;0,"PIUTANG",IF(J198=0,"LUNAS")))</f>
        <v>PIUTANG</v>
      </c>
      <c r="J198" s="227">
        <f>J197-J196</f>
        <v>-2079351</v>
      </c>
    </row>
    <row r="199" spans="1:16" x14ac:dyDescent="0.25">
      <c r="F199" s="219"/>
      <c r="G199" s="219"/>
      <c r="J199" s="219"/>
    </row>
    <row r="200" spans="1:16" x14ac:dyDescent="0.25">
      <c r="C200" s="219"/>
      <c r="D200" s="219"/>
      <c r="F200" s="219"/>
      <c r="G200" s="219"/>
      <c r="J200" s="219"/>
      <c r="L200" s="233"/>
      <c r="M200" s="233"/>
      <c r="N200" s="233"/>
      <c r="O200" s="233"/>
      <c r="P200" s="233"/>
    </row>
    <row r="201" spans="1:16" x14ac:dyDescent="0.25">
      <c r="C201" s="219"/>
      <c r="D201" s="219"/>
      <c r="F201" s="219"/>
      <c r="G201" s="219"/>
      <c r="J201" s="219"/>
      <c r="L201" s="233"/>
      <c r="M201" s="233"/>
      <c r="N201" s="233"/>
      <c r="O201" s="233"/>
      <c r="P201" s="233"/>
    </row>
    <row r="202" spans="1:16" x14ac:dyDescent="0.25">
      <c r="C202" s="219"/>
      <c r="D202" s="219"/>
      <c r="F202" s="219"/>
      <c r="G202" s="219"/>
      <c r="J202" s="219"/>
      <c r="L202" s="233"/>
      <c r="M202" s="233"/>
      <c r="N202" s="233"/>
      <c r="O202" s="233"/>
      <c r="P202" s="233"/>
    </row>
    <row r="203" spans="1:16" x14ac:dyDescent="0.25">
      <c r="C203" s="219"/>
      <c r="D203" s="219"/>
      <c r="F203" s="219"/>
      <c r="G203" s="219"/>
      <c r="J203" s="219"/>
      <c r="L203" s="233"/>
      <c r="M203" s="233"/>
      <c r="N203" s="233"/>
      <c r="O203" s="233"/>
      <c r="P203" s="233"/>
    </row>
    <row r="204" spans="1:16" x14ac:dyDescent="0.25">
      <c r="C204" s="219"/>
      <c r="D204" s="219"/>
      <c r="L204" s="233"/>
      <c r="M204" s="233"/>
      <c r="N204" s="233"/>
      <c r="O204" s="233"/>
      <c r="P204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98:H198"/>
    <mergeCell ref="G192:H192"/>
    <mergeCell ref="G193:H193"/>
    <mergeCell ref="G194:H194"/>
    <mergeCell ref="G195:H195"/>
    <mergeCell ref="G196:H196"/>
    <mergeCell ref="G197:H19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L37" sqref="L37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65" t="s">
        <v>21</v>
      </c>
      <c r="G2" s="365"/>
      <c r="H2" s="365"/>
      <c r="I2" s="38">
        <f>J52*-1</f>
        <v>3266276</v>
      </c>
      <c r="J2" s="20"/>
    </row>
    <row r="3" spans="1:15" s="233" customFormat="1" x14ac:dyDescent="0.25">
      <c r="A3" s="218" t="s">
        <v>116</v>
      </c>
      <c r="B3" s="218"/>
      <c r="C3" s="28" t="s">
        <v>183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5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80" t="s">
        <v>6</v>
      </c>
    </row>
    <row r="7" spans="1:15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06"/>
      <c r="I7" s="408"/>
      <c r="J7" s="381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175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176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177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71" t="s">
        <v>12</v>
      </c>
      <c r="H46" s="371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71" t="s">
        <v>13</v>
      </c>
      <c r="H47" s="371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71" t="s">
        <v>14</v>
      </c>
      <c r="H48" s="371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71" t="s">
        <v>15</v>
      </c>
      <c r="H49" s="371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71" t="s">
        <v>16</v>
      </c>
      <c r="H50" s="371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71" t="s">
        <v>5</v>
      </c>
      <c r="H51" s="371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71" t="s">
        <v>32</v>
      </c>
      <c r="H52" s="371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J75*-1</f>
        <v>419663</v>
      </c>
      <c r="J2" s="20"/>
    </row>
    <row r="3" spans="1:16" s="233" customFormat="1" x14ac:dyDescent="0.25">
      <c r="A3" s="218" t="s">
        <v>116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6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80" t="s">
        <v>6</v>
      </c>
    </row>
    <row r="7" spans="1:16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81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64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151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71" t="s">
        <v>12</v>
      </c>
      <c r="H69" s="371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71" t="s">
        <v>13</v>
      </c>
      <c r="H70" s="371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71" t="s">
        <v>14</v>
      </c>
      <c r="H71" s="371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71" t="s">
        <v>15</v>
      </c>
      <c r="H72" s="371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71" t="s">
        <v>16</v>
      </c>
      <c r="H73" s="371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71" t="s">
        <v>5</v>
      </c>
      <c r="H74" s="371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71" t="s">
        <v>32</v>
      </c>
      <c r="H75" s="371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G38" sqref="G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68</v>
      </c>
      <c r="D1" s="20"/>
      <c r="E1" s="20"/>
      <c r="G1" s="409" t="s">
        <v>21</v>
      </c>
      <c r="H1" s="409"/>
      <c r="I1" s="409"/>
      <c r="J1" s="254">
        <f>J50*-1</f>
        <v>15673800</v>
      </c>
    </row>
    <row r="2" spans="1:13" x14ac:dyDescent="0.25">
      <c r="A2" s="20" t="s">
        <v>1</v>
      </c>
      <c r="B2" s="20"/>
      <c r="C2" s="78" t="s">
        <v>70</v>
      </c>
      <c r="D2" s="20"/>
      <c r="E2" s="20"/>
      <c r="G2" s="409" t="s">
        <v>109</v>
      </c>
      <c r="H2" s="409"/>
      <c r="I2" s="409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111</v>
      </c>
      <c r="D3" s="57"/>
      <c r="E3" s="20"/>
      <c r="G3" s="409" t="s">
        <v>110</v>
      </c>
      <c r="H3" s="409"/>
      <c r="I3" s="409"/>
      <c r="J3" s="21">
        <f>J1-J2</f>
        <v>5929850</v>
      </c>
      <c r="M3" s="219"/>
    </row>
    <row r="4" spans="1:13" s="233" customFormat="1" x14ac:dyDescent="0.25">
      <c r="A4" s="72" t="s">
        <v>116</v>
      </c>
      <c r="B4" s="72"/>
      <c r="C4" s="57" t="s">
        <v>128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6" t="s">
        <v>4</v>
      </c>
      <c r="I6" s="407" t="s">
        <v>5</v>
      </c>
      <c r="J6" s="380" t="s">
        <v>6</v>
      </c>
    </row>
    <row r="7" spans="1:13" x14ac:dyDescent="0.25">
      <c r="A7" s="40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77"/>
      <c r="I7" s="408"/>
      <c r="J7" s="381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72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72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72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72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72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72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72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72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72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72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72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72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72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72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72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72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72</v>
      </c>
      <c r="L33" s="233" t="s">
        <v>166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72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72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72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72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72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71" t="s">
        <v>12</v>
      </c>
      <c r="H44" s="371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71" t="s">
        <v>13</v>
      </c>
      <c r="H45" s="371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71" t="s">
        <v>14</v>
      </c>
      <c r="H46" s="371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71" t="s">
        <v>15</v>
      </c>
      <c r="H47" s="371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71" t="s">
        <v>16</v>
      </c>
      <c r="H48" s="371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71" t="s">
        <v>5</v>
      </c>
      <c r="H49" s="371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71" t="s">
        <v>32</v>
      </c>
      <c r="H50" s="371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73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0" x14ac:dyDescent="0.25">
      <c r="A2" s="20" t="s">
        <v>1</v>
      </c>
      <c r="B2" s="20"/>
      <c r="C2" s="28" t="s">
        <v>71</v>
      </c>
      <c r="D2" s="20"/>
      <c r="E2" s="20"/>
      <c r="F2" s="365" t="s">
        <v>21</v>
      </c>
      <c r="G2" s="365"/>
      <c r="H2" s="365"/>
      <c r="I2" s="38">
        <f>J55*-1</f>
        <v>258363.5</v>
      </c>
      <c r="J2" s="20"/>
    </row>
    <row r="3" spans="1:10" s="233" customFormat="1" x14ac:dyDescent="0.25">
      <c r="A3" s="218" t="s">
        <v>116</v>
      </c>
      <c r="B3" s="218"/>
      <c r="C3" s="28" t="s">
        <v>184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6" t="s">
        <v>4</v>
      </c>
      <c r="I6" s="407" t="s">
        <v>5</v>
      </c>
      <c r="J6" s="380" t="s">
        <v>6</v>
      </c>
    </row>
    <row r="7" spans="1:10" x14ac:dyDescent="0.25">
      <c r="A7" s="40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77"/>
      <c r="I7" s="408"/>
      <c r="J7" s="381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60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60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60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83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83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83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99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83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99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83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83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83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83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178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83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179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71" t="s">
        <v>12</v>
      </c>
      <c r="H49" s="371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71" t="s">
        <v>13</v>
      </c>
      <c r="H50" s="371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71" t="s">
        <v>14</v>
      </c>
      <c r="H51" s="371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71" t="s">
        <v>15</v>
      </c>
      <c r="H52" s="371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71" t="s">
        <v>16</v>
      </c>
      <c r="H53" s="371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71" t="s">
        <v>5</v>
      </c>
      <c r="H54" s="371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71" t="s">
        <v>32</v>
      </c>
      <c r="H55" s="371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65" t="s">
        <v>22</v>
      </c>
      <c r="G1" s="365"/>
      <c r="H1" s="365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116</v>
      </c>
      <c r="B3" s="218"/>
      <c r="C3" s="28" t="s">
        <v>170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2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6" t="s">
        <v>4</v>
      </c>
      <c r="I6" s="407" t="s">
        <v>5</v>
      </c>
      <c r="J6" s="380" t="s">
        <v>6</v>
      </c>
    </row>
    <row r="7" spans="1:12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77"/>
      <c r="I7" s="408"/>
      <c r="J7" s="381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71" t="s">
        <v>12</v>
      </c>
      <c r="H120" s="371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71" t="s">
        <v>13</v>
      </c>
      <c r="H121" s="371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71" t="s">
        <v>14</v>
      </c>
      <c r="H122" s="371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71" t="s">
        <v>15</v>
      </c>
      <c r="H123" s="371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71" t="s">
        <v>16</v>
      </c>
      <c r="H124" s="371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71" t="s">
        <v>5</v>
      </c>
      <c r="H125" s="371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71" t="s">
        <v>32</v>
      </c>
      <c r="H126" s="371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8" activePane="bottomLeft" state="frozen"/>
      <selection pane="bottomLeft" activeCell="E16" sqref="E16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10" t="s">
        <v>49</v>
      </c>
      <c r="B1" s="410"/>
      <c r="C1" s="410"/>
    </row>
    <row r="2" spans="1:5" ht="15" customHeight="1" x14ac:dyDescent="0.25">
      <c r="A2" s="410"/>
      <c r="B2" s="410"/>
      <c r="C2" s="410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143</v>
      </c>
      <c r="C4" s="270" t="s">
        <v>144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43318</v>
      </c>
      <c r="C5" s="281">
        <f>'Taufik ST'!I2</f>
        <v>5687152</v>
      </c>
      <c r="E5" s="289" t="s">
        <v>153</v>
      </c>
    </row>
    <row r="6" spans="1:5" s="267" customFormat="1" ht="18.75" customHeight="1" x14ac:dyDescent="0.25">
      <c r="A6" s="185" t="s">
        <v>65</v>
      </c>
      <c r="B6" s="184">
        <v>43311</v>
      </c>
      <c r="C6" s="281">
        <f>'Indra Fashion'!I2</f>
        <v>1673674</v>
      </c>
      <c r="E6" s="289" t="s">
        <v>154</v>
      </c>
    </row>
    <row r="7" spans="1:5" s="267" customFormat="1" ht="18.75" customHeight="1" x14ac:dyDescent="0.25">
      <c r="A7" s="185" t="s">
        <v>66</v>
      </c>
      <c r="B7" s="184">
        <v>43321</v>
      </c>
      <c r="C7" s="281">
        <f>Atlantis!I2</f>
        <v>2276577</v>
      </c>
      <c r="E7" s="289" t="s">
        <v>152</v>
      </c>
    </row>
    <row r="8" spans="1:5" s="267" customFormat="1" ht="18.75" customHeight="1" x14ac:dyDescent="0.25">
      <c r="A8" s="185" t="s">
        <v>51</v>
      </c>
      <c r="B8" s="184">
        <v>43321</v>
      </c>
      <c r="C8" s="281">
        <f>Bandros!I2</f>
        <v>10800130</v>
      </c>
      <c r="E8" s="289" t="s">
        <v>155</v>
      </c>
    </row>
    <row r="9" spans="1:5" s="267" customFormat="1" ht="18.75" customHeight="1" x14ac:dyDescent="0.25">
      <c r="A9" s="185" t="s">
        <v>188</v>
      </c>
      <c r="B9" s="184">
        <v>43304</v>
      </c>
      <c r="C9" s="281">
        <f>'Bentang Fashion'!I2</f>
        <v>6220150</v>
      </c>
      <c r="E9" s="289" t="s">
        <v>189</v>
      </c>
    </row>
    <row r="10" spans="1:5" s="267" customFormat="1" ht="18.75" customHeight="1" x14ac:dyDescent="0.25">
      <c r="A10" s="185" t="s">
        <v>191</v>
      </c>
      <c r="B10" s="184">
        <v>43310</v>
      </c>
      <c r="C10" s="281">
        <f>Azalea!I2</f>
        <v>118539</v>
      </c>
      <c r="E10" s="289" t="s">
        <v>194</v>
      </c>
    </row>
    <row r="11" spans="1:5" s="267" customFormat="1" ht="18.75" customHeight="1" x14ac:dyDescent="0.25">
      <c r="A11" s="185" t="s">
        <v>193</v>
      </c>
      <c r="B11" s="184">
        <v>43309</v>
      </c>
      <c r="C11" s="281">
        <f>ESP!I2</f>
        <v>2079351</v>
      </c>
      <c r="E11" s="289"/>
    </row>
    <row r="12" spans="1:5" s="267" customFormat="1" ht="18.75" customHeight="1" x14ac:dyDescent="0.25">
      <c r="A12" s="185" t="s">
        <v>52</v>
      </c>
      <c r="B12" s="184" t="s">
        <v>40</v>
      </c>
      <c r="C12" s="281">
        <v>0</v>
      </c>
      <c r="E12" s="289" t="s">
        <v>156</v>
      </c>
    </row>
    <row r="13" spans="1:5" s="267" customFormat="1" ht="18.75" customHeight="1" x14ac:dyDescent="0.25">
      <c r="A13" s="185" t="s">
        <v>53</v>
      </c>
      <c r="B13" s="184">
        <v>43321</v>
      </c>
      <c r="C13" s="281">
        <f>Yanyan!I2</f>
        <v>417025</v>
      </c>
      <c r="E13" s="289" t="s">
        <v>158</v>
      </c>
    </row>
    <row r="14" spans="1:5" s="267" customFormat="1" ht="18.75" customHeight="1" x14ac:dyDescent="0.25">
      <c r="A14" s="185" t="s">
        <v>145</v>
      </c>
      <c r="B14" s="184">
        <f>Imas!A29</f>
        <v>42667</v>
      </c>
      <c r="C14" s="281">
        <f>Imas!I2</f>
        <v>3266276</v>
      </c>
      <c r="E14" s="289" t="s">
        <v>159</v>
      </c>
    </row>
    <row r="15" spans="1:5" s="267" customFormat="1" ht="18.75" customHeight="1" x14ac:dyDescent="0.25">
      <c r="A15" s="185" t="s">
        <v>146</v>
      </c>
      <c r="B15" s="184">
        <f>Sofya!A60</f>
        <v>42891</v>
      </c>
      <c r="C15" s="281">
        <f>Sofya!I2</f>
        <v>419663</v>
      </c>
      <c r="E15" s="289" t="s">
        <v>159</v>
      </c>
    </row>
    <row r="16" spans="1:5" s="267" customFormat="1" ht="18.75" customHeight="1" x14ac:dyDescent="0.25">
      <c r="A16" s="185" t="s">
        <v>69</v>
      </c>
      <c r="B16" s="184">
        <v>42767</v>
      </c>
      <c r="C16" s="281">
        <f>Jarkasih!J3</f>
        <v>5929850</v>
      </c>
      <c r="E16" s="289" t="s">
        <v>157</v>
      </c>
    </row>
    <row r="17" spans="1:5" s="267" customFormat="1" ht="18.75" customHeight="1" x14ac:dyDescent="0.25">
      <c r="A17" s="185" t="s">
        <v>147</v>
      </c>
      <c r="B17" s="184" t="s">
        <v>40</v>
      </c>
      <c r="C17" s="281">
        <v>0</v>
      </c>
      <c r="E17" s="289" t="s">
        <v>160</v>
      </c>
    </row>
    <row r="18" spans="1:5" s="267" customFormat="1" ht="18.75" customHeight="1" x14ac:dyDescent="0.25">
      <c r="A18" s="185" t="s">
        <v>75</v>
      </c>
      <c r="B18" s="184">
        <f>Bambang!A43</f>
        <v>42876</v>
      </c>
      <c r="C18" s="281">
        <f>Bambang!I2</f>
        <v>258363.5</v>
      </c>
      <c r="E18" s="289" t="s">
        <v>161</v>
      </c>
    </row>
    <row r="19" spans="1:5" s="267" customFormat="1" ht="18.75" customHeight="1" x14ac:dyDescent="0.25">
      <c r="A19" s="185" t="s">
        <v>76</v>
      </c>
      <c r="B19" s="184">
        <v>43313</v>
      </c>
      <c r="C19" s="281">
        <f>'Agus A'!I2</f>
        <v>-987</v>
      </c>
      <c r="E19" s="289" t="s">
        <v>159</v>
      </c>
    </row>
    <row r="20" spans="1:5" s="267" customFormat="1" ht="18.75" customHeight="1" x14ac:dyDescent="0.25">
      <c r="A20" s="185" t="s">
        <v>88</v>
      </c>
      <c r="B20" s="184">
        <v>43318</v>
      </c>
      <c r="C20" s="281">
        <f>AnipAssunah!I2</f>
        <v>1994056</v>
      </c>
      <c r="E20" s="289" t="s">
        <v>162</v>
      </c>
    </row>
    <row r="21" spans="1:5" s="267" customFormat="1" ht="18.75" customHeight="1" x14ac:dyDescent="0.25">
      <c r="A21" s="185" t="s">
        <v>168</v>
      </c>
      <c r="B21" s="184" t="s">
        <v>40</v>
      </c>
      <c r="C21" s="281"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13" t="s">
        <v>11</v>
      </c>
      <c r="B23" s="414"/>
      <c r="C23" s="411">
        <f>SUM(C5:C22)</f>
        <v>41139819.5</v>
      </c>
    </row>
    <row r="24" spans="1:5" s="267" customFormat="1" ht="15" customHeight="1" x14ac:dyDescent="0.25">
      <c r="A24" s="415"/>
      <c r="B24" s="416"/>
      <c r="C24" s="412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18" t="s">
        <v>22</v>
      </c>
      <c r="G1" s="418"/>
      <c r="H1" s="418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18" t="s">
        <v>21</v>
      </c>
      <c r="G2" s="418"/>
      <c r="H2" s="418"/>
      <c r="I2" s="135">
        <f>J95*-1</f>
        <v>-182</v>
      </c>
      <c r="J2" s="134"/>
    </row>
    <row r="3" spans="1:13" s="233" customFormat="1" x14ac:dyDescent="0.25">
      <c r="A3" s="131" t="s">
        <v>116</v>
      </c>
      <c r="B3" s="131"/>
      <c r="C3" s="132" t="s">
        <v>181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19"/>
      <c r="B5" s="419"/>
      <c r="C5" s="419"/>
      <c r="D5" s="419"/>
      <c r="E5" s="419"/>
      <c r="F5" s="419"/>
      <c r="G5" s="419"/>
      <c r="H5" s="419"/>
      <c r="I5" s="419"/>
      <c r="J5" s="419"/>
    </row>
    <row r="6" spans="1:13" x14ac:dyDescent="0.25">
      <c r="A6" s="420" t="s">
        <v>2</v>
      </c>
      <c r="B6" s="421" t="s">
        <v>3</v>
      </c>
      <c r="C6" s="421"/>
      <c r="D6" s="421"/>
      <c r="E6" s="421"/>
      <c r="F6" s="421"/>
      <c r="G6" s="421"/>
      <c r="H6" s="422" t="s">
        <v>4</v>
      </c>
      <c r="I6" s="424" t="s">
        <v>5</v>
      </c>
      <c r="J6" s="425" t="s">
        <v>6</v>
      </c>
    </row>
    <row r="7" spans="1:13" x14ac:dyDescent="0.25">
      <c r="A7" s="42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23"/>
      <c r="I7" s="424"/>
      <c r="J7" s="425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106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106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84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107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55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106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106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60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84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84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83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83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100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100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102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100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105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100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100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100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100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100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150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83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83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99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99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87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83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83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83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99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83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83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17" t="s">
        <v>12</v>
      </c>
      <c r="H89" s="417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17" t="s">
        <v>13</v>
      </c>
      <c r="H90" s="417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17" t="s">
        <v>14</v>
      </c>
      <c r="H91" s="417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17" t="s">
        <v>15</v>
      </c>
      <c r="H92" s="417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17" t="s">
        <v>16</v>
      </c>
      <c r="H93" s="417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17" t="s">
        <v>5</v>
      </c>
      <c r="H94" s="417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17" t="s">
        <v>32</v>
      </c>
      <c r="H95" s="417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167</v>
      </c>
      <c r="D1" s="20"/>
      <c r="E1" s="20"/>
      <c r="F1" s="365" t="s">
        <v>22</v>
      </c>
      <c r="G1" s="365"/>
      <c r="H1" s="365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65" t="s">
        <v>21</v>
      </c>
      <c r="G2" s="365"/>
      <c r="H2" s="365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98"/>
      <c r="B4" s="398"/>
      <c r="C4" s="398"/>
      <c r="D4" s="398"/>
      <c r="E4" s="398"/>
      <c r="F4" s="398"/>
      <c r="G4" s="398"/>
      <c r="H4" s="398"/>
      <c r="I4" s="398"/>
      <c r="J4" s="399"/>
    </row>
    <row r="5" spans="1:15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380" t="s">
        <v>6</v>
      </c>
    </row>
    <row r="6" spans="1:15" x14ac:dyDescent="0.25">
      <c r="A6" s="40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06"/>
      <c r="I6" s="408"/>
      <c r="J6" s="381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169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174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71" t="s">
        <v>12</v>
      </c>
      <c r="H121" s="371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71" t="s">
        <v>13</v>
      </c>
      <c r="H122" s="371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71" t="s">
        <v>14</v>
      </c>
      <c r="H123" s="371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71" t="s">
        <v>15</v>
      </c>
      <c r="H124" s="371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71" t="s">
        <v>16</v>
      </c>
      <c r="H125" s="371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71" t="s">
        <v>5</v>
      </c>
      <c r="H126" s="371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71" t="s">
        <v>32</v>
      </c>
      <c r="H127" s="371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65" t="s">
        <v>22</v>
      </c>
      <c r="G1" s="365"/>
      <c r="H1" s="365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65" t="s">
        <v>21</v>
      </c>
      <c r="G2" s="365"/>
      <c r="H2" s="365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67" t="s">
        <v>2</v>
      </c>
      <c r="B5" s="368" t="s">
        <v>3</v>
      </c>
      <c r="C5" s="368"/>
      <c r="D5" s="368"/>
      <c r="E5" s="368"/>
      <c r="F5" s="368"/>
      <c r="G5" s="368"/>
      <c r="H5" s="368" t="s">
        <v>4</v>
      </c>
      <c r="I5" s="426" t="s">
        <v>5</v>
      </c>
      <c r="J5" s="370" t="s">
        <v>6</v>
      </c>
      <c r="L5" s="37"/>
      <c r="M5" s="37"/>
      <c r="N5" s="37"/>
      <c r="O5" s="37"/>
      <c r="P5" s="37"/>
      <c r="Q5" s="37"/>
    </row>
    <row r="6" spans="1:17" x14ac:dyDescent="0.25">
      <c r="A6" s="36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68"/>
      <c r="I6" s="426"/>
      <c r="J6" s="370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71" t="s">
        <v>12</v>
      </c>
      <c r="H31" s="371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71" t="s">
        <v>13</v>
      </c>
      <c r="H32" s="371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71" t="s">
        <v>14</v>
      </c>
      <c r="H33" s="371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71" t="s">
        <v>15</v>
      </c>
      <c r="H34" s="371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71" t="s">
        <v>16</v>
      </c>
      <c r="H35" s="371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71" t="s">
        <v>5</v>
      </c>
      <c r="H36" s="371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71" t="s">
        <v>32</v>
      </c>
      <c r="H37" s="371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76"/>
  <sheetViews>
    <sheetView workbookViewId="0">
      <pane ySplit="7" topLeftCell="A156" activePane="bottomLeft" state="frozen"/>
      <selection pane="bottomLeft" activeCell="L3" sqref="L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65" t="s">
        <v>22</v>
      </c>
      <c r="G1" s="365"/>
      <c r="H1" s="365"/>
      <c r="I1" s="42" t="s">
        <v>20</v>
      </c>
      <c r="J1" s="20"/>
      <c r="L1" s="277">
        <f>SUM(D159:D163)</f>
        <v>1295001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J176*-1</f>
        <v>1673674</v>
      </c>
      <c r="J2" s="20"/>
      <c r="L2" s="277">
        <f>SUM(G159:G163)</f>
        <v>156538</v>
      </c>
    </row>
    <row r="3" spans="1:18" s="233" customFormat="1" x14ac:dyDescent="0.25">
      <c r="A3" s="218" t="s">
        <v>116</v>
      </c>
      <c r="B3" s="218"/>
      <c r="C3" s="221" t="s">
        <v>180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1138463</v>
      </c>
      <c r="M3" s="219"/>
      <c r="N3" s="219">
        <f>I2-L3</f>
        <v>535211</v>
      </c>
      <c r="O3" s="219"/>
      <c r="P3" s="219"/>
      <c r="Q3" s="219"/>
      <c r="R3" s="219"/>
    </row>
    <row r="5" spans="1:18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</row>
    <row r="6" spans="1:18" x14ac:dyDescent="0.25">
      <c r="A6" s="372" t="s">
        <v>2</v>
      </c>
      <c r="B6" s="368" t="s">
        <v>3</v>
      </c>
      <c r="C6" s="368"/>
      <c r="D6" s="368"/>
      <c r="E6" s="368"/>
      <c r="F6" s="368"/>
      <c r="G6" s="368"/>
      <c r="H6" s="373" t="s">
        <v>4</v>
      </c>
      <c r="I6" s="369" t="s">
        <v>5</v>
      </c>
      <c r="J6" s="370" t="s">
        <v>6</v>
      </c>
    </row>
    <row r="7" spans="1:18" x14ac:dyDescent="0.25">
      <c r="A7" s="37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3"/>
      <c r="I7" s="369"/>
      <c r="J7" s="370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185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185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2">
        <v>43311</v>
      </c>
      <c r="B159" s="234">
        <v>180171022</v>
      </c>
      <c r="C159" s="240">
        <v>4</v>
      </c>
      <c r="D159" s="236">
        <v>444500</v>
      </c>
      <c r="E159" s="237"/>
      <c r="F159" s="240"/>
      <c r="G159" s="236"/>
      <c r="H159" s="239"/>
      <c r="I159" s="239"/>
      <c r="J159" s="23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2">
        <v>43312</v>
      </c>
      <c r="B160" s="234">
        <v>180171125</v>
      </c>
      <c r="C160" s="240">
        <v>2</v>
      </c>
      <c r="D160" s="236">
        <v>143500</v>
      </c>
      <c r="E160" s="237"/>
      <c r="F160" s="240"/>
      <c r="G160" s="236"/>
      <c r="H160" s="239"/>
      <c r="I160" s="239"/>
      <c r="J160" s="23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2">
        <v>43313</v>
      </c>
      <c r="B161" s="234">
        <v>180171216</v>
      </c>
      <c r="C161" s="240">
        <v>3</v>
      </c>
      <c r="D161" s="236">
        <v>256113</v>
      </c>
      <c r="E161" s="237"/>
      <c r="F161" s="240"/>
      <c r="G161" s="236"/>
      <c r="H161" s="239"/>
      <c r="I161" s="239"/>
      <c r="J161" s="23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2">
        <v>43314</v>
      </c>
      <c r="B162" s="234">
        <v>180171308</v>
      </c>
      <c r="C162" s="240">
        <v>2</v>
      </c>
      <c r="D162" s="236">
        <v>302313</v>
      </c>
      <c r="E162" s="237">
        <v>180044635</v>
      </c>
      <c r="F162" s="240">
        <v>2</v>
      </c>
      <c r="G162" s="236">
        <v>156538</v>
      </c>
      <c r="H162" s="239"/>
      <c r="I162" s="239"/>
      <c r="J162" s="23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2">
        <v>43315</v>
      </c>
      <c r="B163" s="234">
        <v>180171402</v>
      </c>
      <c r="C163" s="240">
        <v>1</v>
      </c>
      <c r="D163" s="236">
        <v>148575</v>
      </c>
      <c r="E163" s="237"/>
      <c r="F163" s="240"/>
      <c r="G163" s="236"/>
      <c r="H163" s="239"/>
      <c r="I163" s="239"/>
      <c r="J163" s="236"/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2">
        <v>43319</v>
      </c>
      <c r="B164" s="234">
        <v>180171757</v>
      </c>
      <c r="C164" s="240">
        <v>4</v>
      </c>
      <c r="D164" s="236">
        <v>375813</v>
      </c>
      <c r="E164" s="237"/>
      <c r="F164" s="240"/>
      <c r="G164" s="236"/>
      <c r="H164" s="239"/>
      <c r="I164" s="239"/>
      <c r="J164" s="23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2">
        <v>43320</v>
      </c>
      <c r="B165" s="234">
        <v>180171858</v>
      </c>
      <c r="C165" s="240">
        <v>1</v>
      </c>
      <c r="D165" s="236">
        <v>93100</v>
      </c>
      <c r="E165" s="237"/>
      <c r="F165" s="240"/>
      <c r="G165" s="236"/>
      <c r="H165" s="239"/>
      <c r="I165" s="239"/>
      <c r="J165" s="23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2">
        <v>43320</v>
      </c>
      <c r="B166" s="234">
        <v>180171872</v>
      </c>
      <c r="C166" s="240">
        <v>1</v>
      </c>
      <c r="D166" s="236">
        <v>69300</v>
      </c>
      <c r="E166" s="237"/>
      <c r="F166" s="240"/>
      <c r="G166" s="236"/>
      <c r="H166" s="239"/>
      <c r="I166" s="239"/>
      <c r="J166" s="236"/>
      <c r="K166" s="219"/>
      <c r="L166" s="219"/>
      <c r="M166" s="219"/>
      <c r="N166" s="219"/>
      <c r="O166" s="219"/>
      <c r="P166" s="219"/>
      <c r="Q166" s="219"/>
      <c r="R166" s="219"/>
    </row>
    <row r="167" spans="1:18" x14ac:dyDescent="0.25">
      <c r="A167" s="162"/>
      <c r="B167" s="3"/>
      <c r="C167" s="40"/>
      <c r="D167" s="6"/>
      <c r="E167" s="7"/>
      <c r="F167" s="40"/>
      <c r="G167" s="6"/>
      <c r="H167" s="39"/>
      <c r="I167" s="39"/>
      <c r="J167" s="6"/>
    </row>
    <row r="168" spans="1:18" x14ac:dyDescent="0.25">
      <c r="A168" s="162"/>
      <c r="B168" s="8" t="s">
        <v>11</v>
      </c>
      <c r="C168" s="77">
        <f>SUM(C8:C167)</f>
        <v>956</v>
      </c>
      <c r="D168" s="9">
        <f>SUM(D8:D167)</f>
        <v>103652361</v>
      </c>
      <c r="E168" s="8" t="s">
        <v>11</v>
      </c>
      <c r="F168" s="77">
        <f>SUM(F8:F167)</f>
        <v>77</v>
      </c>
      <c r="G168" s="5">
        <f>SUM(G8:G167)</f>
        <v>17977274</v>
      </c>
      <c r="H168" s="40">
        <f>SUM(H8:H167)</f>
        <v>0</v>
      </c>
      <c r="I168" s="40">
        <f>SUM(I8:I167)</f>
        <v>84001413</v>
      </c>
      <c r="J168" s="5"/>
    </row>
    <row r="169" spans="1:18" x14ac:dyDescent="0.25">
      <c r="A169" s="162"/>
      <c r="B169" s="8"/>
      <c r="C169" s="77"/>
      <c r="D169" s="9"/>
      <c r="E169" s="8"/>
      <c r="F169" s="77"/>
      <c r="G169" s="5"/>
      <c r="H169" s="40"/>
      <c r="I169" s="40"/>
      <c r="J169" s="5"/>
    </row>
    <row r="170" spans="1:18" x14ac:dyDescent="0.25">
      <c r="A170" s="163"/>
      <c r="B170" s="11"/>
      <c r="C170" s="40"/>
      <c r="D170" s="6"/>
      <c r="E170" s="8"/>
      <c r="F170" s="40"/>
      <c r="G170" s="371" t="s">
        <v>12</v>
      </c>
      <c r="H170" s="371"/>
      <c r="I170" s="39"/>
      <c r="J170" s="13">
        <f>SUM(D8:D167)</f>
        <v>103652361</v>
      </c>
    </row>
    <row r="171" spans="1:18" x14ac:dyDescent="0.25">
      <c r="A171" s="162"/>
      <c r="B171" s="3"/>
      <c r="C171" s="40"/>
      <c r="D171" s="6"/>
      <c r="E171" s="7"/>
      <c r="F171" s="40"/>
      <c r="G171" s="371" t="s">
        <v>13</v>
      </c>
      <c r="H171" s="371"/>
      <c r="I171" s="39"/>
      <c r="J171" s="13">
        <f>SUM(G8:G167)</f>
        <v>17977274</v>
      </c>
    </row>
    <row r="172" spans="1:18" x14ac:dyDescent="0.25">
      <c r="A172" s="164"/>
      <c r="B172" s="7"/>
      <c r="C172" s="40"/>
      <c r="D172" s="6"/>
      <c r="E172" s="7"/>
      <c r="F172" s="40"/>
      <c r="G172" s="371" t="s">
        <v>14</v>
      </c>
      <c r="H172" s="371"/>
      <c r="I172" s="41"/>
      <c r="J172" s="15">
        <f>J170-J171</f>
        <v>85675087</v>
      </c>
    </row>
    <row r="173" spans="1:18" x14ac:dyDescent="0.25">
      <c r="A173" s="162"/>
      <c r="B173" s="16"/>
      <c r="C173" s="40"/>
      <c r="D173" s="17"/>
      <c r="E173" s="7"/>
      <c r="F173" s="40"/>
      <c r="G173" s="371" t="s">
        <v>15</v>
      </c>
      <c r="H173" s="371"/>
      <c r="I173" s="39"/>
      <c r="J173" s="13">
        <f>SUM(H8:H167)</f>
        <v>0</v>
      </c>
    </row>
    <row r="174" spans="1:18" x14ac:dyDescent="0.25">
      <c r="A174" s="162"/>
      <c r="B174" s="16"/>
      <c r="C174" s="40"/>
      <c r="D174" s="17"/>
      <c r="E174" s="7"/>
      <c r="F174" s="40"/>
      <c r="G174" s="371" t="s">
        <v>16</v>
      </c>
      <c r="H174" s="371"/>
      <c r="I174" s="39"/>
      <c r="J174" s="13">
        <f>J172+J173</f>
        <v>85675087</v>
      </c>
    </row>
    <row r="175" spans="1:18" x14ac:dyDescent="0.25">
      <c r="A175" s="162"/>
      <c r="B175" s="16"/>
      <c r="C175" s="40"/>
      <c r="D175" s="17"/>
      <c r="E175" s="7"/>
      <c r="F175" s="40"/>
      <c r="G175" s="371" t="s">
        <v>5</v>
      </c>
      <c r="H175" s="371"/>
      <c r="I175" s="39"/>
      <c r="J175" s="13">
        <f>SUM(I8:I167)</f>
        <v>84001413</v>
      </c>
    </row>
    <row r="176" spans="1:18" x14ac:dyDescent="0.25">
      <c r="A176" s="162"/>
      <c r="B176" s="16"/>
      <c r="C176" s="40"/>
      <c r="D176" s="17"/>
      <c r="E176" s="7"/>
      <c r="F176" s="40"/>
      <c r="G176" s="371" t="s">
        <v>32</v>
      </c>
      <c r="H176" s="371"/>
      <c r="I176" s="40" t="str">
        <f>IF(J176&gt;0,"SALDO",IF(J176&lt;0,"PIUTANG",IF(J176=0,"LUNAS")))</f>
        <v>PIUTANG</v>
      </c>
      <c r="J176" s="13">
        <f>J175-J174</f>
        <v>-1673674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75:H175"/>
    <mergeCell ref="G176:H176"/>
    <mergeCell ref="G170:H170"/>
    <mergeCell ref="G171:H171"/>
    <mergeCell ref="G172:H172"/>
    <mergeCell ref="G173:H173"/>
    <mergeCell ref="G174:H174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65" t="s">
        <v>22</v>
      </c>
      <c r="G1" s="365"/>
      <c r="H1" s="365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J59*-1</f>
        <v>-34807202</v>
      </c>
      <c r="J2" s="20"/>
    </row>
    <row r="4" spans="1:10" ht="19.5" x14ac:dyDescent="0.25">
      <c r="A4" s="398"/>
      <c r="B4" s="398"/>
      <c r="C4" s="398"/>
      <c r="D4" s="398"/>
      <c r="E4" s="398"/>
      <c r="F4" s="398"/>
      <c r="G4" s="398"/>
      <c r="H4" s="398"/>
      <c r="I4" s="398"/>
      <c r="J4" s="399"/>
    </row>
    <row r="5" spans="1:10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380" t="s">
        <v>6</v>
      </c>
    </row>
    <row r="6" spans="1:10" x14ac:dyDescent="0.25">
      <c r="A6" s="40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06"/>
      <c r="I6" s="408"/>
      <c r="J6" s="381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27" t="s">
        <v>81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2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27" t="s">
        <v>81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2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27" t="s">
        <v>81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2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27" t="s">
        <v>81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2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27" t="s">
        <v>81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2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27" t="s">
        <v>81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2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27" t="s">
        <v>81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2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27" t="s">
        <v>81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2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27" t="s">
        <v>80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2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27" t="s">
        <v>80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2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71" t="s">
        <v>12</v>
      </c>
      <c r="H53" s="371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71" t="s">
        <v>13</v>
      </c>
      <c r="H54" s="371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71" t="s">
        <v>14</v>
      </c>
      <c r="H55" s="371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71" t="s">
        <v>15</v>
      </c>
      <c r="H56" s="371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71" t="s">
        <v>16</v>
      </c>
      <c r="H57" s="371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71" t="s">
        <v>5</v>
      </c>
      <c r="H58" s="371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71" t="s">
        <v>32</v>
      </c>
      <c r="H59" s="371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85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2" x14ac:dyDescent="0.25">
      <c r="A2" s="20" t="s">
        <v>1</v>
      </c>
      <c r="B2" s="20"/>
      <c r="C2" s="197" t="s">
        <v>86</v>
      </c>
      <c r="D2" s="20"/>
      <c r="E2" s="20"/>
      <c r="F2" s="365" t="s">
        <v>21</v>
      </c>
      <c r="G2" s="365"/>
      <c r="H2" s="365"/>
      <c r="I2" s="38">
        <f>J59*-1</f>
        <v>61</v>
      </c>
      <c r="J2" s="20"/>
      <c r="L2" s="238"/>
    </row>
    <row r="3" spans="1:12" s="233" customFormat="1" x14ac:dyDescent="0.25">
      <c r="A3" s="218" t="s">
        <v>116</v>
      </c>
      <c r="B3" s="218"/>
      <c r="C3" s="197" t="s">
        <v>134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L5" s="238"/>
    </row>
    <row r="6" spans="1:12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80" t="s">
        <v>6</v>
      </c>
      <c r="L6" s="238"/>
    </row>
    <row r="7" spans="1:12" x14ac:dyDescent="0.25">
      <c r="A7" s="40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06"/>
      <c r="I7" s="408"/>
      <c r="J7" s="381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87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83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83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83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83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96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96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83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96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83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83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83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96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83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96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87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83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99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83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99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87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87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83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83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83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83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78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99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99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99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99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60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71" t="s">
        <v>12</v>
      </c>
      <c r="H53" s="371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71" t="s">
        <v>13</v>
      </c>
      <c r="H54" s="371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71" t="s">
        <v>14</v>
      </c>
      <c r="H55" s="371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71" t="s">
        <v>15</v>
      </c>
      <c r="H56" s="371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71" t="s">
        <v>16</v>
      </c>
      <c r="H57" s="371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71" t="s">
        <v>5</v>
      </c>
      <c r="H58" s="371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71" t="s">
        <v>32</v>
      </c>
      <c r="H59" s="371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163</v>
      </c>
      <c r="D1" s="218"/>
      <c r="E1" s="218"/>
      <c r="F1" s="365" t="s">
        <v>22</v>
      </c>
      <c r="G1" s="365"/>
      <c r="H1" s="36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5" t="s">
        <v>21</v>
      </c>
      <c r="G2" s="365"/>
      <c r="H2" s="365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426" t="s">
        <v>5</v>
      </c>
      <c r="J6" s="370" t="s">
        <v>6</v>
      </c>
      <c r="L6" s="219"/>
      <c r="M6" s="219"/>
      <c r="N6" s="219"/>
      <c r="O6" s="219"/>
      <c r="P6" s="219"/>
      <c r="Q6" s="219"/>
    </row>
    <row r="7" spans="1:17" x14ac:dyDescent="0.25">
      <c r="A7" s="367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68"/>
      <c r="I7" s="426"/>
      <c r="J7" s="370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99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99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99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99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99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99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99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99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164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79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71" t="s">
        <v>12</v>
      </c>
      <c r="H32" s="371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71" t="s">
        <v>13</v>
      </c>
      <c r="H33" s="371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71" t="s">
        <v>14</v>
      </c>
      <c r="H34" s="371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71" t="s">
        <v>15</v>
      </c>
      <c r="H35" s="371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71" t="s">
        <v>16</v>
      </c>
      <c r="H36" s="371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71" t="s">
        <v>5</v>
      </c>
      <c r="H37" s="371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71" t="s">
        <v>32</v>
      </c>
      <c r="H38" s="371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65" t="s">
        <v>22</v>
      </c>
      <c r="G1" s="365"/>
      <c r="H1" s="365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J38*-1</f>
        <v>80589</v>
      </c>
      <c r="J2" s="20"/>
    </row>
    <row r="3" spans="1:19" s="233" customFormat="1" x14ac:dyDescent="0.25">
      <c r="A3" s="218" t="s">
        <v>116</v>
      </c>
      <c r="B3" s="218"/>
      <c r="C3" s="221" t="s">
        <v>117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66" t="s">
        <v>63</v>
      </c>
      <c r="B5" s="366"/>
      <c r="C5" s="366"/>
      <c r="D5" s="366"/>
      <c r="E5" s="366"/>
      <c r="F5" s="366"/>
      <c r="G5" s="366"/>
      <c r="H5" s="366"/>
      <c r="I5" s="366"/>
      <c r="J5" s="366"/>
    </row>
    <row r="6" spans="1:19" x14ac:dyDescent="0.25">
      <c r="A6" s="372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369" t="s">
        <v>5</v>
      </c>
      <c r="J6" s="370" t="s">
        <v>6</v>
      </c>
    </row>
    <row r="7" spans="1:19" x14ac:dyDescent="0.25">
      <c r="A7" s="37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68"/>
      <c r="I7" s="369"/>
      <c r="J7" s="370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71" t="s">
        <v>12</v>
      </c>
      <c r="H32" s="371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71" t="s">
        <v>13</v>
      </c>
      <c r="H33" s="371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71" t="s">
        <v>14</v>
      </c>
      <c r="H34" s="371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71" t="s">
        <v>15</v>
      </c>
      <c r="H35" s="371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71" t="s">
        <v>16</v>
      </c>
      <c r="H36" s="371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71" t="s">
        <v>5</v>
      </c>
      <c r="H37" s="371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71" t="s">
        <v>32</v>
      </c>
      <c r="H38" s="371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82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3" x14ac:dyDescent="0.25">
      <c r="A2" s="20" t="s">
        <v>1</v>
      </c>
      <c r="B2" s="20"/>
      <c r="C2" s="78" t="s">
        <v>71</v>
      </c>
      <c r="D2" s="20"/>
      <c r="E2" s="20"/>
      <c r="F2" s="365" t="s">
        <v>21</v>
      </c>
      <c r="G2" s="365"/>
      <c r="H2" s="365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116</v>
      </c>
      <c r="B3" s="218"/>
      <c r="C3" s="221" t="s">
        <v>130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3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6" t="s">
        <v>4</v>
      </c>
      <c r="I6" s="407" t="s">
        <v>5</v>
      </c>
      <c r="J6" s="380" t="s">
        <v>6</v>
      </c>
    </row>
    <row r="7" spans="1:13" x14ac:dyDescent="0.25">
      <c r="A7" s="40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77"/>
      <c r="I7" s="408"/>
      <c r="J7" s="381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83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83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83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83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83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99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101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83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99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99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99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99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99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99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99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99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99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99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99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78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78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99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99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83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83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99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164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164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164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164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164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164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99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164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164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164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164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164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164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164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171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171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171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172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71" t="s">
        <v>12</v>
      </c>
      <c r="H73" s="371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71" t="s">
        <v>13</v>
      </c>
      <c r="H74" s="371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71" t="s">
        <v>14</v>
      </c>
      <c r="H75" s="371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71" t="s">
        <v>15</v>
      </c>
      <c r="H76" s="371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71" t="s">
        <v>16</v>
      </c>
      <c r="H77" s="371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71" t="s">
        <v>5</v>
      </c>
      <c r="H78" s="371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71" t="s">
        <v>32</v>
      </c>
      <c r="H79" s="371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121</v>
      </c>
      <c r="G1" s="72"/>
      <c r="H1" s="72"/>
      <c r="I1" s="20" t="s">
        <v>98</v>
      </c>
    </row>
    <row r="2" spans="1:15" x14ac:dyDescent="0.25">
      <c r="A2" s="155" t="s">
        <v>1</v>
      </c>
      <c r="B2" s="22"/>
      <c r="C2" s="78" t="s">
        <v>97</v>
      </c>
      <c r="D2" s="20"/>
      <c r="E2" s="22"/>
      <c r="F2" s="365" t="s">
        <v>120</v>
      </c>
      <c r="G2" s="365"/>
      <c r="H2" s="365"/>
      <c r="I2" s="21">
        <f>J25*-1</f>
        <v>57975</v>
      </c>
    </row>
    <row r="3" spans="1:15" s="233" customFormat="1" x14ac:dyDescent="0.25">
      <c r="A3" s="218" t="s">
        <v>116</v>
      </c>
      <c r="B3" s="22"/>
      <c r="C3" s="221" t="s">
        <v>119</v>
      </c>
      <c r="D3" s="218"/>
      <c r="E3" s="22"/>
      <c r="F3" s="265" t="s">
        <v>118</v>
      </c>
      <c r="G3" s="265"/>
      <c r="H3" s="265" t="s">
        <v>122</v>
      </c>
      <c r="I3" s="21" t="s">
        <v>123</v>
      </c>
      <c r="J3" s="70"/>
    </row>
    <row r="4" spans="1:15" x14ac:dyDescent="0.25">
      <c r="L4" s="18"/>
      <c r="N4" s="18"/>
      <c r="O4" s="37"/>
    </row>
    <row r="5" spans="1:15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18"/>
      <c r="N5" s="18"/>
      <c r="O5" s="37"/>
    </row>
    <row r="6" spans="1:15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429" t="s">
        <v>4</v>
      </c>
      <c r="I6" s="431" t="s">
        <v>5</v>
      </c>
      <c r="J6" s="432" t="s">
        <v>6</v>
      </c>
      <c r="L6" s="18"/>
      <c r="N6" s="18"/>
      <c r="O6" s="37"/>
    </row>
    <row r="7" spans="1:15" x14ac:dyDescent="0.25">
      <c r="A7" s="367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30"/>
      <c r="I7" s="431"/>
      <c r="J7" s="43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33" t="s">
        <v>12</v>
      </c>
      <c r="H19" s="433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33" t="s">
        <v>13</v>
      </c>
      <c r="H20" s="433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33" t="s">
        <v>14</v>
      </c>
      <c r="H21" s="433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33" t="s">
        <v>15</v>
      </c>
      <c r="H22" s="433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33" t="s">
        <v>16</v>
      </c>
      <c r="H23" s="433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33" t="s">
        <v>5</v>
      </c>
      <c r="H24" s="433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33" t="s">
        <v>32</v>
      </c>
      <c r="H25" s="433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65" t="s">
        <v>22</v>
      </c>
      <c r="G1" s="365"/>
      <c r="H1" s="365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J59*-1</f>
        <v>0</v>
      </c>
      <c r="J2" s="20"/>
    </row>
    <row r="3" spans="1:15" s="233" customFormat="1" x14ac:dyDescent="0.25">
      <c r="A3" s="218" t="s">
        <v>116</v>
      </c>
      <c r="B3" s="218"/>
      <c r="C3" s="28" t="s">
        <v>124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5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80" t="s">
        <v>6</v>
      </c>
    </row>
    <row r="7" spans="1:15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81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67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165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71" t="s">
        <v>12</v>
      </c>
      <c r="H53" s="371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71" t="s">
        <v>13</v>
      </c>
      <c r="H54" s="371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71" t="s">
        <v>14</v>
      </c>
      <c r="H55" s="371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71" t="s">
        <v>15</v>
      </c>
      <c r="H56" s="371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71" t="s">
        <v>16</v>
      </c>
      <c r="H57" s="371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71" t="s">
        <v>5</v>
      </c>
      <c r="H58" s="371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71" t="s">
        <v>32</v>
      </c>
      <c r="H59" s="371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94</v>
      </c>
      <c r="D1" s="20"/>
      <c r="E1" s="20"/>
      <c r="F1" s="365" t="s">
        <v>22</v>
      </c>
      <c r="G1" s="365"/>
      <c r="H1" s="365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J41*-1</f>
        <v>514</v>
      </c>
      <c r="J2" s="20"/>
    </row>
    <row r="3" spans="1:10" s="233" customFormat="1" x14ac:dyDescent="0.25">
      <c r="A3" s="218" t="s">
        <v>116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6" t="s">
        <v>4</v>
      </c>
      <c r="I6" s="407" t="s">
        <v>5</v>
      </c>
      <c r="J6" s="380" t="s">
        <v>6</v>
      </c>
    </row>
    <row r="7" spans="1:10" x14ac:dyDescent="0.25">
      <c r="A7" s="40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77"/>
      <c r="I7" s="408"/>
      <c r="J7" s="381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71" t="s">
        <v>12</v>
      </c>
      <c r="H35" s="371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71" t="s">
        <v>13</v>
      </c>
      <c r="H36" s="371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71" t="s">
        <v>14</v>
      </c>
      <c r="H37" s="371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71" t="s">
        <v>15</v>
      </c>
      <c r="H38" s="371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71" t="s">
        <v>16</v>
      </c>
      <c r="H39" s="371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71" t="s">
        <v>5</v>
      </c>
      <c r="H40" s="371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71" t="s">
        <v>32</v>
      </c>
      <c r="H41" s="371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112</v>
      </c>
      <c r="D1" s="218"/>
      <c r="E1" s="218"/>
      <c r="F1" s="365" t="s">
        <v>22</v>
      </c>
      <c r="G1" s="365"/>
      <c r="H1" s="365"/>
      <c r="I1" s="220" t="s">
        <v>77</v>
      </c>
      <c r="J1" s="218"/>
    </row>
    <row r="2" spans="1:10" x14ac:dyDescent="0.25">
      <c r="A2" s="218" t="s">
        <v>1</v>
      </c>
      <c r="B2" s="218"/>
      <c r="C2" s="221" t="s">
        <v>71</v>
      </c>
      <c r="D2" s="218"/>
      <c r="E2" s="218"/>
      <c r="F2" s="365" t="s">
        <v>21</v>
      </c>
      <c r="G2" s="365"/>
      <c r="H2" s="365"/>
      <c r="I2" s="220">
        <f>J41*-1</f>
        <v>0</v>
      </c>
      <c r="J2" s="218"/>
    </row>
    <row r="3" spans="1:10" x14ac:dyDescent="0.25">
      <c r="A3" s="218" t="s">
        <v>116</v>
      </c>
      <c r="B3" s="218"/>
      <c r="C3" s="221" t="s">
        <v>141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6" t="s">
        <v>4</v>
      </c>
      <c r="I6" s="407" t="s">
        <v>5</v>
      </c>
      <c r="J6" s="380" t="s">
        <v>6</v>
      </c>
    </row>
    <row r="7" spans="1:10" x14ac:dyDescent="0.25">
      <c r="A7" s="40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77"/>
      <c r="I7" s="408"/>
      <c r="J7" s="381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71" t="s">
        <v>12</v>
      </c>
      <c r="H35" s="371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71" t="s">
        <v>13</v>
      </c>
      <c r="H36" s="371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71" t="s">
        <v>14</v>
      </c>
      <c r="H37" s="371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71" t="s">
        <v>15</v>
      </c>
      <c r="H38" s="371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71" t="s">
        <v>16</v>
      </c>
      <c r="H39" s="371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71" t="s">
        <v>5</v>
      </c>
      <c r="H40" s="371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71" t="s">
        <v>32</v>
      </c>
      <c r="H41" s="371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95</v>
      </c>
      <c r="D1" s="20"/>
      <c r="E1" s="20"/>
      <c r="F1" s="365" t="s">
        <v>22</v>
      </c>
      <c r="G1" s="365"/>
      <c r="H1" s="365"/>
      <c r="I1" s="38"/>
      <c r="J1" s="20"/>
    </row>
    <row r="2" spans="1:17" x14ac:dyDescent="0.25">
      <c r="A2" s="20" t="s">
        <v>1</v>
      </c>
      <c r="B2" s="20"/>
      <c r="C2" s="78" t="s">
        <v>138</v>
      </c>
      <c r="D2" s="20"/>
      <c r="E2" s="20"/>
      <c r="F2" s="365" t="s">
        <v>21</v>
      </c>
      <c r="G2" s="365"/>
      <c r="H2" s="365"/>
      <c r="I2" s="38">
        <f>J41*-1</f>
        <v>413478</v>
      </c>
      <c r="J2" s="20"/>
    </row>
    <row r="3" spans="1:17" s="233" customFormat="1" x14ac:dyDescent="0.25">
      <c r="A3" s="218" t="s">
        <v>116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7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6" t="s">
        <v>4</v>
      </c>
      <c r="I6" s="407" t="s">
        <v>5</v>
      </c>
      <c r="J6" s="380" t="s">
        <v>6</v>
      </c>
    </row>
    <row r="7" spans="1:17" x14ac:dyDescent="0.25">
      <c r="A7" s="40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77"/>
      <c r="I7" s="408"/>
      <c r="J7" s="381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72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72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99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101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71" t="s">
        <v>12</v>
      </c>
      <c r="H35" s="371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71" t="s">
        <v>13</v>
      </c>
      <c r="H36" s="371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71" t="s">
        <v>14</v>
      </c>
      <c r="H37" s="371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71" t="s">
        <v>15</v>
      </c>
      <c r="H38" s="371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71" t="s">
        <v>16</v>
      </c>
      <c r="H39" s="371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71" t="s">
        <v>5</v>
      </c>
      <c r="H40" s="371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71" t="s">
        <v>32</v>
      </c>
      <c r="H41" s="371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69"/>
  <sheetViews>
    <sheetView workbookViewId="0">
      <pane ySplit="7" topLeftCell="A942" activePane="bottomLeft" state="frozen"/>
      <selection pane="bottomLeft" activeCell="E947" sqref="E947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195</v>
      </c>
      <c r="D1" s="218"/>
      <c r="E1" s="22"/>
      <c r="F1" s="72" t="s">
        <v>196</v>
      </c>
      <c r="G1" s="72"/>
      <c r="H1" s="72" t="s">
        <v>197</v>
      </c>
      <c r="I1" s="42" t="s">
        <v>27</v>
      </c>
      <c r="J1" s="218"/>
      <c r="L1" s="219">
        <f>SUM(D937:D945)</f>
        <v>4796052</v>
      </c>
      <c r="M1" s="219">
        <f>SUM(D909:D913)</f>
        <v>5096263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198</v>
      </c>
      <c r="G2" s="72"/>
      <c r="H2" s="72" t="s">
        <v>197</v>
      </c>
      <c r="I2" s="220">
        <f>J969*-1</f>
        <v>10800130</v>
      </c>
      <c r="J2" s="218"/>
      <c r="L2" s="219">
        <f>SUM(G937:G945)</f>
        <v>608475</v>
      </c>
      <c r="M2" s="219">
        <f>SUM(G909:G913)</f>
        <v>180163</v>
      </c>
    </row>
    <row r="3" spans="1:18" x14ac:dyDescent="0.25">
      <c r="A3" s="218" t="s">
        <v>116</v>
      </c>
      <c r="B3" s="218"/>
      <c r="C3" s="221" t="s">
        <v>199</v>
      </c>
      <c r="D3" s="218"/>
      <c r="E3" s="22"/>
      <c r="F3" s="319" t="s">
        <v>118</v>
      </c>
      <c r="G3" s="319"/>
      <c r="H3" s="319" t="s">
        <v>197</v>
      </c>
      <c r="I3" s="278" t="s">
        <v>200</v>
      </c>
      <c r="J3" s="218"/>
      <c r="L3" s="219">
        <f>L1-L2</f>
        <v>4187577</v>
      </c>
      <c r="M3" s="219">
        <f>M1-M2</f>
        <v>4916100</v>
      </c>
      <c r="N3" s="219">
        <f>L3+M3</f>
        <v>9103677</v>
      </c>
    </row>
    <row r="4" spans="1:18" x14ac:dyDescent="0.25">
      <c r="L4" s="233"/>
    </row>
    <row r="5" spans="1:18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</row>
    <row r="6" spans="1:18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76" t="s">
        <v>4</v>
      </c>
      <c r="I6" s="378" t="s">
        <v>5</v>
      </c>
      <c r="J6" s="380" t="s">
        <v>6</v>
      </c>
    </row>
    <row r="7" spans="1:18" x14ac:dyDescent="0.25">
      <c r="A7" s="367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77"/>
      <c r="I7" s="379"/>
      <c r="J7" s="381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98">
        <v>43321</v>
      </c>
      <c r="B937" s="99">
        <v>180171890</v>
      </c>
      <c r="C937" s="100">
        <v>16</v>
      </c>
      <c r="D937" s="34">
        <v>1831463</v>
      </c>
      <c r="E937" s="99">
        <v>180044750</v>
      </c>
      <c r="F937" s="100">
        <v>4</v>
      </c>
      <c r="G937" s="34">
        <v>316925</v>
      </c>
      <c r="H937" s="102"/>
      <c r="I937" s="102"/>
      <c r="J937" s="34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98">
        <v>43321</v>
      </c>
      <c r="B938" s="99">
        <v>180171891</v>
      </c>
      <c r="C938" s="100">
        <v>5</v>
      </c>
      <c r="D938" s="34">
        <v>517038</v>
      </c>
      <c r="E938" s="99">
        <v>180044756</v>
      </c>
      <c r="F938" s="100">
        <v>2</v>
      </c>
      <c r="G938" s="34">
        <v>291550</v>
      </c>
      <c r="H938" s="102"/>
      <c r="I938" s="102"/>
      <c r="J938" s="34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98">
        <v>43321</v>
      </c>
      <c r="B939" s="99">
        <v>180171898</v>
      </c>
      <c r="C939" s="100">
        <v>4</v>
      </c>
      <c r="D939" s="34">
        <v>583100</v>
      </c>
      <c r="E939" s="99"/>
      <c r="F939" s="100"/>
      <c r="G939" s="34"/>
      <c r="H939" s="102"/>
      <c r="I939" s="102"/>
      <c r="J939" s="34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98">
        <v>43321</v>
      </c>
      <c r="B940" s="99">
        <v>180171912</v>
      </c>
      <c r="C940" s="100">
        <v>5</v>
      </c>
      <c r="D940" s="34">
        <v>655200</v>
      </c>
      <c r="E940" s="99"/>
      <c r="F940" s="100"/>
      <c r="G940" s="34"/>
      <c r="H940" s="102"/>
      <c r="I940" s="102"/>
      <c r="J940" s="34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98">
        <v>43321</v>
      </c>
      <c r="B941" s="99">
        <v>180171934</v>
      </c>
      <c r="C941" s="100">
        <v>4</v>
      </c>
      <c r="D941" s="34">
        <v>203700</v>
      </c>
      <c r="E941" s="99"/>
      <c r="F941" s="100"/>
      <c r="G941" s="34"/>
      <c r="H941" s="102"/>
      <c r="I941" s="102"/>
      <c r="J941" s="34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98">
        <v>43321</v>
      </c>
      <c r="B942" s="99">
        <v>180171937</v>
      </c>
      <c r="C942" s="100">
        <v>4</v>
      </c>
      <c r="D942" s="34">
        <v>354550</v>
      </c>
      <c r="E942" s="99"/>
      <c r="F942" s="100"/>
      <c r="G942" s="34"/>
      <c r="H942" s="102"/>
      <c r="I942" s="102"/>
      <c r="J942" s="34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98">
        <v>43321</v>
      </c>
      <c r="B943" s="99">
        <v>180171945</v>
      </c>
      <c r="C943" s="100">
        <v>2</v>
      </c>
      <c r="D943" s="34">
        <v>195563</v>
      </c>
      <c r="E943" s="99"/>
      <c r="F943" s="100"/>
      <c r="G943" s="34"/>
      <c r="H943" s="102"/>
      <c r="I943" s="102"/>
      <c r="J943" s="34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98">
        <v>43321</v>
      </c>
      <c r="B944" s="99">
        <v>180171955</v>
      </c>
      <c r="C944" s="100">
        <v>2</v>
      </c>
      <c r="D944" s="34">
        <v>196438</v>
      </c>
      <c r="E944" s="99"/>
      <c r="F944" s="100"/>
      <c r="G944" s="34"/>
      <c r="H944" s="102"/>
      <c r="I944" s="102"/>
      <c r="J944" s="34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98">
        <v>43321</v>
      </c>
      <c r="B945" s="99">
        <v>180171969</v>
      </c>
      <c r="C945" s="100">
        <v>2</v>
      </c>
      <c r="D945" s="34">
        <v>259000</v>
      </c>
      <c r="E945" s="99"/>
      <c r="F945" s="100"/>
      <c r="G945" s="34"/>
      <c r="H945" s="102"/>
      <c r="I945" s="102"/>
      <c r="J945" s="34"/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98">
        <v>43322</v>
      </c>
      <c r="B946" s="99">
        <v>180171988</v>
      </c>
      <c r="C946" s="100">
        <v>4</v>
      </c>
      <c r="D946" s="34">
        <v>478013</v>
      </c>
      <c r="E946" s="99">
        <v>180044762</v>
      </c>
      <c r="F946" s="100">
        <v>2</v>
      </c>
      <c r="G946" s="34">
        <v>228900</v>
      </c>
      <c r="H946" s="102"/>
      <c r="I946" s="102"/>
      <c r="J946" s="34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98">
        <v>43322</v>
      </c>
      <c r="B947" s="99">
        <v>180171989</v>
      </c>
      <c r="C947" s="100">
        <v>24</v>
      </c>
      <c r="D947" s="34">
        <v>2697800</v>
      </c>
      <c r="E947" s="99">
        <v>180044765</v>
      </c>
      <c r="F947" s="100">
        <v>1</v>
      </c>
      <c r="G947" s="34">
        <v>139038</v>
      </c>
      <c r="H947" s="102"/>
      <c r="I947" s="102"/>
      <c r="J947" s="34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98">
        <v>43322</v>
      </c>
      <c r="B948" s="99">
        <v>180171995</v>
      </c>
      <c r="C948" s="100">
        <v>1</v>
      </c>
      <c r="D948" s="34">
        <v>47163</v>
      </c>
      <c r="E948" s="99"/>
      <c r="F948" s="100"/>
      <c r="G948" s="34"/>
      <c r="H948" s="102"/>
      <c r="I948" s="102"/>
      <c r="J948" s="34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98">
        <v>43322</v>
      </c>
      <c r="B949" s="99">
        <v>180172003</v>
      </c>
      <c r="C949" s="100">
        <v>2</v>
      </c>
      <c r="D949" s="34">
        <v>283675</v>
      </c>
      <c r="E949" s="99"/>
      <c r="F949" s="100"/>
      <c r="G949" s="34"/>
      <c r="H949" s="102"/>
      <c r="I949" s="102"/>
      <c r="J949" s="34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98">
        <v>43322</v>
      </c>
      <c r="B950" s="99">
        <v>180172006</v>
      </c>
      <c r="C950" s="100">
        <v>3</v>
      </c>
      <c r="D950" s="34">
        <v>413263</v>
      </c>
      <c r="E950" s="99"/>
      <c r="F950" s="100"/>
      <c r="G950" s="34"/>
      <c r="H950" s="102"/>
      <c r="I950" s="102"/>
      <c r="J950" s="34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98">
        <v>43322</v>
      </c>
      <c r="B951" s="99">
        <v>180172016</v>
      </c>
      <c r="C951" s="100">
        <v>15</v>
      </c>
      <c r="D951" s="34">
        <v>1549800</v>
      </c>
      <c r="E951" s="99"/>
      <c r="F951" s="100"/>
      <c r="G951" s="34"/>
      <c r="H951" s="102"/>
      <c r="I951" s="102"/>
      <c r="J951" s="34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98">
        <v>43322</v>
      </c>
      <c r="B952" s="99">
        <v>180172027</v>
      </c>
      <c r="C952" s="100">
        <v>5</v>
      </c>
      <c r="D952" s="34">
        <v>550725</v>
      </c>
      <c r="E952" s="99"/>
      <c r="F952" s="100"/>
      <c r="G952" s="34"/>
      <c r="H952" s="102"/>
      <c r="I952" s="102"/>
      <c r="J952" s="34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98">
        <v>43322</v>
      </c>
      <c r="B953" s="99">
        <v>180172036</v>
      </c>
      <c r="C953" s="100">
        <v>4</v>
      </c>
      <c r="D953" s="34">
        <v>353413</v>
      </c>
      <c r="E953" s="99"/>
      <c r="F953" s="100"/>
      <c r="G953" s="34"/>
      <c r="H953" s="102"/>
      <c r="I953" s="102"/>
      <c r="J953" s="34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98">
        <v>43322</v>
      </c>
      <c r="B954" s="99">
        <v>180172047</v>
      </c>
      <c r="C954" s="100">
        <v>1</v>
      </c>
      <c r="D954" s="34">
        <v>104213</v>
      </c>
      <c r="E954" s="99"/>
      <c r="F954" s="100"/>
      <c r="G954" s="34"/>
      <c r="H954" s="102"/>
      <c r="I954" s="102"/>
      <c r="J954" s="34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98">
        <v>43322</v>
      </c>
      <c r="B955" s="99">
        <v>180172053</v>
      </c>
      <c r="C955" s="100">
        <v>1</v>
      </c>
      <c r="D955" s="34">
        <v>108588</v>
      </c>
      <c r="E955" s="99"/>
      <c r="F955" s="100"/>
      <c r="G955" s="34"/>
      <c r="H955" s="102"/>
      <c r="I955" s="102"/>
      <c r="J955" s="34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98">
        <v>43322</v>
      </c>
      <c r="B956" s="99">
        <v>180172062</v>
      </c>
      <c r="C956" s="100">
        <v>3</v>
      </c>
      <c r="D956" s="34">
        <v>393838</v>
      </c>
      <c r="E956" s="99"/>
      <c r="F956" s="100"/>
      <c r="G956" s="34"/>
      <c r="H956" s="102"/>
      <c r="I956" s="102"/>
      <c r="J956" s="34"/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98"/>
      <c r="B957" s="99"/>
      <c r="C957" s="100"/>
      <c r="D957" s="34"/>
      <c r="E957" s="99"/>
      <c r="F957" s="100"/>
      <c r="G957" s="34"/>
      <c r="H957" s="102"/>
      <c r="I957" s="102"/>
      <c r="J957" s="34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98"/>
      <c r="B958" s="99"/>
      <c r="C958" s="100"/>
      <c r="D958" s="34"/>
      <c r="E958" s="99"/>
      <c r="F958" s="100"/>
      <c r="G958" s="34"/>
      <c r="H958" s="102"/>
      <c r="I958" s="102"/>
      <c r="J958" s="34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98"/>
      <c r="B959" s="99"/>
      <c r="C959" s="100"/>
      <c r="D959" s="34"/>
      <c r="E959" s="99"/>
      <c r="F959" s="100"/>
      <c r="G959" s="34"/>
      <c r="H959" s="102"/>
      <c r="I959" s="102"/>
      <c r="J959" s="34"/>
      <c r="K959" s="138"/>
      <c r="L959" s="138"/>
      <c r="M959" s="138"/>
      <c r="N959" s="138"/>
      <c r="O959" s="138"/>
      <c r="P959" s="138"/>
      <c r="Q959" s="138"/>
      <c r="R959" s="138"/>
    </row>
    <row r="960" spans="1:18" x14ac:dyDescent="0.25">
      <c r="A960" s="235"/>
      <c r="B960" s="234"/>
      <c r="C960" s="240"/>
      <c r="D960" s="236"/>
      <c r="E960" s="234"/>
      <c r="F960" s="240"/>
      <c r="G960" s="236"/>
      <c r="H960" s="239"/>
      <c r="I960" s="239"/>
      <c r="J960" s="236"/>
    </row>
    <row r="961" spans="1:18" s="218" customFormat="1" x14ac:dyDescent="0.25">
      <c r="A961" s="226"/>
      <c r="B961" s="223" t="s">
        <v>11</v>
      </c>
      <c r="C961" s="232">
        <f>SUM(C8:C960)</f>
        <v>10729</v>
      </c>
      <c r="D961" s="224">
        <f>SUM(D8:D960)</f>
        <v>1164208393</v>
      </c>
      <c r="E961" s="223" t="s">
        <v>11</v>
      </c>
      <c r="F961" s="232">
        <f>SUM(F8:F960)</f>
        <v>1094</v>
      </c>
      <c r="G961" s="224">
        <f>SUM(G8:G960)</f>
        <v>119793229</v>
      </c>
      <c r="H961" s="232">
        <f>SUM(H8:H960)</f>
        <v>0</v>
      </c>
      <c r="I961" s="232">
        <f>SUM(I8:I960)</f>
        <v>1033615034</v>
      </c>
      <c r="J961" s="224"/>
      <c r="K961" s="220"/>
      <c r="L961" s="220"/>
      <c r="M961" s="220"/>
      <c r="N961" s="220"/>
      <c r="O961" s="220"/>
      <c r="P961" s="220"/>
      <c r="Q961" s="220"/>
      <c r="R961" s="220"/>
    </row>
    <row r="962" spans="1:18" s="218" customFormat="1" x14ac:dyDescent="0.25">
      <c r="A962" s="226"/>
      <c r="B962" s="223"/>
      <c r="C962" s="232"/>
      <c r="D962" s="224"/>
      <c r="E962" s="223"/>
      <c r="F962" s="232"/>
      <c r="G962" s="224"/>
      <c r="H962" s="232"/>
      <c r="I962" s="232"/>
      <c r="J962" s="224"/>
      <c r="K962" s="220"/>
      <c r="M962" s="220"/>
      <c r="N962" s="220"/>
      <c r="O962" s="220"/>
      <c r="P962" s="220"/>
      <c r="Q962" s="220"/>
      <c r="R962" s="220"/>
    </row>
    <row r="963" spans="1:18" x14ac:dyDescent="0.25">
      <c r="A963" s="225"/>
      <c r="B963" s="226"/>
      <c r="C963" s="240"/>
      <c r="D963" s="236"/>
      <c r="E963" s="223"/>
      <c r="F963" s="240"/>
      <c r="G963" s="374" t="s">
        <v>12</v>
      </c>
      <c r="H963" s="375"/>
      <c r="I963" s="236"/>
      <c r="J963" s="227">
        <f>SUM(D8:D960)</f>
        <v>1164208393</v>
      </c>
      <c r="P963" s="220"/>
      <c r="Q963" s="220"/>
      <c r="R963" s="233"/>
    </row>
    <row r="964" spans="1:18" x14ac:dyDescent="0.25">
      <c r="A964" s="235"/>
      <c r="B964" s="234"/>
      <c r="C964" s="240"/>
      <c r="D964" s="236"/>
      <c r="E964" s="234"/>
      <c r="F964" s="240"/>
      <c r="G964" s="374" t="s">
        <v>13</v>
      </c>
      <c r="H964" s="375"/>
      <c r="I964" s="237"/>
      <c r="J964" s="227">
        <f>SUM(G8:G960)</f>
        <v>119793229</v>
      </c>
      <c r="R964" s="233"/>
    </row>
    <row r="965" spans="1:18" x14ac:dyDescent="0.25">
      <c r="A965" s="228"/>
      <c r="B965" s="237"/>
      <c r="C965" s="240"/>
      <c r="D965" s="236"/>
      <c r="E965" s="234"/>
      <c r="F965" s="240"/>
      <c r="G965" s="374" t="s">
        <v>14</v>
      </c>
      <c r="H965" s="375"/>
      <c r="I965" s="229"/>
      <c r="J965" s="229">
        <f>J963-J964</f>
        <v>1044415164</v>
      </c>
      <c r="L965" s="220"/>
      <c r="R965" s="233"/>
    </row>
    <row r="966" spans="1:18" x14ac:dyDescent="0.25">
      <c r="A966" s="235"/>
      <c r="B966" s="230"/>
      <c r="C966" s="240"/>
      <c r="D966" s="231"/>
      <c r="E966" s="234"/>
      <c r="F966" s="240"/>
      <c r="G966" s="374" t="s">
        <v>15</v>
      </c>
      <c r="H966" s="375"/>
      <c r="I966" s="237"/>
      <c r="J966" s="227">
        <f>SUM(H8:H960)</f>
        <v>0</v>
      </c>
      <c r="R966" s="233"/>
    </row>
    <row r="967" spans="1:18" x14ac:dyDescent="0.25">
      <c r="A967" s="235"/>
      <c r="B967" s="230"/>
      <c r="C967" s="240"/>
      <c r="D967" s="231"/>
      <c r="E967" s="234"/>
      <c r="F967" s="240"/>
      <c r="G967" s="374" t="s">
        <v>16</v>
      </c>
      <c r="H967" s="375"/>
      <c r="I967" s="237"/>
      <c r="J967" s="227">
        <f>J965+J966</f>
        <v>1044415164</v>
      </c>
      <c r="R967" s="233"/>
    </row>
    <row r="968" spans="1:18" x14ac:dyDescent="0.25">
      <c r="A968" s="235"/>
      <c r="B968" s="230"/>
      <c r="C968" s="240"/>
      <c r="D968" s="231"/>
      <c r="E968" s="234"/>
      <c r="F968" s="240"/>
      <c r="G968" s="374" t="s">
        <v>5</v>
      </c>
      <c r="H968" s="375"/>
      <c r="I968" s="237"/>
      <c r="J968" s="227">
        <f>SUM(I8:I960)</f>
        <v>1033615034</v>
      </c>
      <c r="R968" s="233"/>
    </row>
    <row r="969" spans="1:18" x14ac:dyDescent="0.25">
      <c r="A969" s="235"/>
      <c r="B969" s="230"/>
      <c r="C969" s="240"/>
      <c r="D969" s="231"/>
      <c r="E969" s="234"/>
      <c r="F969" s="240"/>
      <c r="G969" s="374" t="s">
        <v>32</v>
      </c>
      <c r="H969" s="375"/>
      <c r="I969" s="234" t="str">
        <f>IF(J969&gt;0,"SALDO",IF(J969&lt;0,"PIUTANG",IF(J969=0,"LUNAS")))</f>
        <v>PIUTANG</v>
      </c>
      <c r="J969" s="227">
        <f>J968-J967</f>
        <v>-10800130</v>
      </c>
      <c r="R969" s="233"/>
    </row>
  </sheetData>
  <mergeCells count="13">
    <mergeCell ref="A5:J5"/>
    <mergeCell ref="A6:A7"/>
    <mergeCell ref="B6:G6"/>
    <mergeCell ref="H6:H7"/>
    <mergeCell ref="I6:I7"/>
    <mergeCell ref="J6:J7"/>
    <mergeCell ref="G969:H969"/>
    <mergeCell ref="G963:H963"/>
    <mergeCell ref="G964:H964"/>
    <mergeCell ref="G965:H965"/>
    <mergeCell ref="G966:H966"/>
    <mergeCell ref="G967:H967"/>
    <mergeCell ref="G968:H968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108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0" x14ac:dyDescent="0.25">
      <c r="A2" s="20" t="s">
        <v>1</v>
      </c>
      <c r="B2" s="20"/>
      <c r="C2" s="221" t="s">
        <v>71</v>
      </c>
      <c r="D2" s="20"/>
      <c r="E2" s="20"/>
      <c r="F2" s="365" t="s">
        <v>21</v>
      </c>
      <c r="G2" s="365"/>
      <c r="H2" s="365"/>
      <c r="I2" s="38">
        <f>J41*-1</f>
        <v>-112</v>
      </c>
      <c r="J2" s="20"/>
    </row>
    <row r="3" spans="1:10" s="233" customFormat="1" x14ac:dyDescent="0.25">
      <c r="A3" s="218" t="s">
        <v>116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6" t="s">
        <v>4</v>
      </c>
      <c r="I6" s="407" t="s">
        <v>5</v>
      </c>
      <c r="J6" s="380" t="s">
        <v>6</v>
      </c>
    </row>
    <row r="7" spans="1:10" x14ac:dyDescent="0.25">
      <c r="A7" s="40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77"/>
      <c r="I7" s="408"/>
      <c r="J7" s="381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99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99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99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79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99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99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71" t="s">
        <v>12</v>
      </c>
      <c r="H35" s="371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71" t="s">
        <v>13</v>
      </c>
      <c r="H36" s="371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71" t="s">
        <v>14</v>
      </c>
      <c r="H37" s="371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71" t="s">
        <v>15</v>
      </c>
      <c r="H38" s="371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71" t="s">
        <v>16</v>
      </c>
      <c r="H39" s="371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71" t="s">
        <v>5</v>
      </c>
      <c r="H40" s="371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71" t="s">
        <v>32</v>
      </c>
      <c r="H41" s="371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103</v>
      </c>
      <c r="D1" s="20"/>
      <c r="E1" s="20"/>
      <c r="F1" s="365" t="s">
        <v>22</v>
      </c>
      <c r="G1" s="365"/>
      <c r="H1" s="365"/>
      <c r="I1" s="38"/>
      <c r="J1" s="20"/>
    </row>
    <row r="2" spans="1:10" x14ac:dyDescent="0.25">
      <c r="A2" s="20" t="s">
        <v>1</v>
      </c>
      <c r="B2" s="20"/>
      <c r="C2" s="78" t="s">
        <v>93</v>
      </c>
      <c r="D2" s="20"/>
      <c r="E2" s="20"/>
      <c r="F2" s="365" t="s">
        <v>21</v>
      </c>
      <c r="G2" s="365"/>
      <c r="H2" s="365"/>
      <c r="I2" s="38">
        <f>J41*-1</f>
        <v>-7325</v>
      </c>
      <c r="J2" s="20"/>
    </row>
    <row r="3" spans="1:10" s="233" customFormat="1" x14ac:dyDescent="0.25">
      <c r="A3" s="218" t="s">
        <v>116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6" t="s">
        <v>4</v>
      </c>
      <c r="I6" s="407" t="s">
        <v>5</v>
      </c>
      <c r="J6" s="380" t="s">
        <v>6</v>
      </c>
    </row>
    <row r="7" spans="1:10" x14ac:dyDescent="0.25">
      <c r="A7" s="40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77"/>
      <c r="I7" s="408"/>
      <c r="J7" s="381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104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99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99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99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71" t="s">
        <v>12</v>
      </c>
      <c r="H35" s="371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71" t="s">
        <v>13</v>
      </c>
      <c r="H36" s="371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71" t="s">
        <v>14</v>
      </c>
      <c r="H37" s="371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71" t="s">
        <v>15</v>
      </c>
      <c r="H38" s="371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71" t="s">
        <v>16</v>
      </c>
      <c r="H39" s="371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71" t="s">
        <v>5</v>
      </c>
      <c r="H40" s="371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71" t="s">
        <v>32</v>
      </c>
      <c r="H41" s="371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90</v>
      </c>
      <c r="D1" s="20"/>
      <c r="E1" s="20"/>
      <c r="F1" s="365" t="s">
        <v>22</v>
      </c>
      <c r="G1" s="365"/>
      <c r="H1" s="365"/>
      <c r="I1" s="38" t="s">
        <v>91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116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6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6" t="s">
        <v>4</v>
      </c>
      <c r="I6" s="407" t="s">
        <v>5</v>
      </c>
      <c r="J6" s="380" t="s">
        <v>6</v>
      </c>
    </row>
    <row r="7" spans="1:16" x14ac:dyDescent="0.25">
      <c r="A7" s="40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77"/>
      <c r="I7" s="408"/>
      <c r="J7" s="381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150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71" t="s">
        <v>12</v>
      </c>
      <c r="H158" s="371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71" t="s">
        <v>13</v>
      </c>
      <c r="H159" s="371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71" t="s">
        <v>14</v>
      </c>
      <c r="H160" s="371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71" t="s">
        <v>15</v>
      </c>
      <c r="H161" s="371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71" t="s">
        <v>16</v>
      </c>
      <c r="H162" s="371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71" t="s">
        <v>5</v>
      </c>
      <c r="H163" s="371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71" t="s">
        <v>32</v>
      </c>
      <c r="H164" s="371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113</v>
      </c>
      <c r="D1" s="218"/>
      <c r="E1" s="218"/>
      <c r="F1" s="365" t="s">
        <v>22</v>
      </c>
      <c r="G1" s="365"/>
      <c r="H1" s="365"/>
      <c r="I1" s="218" t="s">
        <v>114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65" t="s">
        <v>21</v>
      </c>
      <c r="G2" s="365"/>
      <c r="H2" s="365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142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426" t="s">
        <v>5</v>
      </c>
      <c r="J6" s="370" t="s">
        <v>6</v>
      </c>
      <c r="L6" s="219"/>
      <c r="M6" s="219"/>
      <c r="N6" s="219"/>
      <c r="O6" s="219"/>
      <c r="P6" s="219"/>
      <c r="Q6" s="219"/>
    </row>
    <row r="7" spans="1:17" x14ac:dyDescent="0.25">
      <c r="A7" s="36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8"/>
      <c r="I7" s="426"/>
      <c r="J7" s="370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148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71" t="s">
        <v>12</v>
      </c>
      <c r="H32" s="371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71" t="s">
        <v>13</v>
      </c>
      <c r="H33" s="371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71" t="s">
        <v>14</v>
      </c>
      <c r="H34" s="371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71" t="s">
        <v>15</v>
      </c>
      <c r="H35" s="371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71" t="s">
        <v>16</v>
      </c>
      <c r="H36" s="371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71" t="s">
        <v>5</v>
      </c>
      <c r="H37" s="371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71" t="s">
        <v>32</v>
      </c>
      <c r="H38" s="371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65" t="s">
        <v>22</v>
      </c>
      <c r="G1" s="365"/>
      <c r="H1" s="365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116</v>
      </c>
      <c r="B3" s="218"/>
      <c r="C3" s="221" t="s">
        <v>125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L5" s="174"/>
      <c r="M5" s="18"/>
      <c r="O5" s="18"/>
    </row>
    <row r="6" spans="1:15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6" t="s">
        <v>4</v>
      </c>
      <c r="I6" s="407" t="s">
        <v>5</v>
      </c>
      <c r="J6" s="380" t="s">
        <v>6</v>
      </c>
      <c r="L6" s="174"/>
    </row>
    <row r="7" spans="1:15" x14ac:dyDescent="0.25">
      <c r="A7" s="40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7"/>
      <c r="I7" s="408"/>
      <c r="J7" s="381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92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71" t="s">
        <v>12</v>
      </c>
      <c r="H57" s="371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71" t="s">
        <v>13</v>
      </c>
      <c r="H58" s="371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71" t="s">
        <v>14</v>
      </c>
      <c r="H59" s="371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71" t="s">
        <v>15</v>
      </c>
      <c r="H60" s="371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71" t="s">
        <v>16</v>
      </c>
      <c r="H61" s="371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71" t="s">
        <v>5</v>
      </c>
      <c r="H62" s="371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71" t="s">
        <v>32</v>
      </c>
      <c r="H63" s="371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65" t="s">
        <v>22</v>
      </c>
      <c r="G1" s="365"/>
      <c r="H1" s="365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65" t="s">
        <v>21</v>
      </c>
      <c r="G2" s="365"/>
      <c r="H2" s="365"/>
      <c r="I2" s="38">
        <f>J122*-1</f>
        <v>-82513</v>
      </c>
      <c r="J2" s="20"/>
    </row>
    <row r="3" spans="1:11" s="233" customFormat="1" x14ac:dyDescent="0.25">
      <c r="A3" s="218" t="s">
        <v>116</v>
      </c>
      <c r="B3" s="218"/>
      <c r="C3" s="57" t="s">
        <v>126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1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80" t="s">
        <v>6</v>
      </c>
    </row>
    <row r="7" spans="1:11" x14ac:dyDescent="0.25">
      <c r="A7" s="40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81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71" t="s">
        <v>12</v>
      </c>
      <c r="H116" s="371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71" t="s">
        <v>13</v>
      </c>
      <c r="H117" s="371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71" t="s">
        <v>14</v>
      </c>
      <c r="H118" s="371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71" t="s">
        <v>15</v>
      </c>
      <c r="H119" s="371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71" t="s">
        <v>16</v>
      </c>
      <c r="H120" s="371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71" t="s">
        <v>5</v>
      </c>
      <c r="H121" s="371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71" t="s">
        <v>32</v>
      </c>
      <c r="H122" s="371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149</v>
      </c>
      <c r="D1" s="218"/>
      <c r="E1" s="218"/>
      <c r="F1" s="365" t="s">
        <v>22</v>
      </c>
      <c r="G1" s="365"/>
      <c r="H1" s="36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5" t="s">
        <v>21</v>
      </c>
      <c r="G2" s="365"/>
      <c r="H2" s="365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426" t="s">
        <v>5</v>
      </c>
      <c r="J6" s="370" t="s">
        <v>6</v>
      </c>
      <c r="L6" s="219"/>
      <c r="M6" s="219"/>
      <c r="N6" s="219"/>
      <c r="O6" s="219"/>
      <c r="P6" s="219"/>
      <c r="Q6" s="219"/>
    </row>
    <row r="7" spans="1:17" x14ac:dyDescent="0.25">
      <c r="A7" s="36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8"/>
      <c r="I7" s="426"/>
      <c r="J7" s="370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71" t="s">
        <v>12</v>
      </c>
      <c r="H32" s="371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71" t="s">
        <v>13</v>
      </c>
      <c r="H33" s="371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71" t="s">
        <v>14</v>
      </c>
      <c r="H34" s="371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71" t="s">
        <v>15</v>
      </c>
      <c r="H35" s="371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71" t="s">
        <v>16</v>
      </c>
      <c r="H36" s="371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71" t="s">
        <v>5</v>
      </c>
      <c r="H37" s="371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71" t="s">
        <v>32</v>
      </c>
      <c r="H38" s="371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65" t="s">
        <v>22</v>
      </c>
      <c r="G1" s="365"/>
      <c r="H1" s="365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65" t="s">
        <v>21</v>
      </c>
      <c r="G2" s="365"/>
      <c r="H2" s="365"/>
      <c r="I2" s="21">
        <f>J72*-1</f>
        <v>0</v>
      </c>
    </row>
    <row r="4" spans="1:10" ht="19.5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</row>
    <row r="5" spans="1:10" x14ac:dyDescent="0.25">
      <c r="A5" s="367" t="s">
        <v>2</v>
      </c>
      <c r="B5" s="368" t="s">
        <v>3</v>
      </c>
      <c r="C5" s="368"/>
      <c r="D5" s="368"/>
      <c r="E5" s="368"/>
      <c r="F5" s="368"/>
      <c r="G5" s="368"/>
      <c r="H5" s="434" t="s">
        <v>4</v>
      </c>
      <c r="I5" s="431" t="s">
        <v>5</v>
      </c>
      <c r="J5" s="432" t="s">
        <v>6</v>
      </c>
    </row>
    <row r="6" spans="1:10" x14ac:dyDescent="0.25">
      <c r="A6" s="36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5"/>
      <c r="I6" s="431"/>
      <c r="J6" s="43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33" t="s">
        <v>12</v>
      </c>
      <c r="H66" s="433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33" t="s">
        <v>13</v>
      </c>
      <c r="H67" s="433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33" t="s">
        <v>14</v>
      </c>
      <c r="H68" s="433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33" t="s">
        <v>15</v>
      </c>
      <c r="H69" s="433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33" t="s">
        <v>16</v>
      </c>
      <c r="H70" s="433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33" t="s">
        <v>5</v>
      </c>
      <c r="H71" s="433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33" t="s">
        <v>32</v>
      </c>
      <c r="H72" s="433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65" t="s">
        <v>22</v>
      </c>
      <c r="G1" s="365"/>
      <c r="H1" s="365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J40*-1</f>
        <v>0</v>
      </c>
      <c r="J2" s="20"/>
    </row>
    <row r="4" spans="1:15" ht="19.5" x14ac:dyDescent="0.25">
      <c r="A4" s="398"/>
      <c r="B4" s="398"/>
      <c r="C4" s="398"/>
      <c r="D4" s="398"/>
      <c r="E4" s="398"/>
      <c r="F4" s="398"/>
      <c r="G4" s="398"/>
      <c r="H4" s="398"/>
      <c r="I4" s="398"/>
      <c r="J4" s="399"/>
    </row>
    <row r="5" spans="1:15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380" t="s">
        <v>6</v>
      </c>
    </row>
    <row r="6" spans="1:15" x14ac:dyDescent="0.25">
      <c r="A6" s="40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06"/>
      <c r="I6" s="408"/>
      <c r="J6" s="381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71" t="s">
        <v>12</v>
      </c>
      <c r="H34" s="371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71" t="s">
        <v>13</v>
      </c>
      <c r="H35" s="371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71" t="s">
        <v>14</v>
      </c>
      <c r="H36" s="371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71" t="s">
        <v>15</v>
      </c>
      <c r="H37" s="371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71" t="s">
        <v>16</v>
      </c>
      <c r="H38" s="371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71" t="s">
        <v>5</v>
      </c>
      <c r="H39" s="371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71" t="s">
        <v>32</v>
      </c>
      <c r="H40" s="371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65" t="s">
        <v>22</v>
      </c>
      <c r="G1" s="365"/>
      <c r="H1" s="365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65" t="s">
        <v>21</v>
      </c>
      <c r="G2" s="365"/>
      <c r="H2" s="365"/>
      <c r="I2" s="21">
        <f>J71*-1</f>
        <v>12110891</v>
      </c>
    </row>
    <row r="4" spans="1:10" ht="19.5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</row>
    <row r="5" spans="1:10" x14ac:dyDescent="0.25">
      <c r="A5" s="367" t="s">
        <v>2</v>
      </c>
      <c r="B5" s="368" t="s">
        <v>3</v>
      </c>
      <c r="C5" s="368"/>
      <c r="D5" s="368"/>
      <c r="E5" s="368"/>
      <c r="F5" s="368"/>
      <c r="G5" s="368"/>
      <c r="H5" s="434" t="s">
        <v>4</v>
      </c>
      <c r="I5" s="431" t="s">
        <v>5</v>
      </c>
      <c r="J5" s="432" t="s">
        <v>6</v>
      </c>
    </row>
    <row r="6" spans="1:10" x14ac:dyDescent="0.25">
      <c r="A6" s="36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5"/>
      <c r="I6" s="431"/>
      <c r="J6" s="43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33" t="s">
        <v>12</v>
      </c>
      <c r="H65" s="433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33" t="s">
        <v>13</v>
      </c>
      <c r="H66" s="433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33" t="s">
        <v>14</v>
      </c>
      <c r="H67" s="433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33" t="s">
        <v>15</v>
      </c>
      <c r="H68" s="433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33" t="s">
        <v>16</v>
      </c>
      <c r="H69" s="433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33" t="s">
        <v>5</v>
      </c>
      <c r="H70" s="433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33" t="s">
        <v>32</v>
      </c>
      <c r="H71" s="433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28"/>
  <sheetViews>
    <sheetView zoomScaleNormal="100" workbookViewId="0">
      <pane ySplit="6" topLeftCell="A603" activePane="bottomLeft" state="frozen"/>
      <selection pane="bottomLeft" activeCell="I612" sqref="I612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5" width="10.5703125" style="327" bestFit="1" customWidth="1"/>
    <col min="16" max="16" width="9.140625" style="327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83" t="s">
        <v>22</v>
      </c>
      <c r="G1" s="383"/>
      <c r="H1" s="383"/>
      <c r="I1" s="326" t="s">
        <v>27</v>
      </c>
      <c r="J1" s="324"/>
      <c r="L1" s="327">
        <f>SUM(D359:D363)</f>
        <v>1602652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83" t="s">
        <v>21</v>
      </c>
      <c r="G2" s="383"/>
      <c r="H2" s="383"/>
      <c r="I2" s="326">
        <f>J627*-1</f>
        <v>2276577</v>
      </c>
      <c r="J2" s="324"/>
      <c r="L2" s="327">
        <f>SUM(G359:G363)</f>
        <v>706650</v>
      </c>
    </row>
    <row r="3" spans="1:16" x14ac:dyDescent="0.25">
      <c r="L3" s="327">
        <f>L1-L2</f>
        <v>896002</v>
      </c>
      <c r="M3" s="327">
        <v>794325</v>
      </c>
    </row>
    <row r="4" spans="1:16" ht="19.5" x14ac:dyDescent="0.25">
      <c r="A4" s="384"/>
      <c r="B4" s="385"/>
      <c r="C4" s="385"/>
      <c r="D4" s="385"/>
      <c r="E4" s="385"/>
      <c r="F4" s="385"/>
      <c r="G4" s="385"/>
      <c r="H4" s="385"/>
      <c r="I4" s="385"/>
      <c r="J4" s="386"/>
    </row>
    <row r="5" spans="1:16" x14ac:dyDescent="0.25">
      <c r="A5" s="387" t="s">
        <v>2</v>
      </c>
      <c r="B5" s="389" t="s">
        <v>3</v>
      </c>
      <c r="C5" s="390"/>
      <c r="D5" s="390"/>
      <c r="E5" s="390"/>
      <c r="F5" s="390"/>
      <c r="G5" s="391"/>
      <c r="H5" s="392" t="s">
        <v>4</v>
      </c>
      <c r="I5" s="394" t="s">
        <v>5</v>
      </c>
      <c r="J5" s="396" t="s">
        <v>6</v>
      </c>
    </row>
    <row r="6" spans="1:16" x14ac:dyDescent="0.25">
      <c r="A6" s="388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393"/>
      <c r="I6" s="395"/>
      <c r="J6" s="397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28"/>
      <c r="P7" s="328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28"/>
      <c r="P8" s="328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28"/>
      <c r="P9" s="328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28"/>
      <c r="P10" s="328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28"/>
      <c r="P11" s="328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28"/>
      <c r="P12" s="328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28"/>
      <c r="P13" s="328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28"/>
      <c r="P14" s="328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28"/>
      <c r="P15" s="328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28"/>
      <c r="P16" s="328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28"/>
      <c r="P17" s="328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28"/>
      <c r="P18" s="328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28"/>
      <c r="P19" s="328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28"/>
      <c r="P20" s="328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28"/>
      <c r="P21" s="328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28"/>
      <c r="P22" s="328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28"/>
      <c r="P23" s="328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28"/>
      <c r="P24" s="328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28"/>
      <c r="P25" s="328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28"/>
      <c r="P26" s="328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28"/>
      <c r="P27" s="328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28"/>
      <c r="P28" s="328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28"/>
      <c r="P29" s="328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28"/>
      <c r="P30" s="328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28"/>
      <c r="P31" s="328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28"/>
      <c r="P32" s="328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28"/>
      <c r="P33" s="328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28"/>
      <c r="P34" s="328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28"/>
      <c r="P35" s="328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28"/>
      <c r="P36" s="328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28"/>
      <c r="P37" s="328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28"/>
      <c r="P38" s="328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28"/>
      <c r="P39" s="328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28"/>
      <c r="P40" s="328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28"/>
      <c r="P41" s="328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28"/>
      <c r="P42" s="328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28"/>
      <c r="P43" s="328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28"/>
      <c r="P44" s="328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28"/>
      <c r="P45" s="328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28"/>
      <c r="P46" s="328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28"/>
      <c r="P47" s="328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28"/>
      <c r="P48" s="328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28"/>
      <c r="P49" s="328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28"/>
      <c r="P50" s="328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28"/>
      <c r="P51" s="328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28"/>
      <c r="P52" s="328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28"/>
      <c r="P53" s="328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28"/>
      <c r="P54" s="328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28"/>
      <c r="P55" s="328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28"/>
      <c r="P56" s="328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28"/>
      <c r="P57" s="328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28"/>
      <c r="P58" s="328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28"/>
      <c r="P59" s="328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28"/>
      <c r="P60" s="328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28"/>
      <c r="P61" s="328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28"/>
      <c r="P62" s="328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28"/>
      <c r="P63" s="328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28"/>
      <c r="P64" s="328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28"/>
      <c r="P65" s="328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28"/>
      <c r="P66" s="328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28"/>
      <c r="P67" s="328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28"/>
      <c r="P68" s="328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28"/>
      <c r="P69" s="328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28"/>
      <c r="P70" s="328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28"/>
      <c r="P71" s="328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28"/>
      <c r="P72" s="328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28"/>
      <c r="P73" s="328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28"/>
      <c r="P74" s="328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28"/>
      <c r="P75" s="328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28"/>
      <c r="P76" s="328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28"/>
      <c r="P77" s="328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28"/>
      <c r="P78" s="328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28"/>
      <c r="P79" s="328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28"/>
      <c r="P80" s="328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28"/>
      <c r="P81" s="328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28"/>
      <c r="P82" s="328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28"/>
      <c r="P83" s="328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28"/>
      <c r="P84" s="328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28"/>
      <c r="P85" s="328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28"/>
      <c r="P86" s="328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28"/>
      <c r="P87" s="328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28"/>
      <c r="P88" s="328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28"/>
      <c r="P89" s="328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28"/>
      <c r="P90" s="328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28"/>
      <c r="P91" s="328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28"/>
      <c r="P92" s="328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28"/>
      <c r="P93" s="328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28"/>
      <c r="P94" s="328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28"/>
      <c r="P95" s="328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28"/>
      <c r="P96" s="328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28"/>
      <c r="P97" s="328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28"/>
      <c r="P98" s="328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28"/>
      <c r="P99" s="328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28"/>
      <c r="P100" s="328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28"/>
      <c r="P101" s="328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28"/>
      <c r="P102" s="328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28"/>
      <c r="P103" s="328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28"/>
      <c r="P104" s="328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28"/>
      <c r="P105" s="328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28"/>
      <c r="P106" s="328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28"/>
      <c r="P107" s="328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28"/>
      <c r="P108" s="328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28"/>
      <c r="P109" s="328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28"/>
      <c r="P110" s="328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28"/>
      <c r="P111" s="328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28"/>
      <c r="P112" s="328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28"/>
      <c r="P113" s="328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28"/>
      <c r="P114" s="328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28"/>
      <c r="P115" s="328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28"/>
      <c r="P116" s="328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28"/>
      <c r="P117" s="328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28"/>
      <c r="P118" s="328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28"/>
      <c r="P119" s="328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28"/>
      <c r="P120" s="328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28"/>
      <c r="P121" s="328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28"/>
      <c r="P122" s="328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28"/>
      <c r="P123" s="328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28"/>
      <c r="P124" s="328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28"/>
      <c r="P125" s="328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28"/>
      <c r="P126" s="328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28"/>
      <c r="P127" s="328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28"/>
      <c r="P128" s="328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28"/>
      <c r="P129" s="328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28"/>
      <c r="P130" s="328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28"/>
      <c r="P131" s="328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28"/>
      <c r="P132" s="328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28"/>
      <c r="P133" s="328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28"/>
      <c r="P134" s="328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28"/>
      <c r="P135" s="328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28"/>
      <c r="P136" s="328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28"/>
      <c r="P137" s="328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28"/>
      <c r="P138" s="328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28"/>
      <c r="P139" s="328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28"/>
      <c r="P140" s="328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28"/>
      <c r="P141" s="328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28"/>
      <c r="P142" s="328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28"/>
      <c r="P143" s="328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28"/>
      <c r="P144" s="328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28"/>
      <c r="P145" s="328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28"/>
      <c r="P146" s="328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28"/>
      <c r="P147" s="328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28"/>
      <c r="P148" s="328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28"/>
      <c r="P149" s="328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28"/>
      <c r="P150" s="328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28"/>
      <c r="P151" s="328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28"/>
      <c r="P152" s="328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28"/>
      <c r="P153" s="328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28"/>
      <c r="P154" s="328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28"/>
      <c r="P155" s="328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28"/>
      <c r="P156" s="328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28"/>
      <c r="P157" s="328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28"/>
      <c r="P158" s="328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28"/>
      <c r="P159" s="328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28"/>
      <c r="P160" s="328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28"/>
      <c r="P161" s="328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28"/>
      <c r="P162" s="328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28"/>
      <c r="P163" s="328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28"/>
      <c r="P164" s="328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28"/>
      <c r="P165" s="328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28"/>
      <c r="P166" s="328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28"/>
      <c r="P167" s="328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28"/>
      <c r="P168" s="328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28"/>
      <c r="P169" s="328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28"/>
      <c r="P170" s="328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28"/>
      <c r="P171" s="328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28"/>
      <c r="P172" s="328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28"/>
      <c r="P173" s="328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28"/>
      <c r="P174" s="328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28"/>
      <c r="P175" s="328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28"/>
      <c r="P176" s="328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28"/>
      <c r="P177" s="328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28"/>
      <c r="P178" s="328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28"/>
      <c r="P179" s="328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28"/>
      <c r="P180" s="328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28"/>
      <c r="P181" s="328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28"/>
      <c r="P182" s="328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28"/>
      <c r="P183" s="328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28"/>
      <c r="P184" s="328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28"/>
      <c r="P185" s="328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28"/>
      <c r="P186" s="328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28"/>
      <c r="P187" s="328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28"/>
      <c r="P188" s="328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28"/>
      <c r="P189" s="328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28"/>
      <c r="P190" s="328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28"/>
      <c r="P191" s="328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28"/>
      <c r="P192" s="328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28"/>
      <c r="P193" s="328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28"/>
      <c r="P194" s="328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28"/>
      <c r="P195" s="328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28"/>
      <c r="P196" s="328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28"/>
      <c r="P197" s="328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28"/>
      <c r="P198" s="328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28"/>
      <c r="P199" s="328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28"/>
      <c r="P200" s="328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28"/>
      <c r="P201" s="328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28"/>
      <c r="P202" s="328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28"/>
      <c r="P203" s="328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28"/>
      <c r="P204" s="328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28"/>
      <c r="P205" s="328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28"/>
      <c r="P206" s="328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28"/>
      <c r="P207" s="328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28"/>
      <c r="P208" s="328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28"/>
      <c r="P209" s="328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28"/>
      <c r="P210" s="328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28"/>
      <c r="P211" s="328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28"/>
      <c r="P212" s="328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28"/>
      <c r="P213" s="328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28"/>
      <c r="P214" s="328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28"/>
      <c r="P215" s="328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28"/>
      <c r="P216" s="328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28"/>
      <c r="P217" s="328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28"/>
      <c r="P218" s="328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28"/>
      <c r="P219" s="328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28"/>
      <c r="P220" s="328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28"/>
      <c r="P221" s="328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28"/>
      <c r="P222" s="328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28"/>
      <c r="P223" s="328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28"/>
      <c r="P224" s="328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28"/>
      <c r="P225" s="328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28"/>
      <c r="P226" s="328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28"/>
      <c r="P227" s="328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28"/>
      <c r="P228" s="328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28"/>
      <c r="P229" s="328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28"/>
      <c r="P230" s="328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28"/>
      <c r="P231" s="328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28"/>
      <c r="P232" s="328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28"/>
      <c r="P233" s="328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28"/>
      <c r="P234" s="328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28"/>
      <c r="P235" s="328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28"/>
      <c r="P236" s="328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28"/>
      <c r="P237" s="328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28"/>
      <c r="P238" s="328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28"/>
      <c r="P239" s="328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28"/>
      <c r="P240" s="328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28"/>
      <c r="P241" s="328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28"/>
      <c r="P242" s="328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28"/>
      <c r="P243" s="328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28"/>
      <c r="P244" s="328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28"/>
      <c r="P245" s="328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28"/>
      <c r="P246" s="328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28"/>
      <c r="P247" s="328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28"/>
      <c r="P248" s="328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28"/>
      <c r="P249" s="328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28"/>
      <c r="P250" s="328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28"/>
      <c r="P251" s="328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28"/>
      <c r="P252" s="328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28"/>
      <c r="P253" s="328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28"/>
      <c r="P254" s="328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28"/>
      <c r="P255" s="328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28"/>
      <c r="P256" s="328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28"/>
      <c r="P257" s="328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28"/>
      <c r="P258" s="328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28"/>
      <c r="P259" s="328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28"/>
      <c r="P260" s="328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28"/>
      <c r="P261" s="328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28"/>
      <c r="P262" s="328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28"/>
      <c r="P263" s="328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28"/>
      <c r="P264" s="328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28"/>
      <c r="P265" s="328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28"/>
      <c r="P266" s="328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28"/>
      <c r="P267" s="328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28"/>
      <c r="P268" s="328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28"/>
      <c r="P269" s="328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28"/>
      <c r="P270" s="328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28"/>
      <c r="P271" s="328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28"/>
      <c r="P272" s="328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28"/>
      <c r="P273" s="328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28"/>
      <c r="P274" s="328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28"/>
      <c r="P275" s="328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28"/>
      <c r="P276" s="328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28"/>
      <c r="P277" s="328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28"/>
      <c r="P278" s="328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28"/>
      <c r="P279" s="328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28"/>
      <c r="P280" s="328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28"/>
      <c r="P281" s="328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28"/>
      <c r="P282" s="328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28"/>
      <c r="P283" s="328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28"/>
      <c r="P284" s="328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28"/>
      <c r="P285" s="328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28"/>
      <c r="P286" s="328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28"/>
      <c r="P287" s="328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28"/>
      <c r="P288" s="328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28"/>
      <c r="P289" s="328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28"/>
      <c r="P290" s="328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28"/>
      <c r="P291" s="328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28"/>
      <c r="P292" s="328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28"/>
      <c r="P293" s="328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28"/>
      <c r="P294" s="328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28"/>
      <c r="P295" s="328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28"/>
      <c r="P296" s="328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28"/>
      <c r="P297" s="328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28"/>
      <c r="P298" s="328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28"/>
      <c r="P299" s="328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28"/>
      <c r="P300" s="328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28"/>
      <c r="P301" s="328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28"/>
      <c r="P302" s="328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28"/>
      <c r="P303" s="328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28"/>
      <c r="P304" s="328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28"/>
      <c r="P305" s="328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28"/>
      <c r="P306" s="328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28"/>
      <c r="P307" s="328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28"/>
      <c r="P308" s="328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28"/>
      <c r="P309" s="328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28"/>
      <c r="P310" s="328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28"/>
      <c r="P311" s="328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28"/>
      <c r="P312" s="328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28"/>
      <c r="P313" s="328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28"/>
      <c r="P314" s="328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28"/>
      <c r="P315" s="328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28"/>
      <c r="P316" s="328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28"/>
      <c r="P317" s="328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28"/>
      <c r="P318" s="328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28"/>
      <c r="P319" s="328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28"/>
      <c r="P320" s="328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28"/>
      <c r="P321" s="328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28"/>
      <c r="P322" s="328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28"/>
      <c r="P323" s="328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28"/>
      <c r="P324" s="328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28"/>
      <c r="P325" s="328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28"/>
      <c r="P326" s="328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28"/>
      <c r="P327" s="328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28"/>
      <c r="P328" s="328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28"/>
      <c r="P329" s="328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28"/>
      <c r="P330" s="328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28"/>
      <c r="P331" s="328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28"/>
      <c r="P332" s="328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28"/>
      <c r="P333" s="328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28"/>
      <c r="P334" s="328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28"/>
      <c r="P335" s="328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28"/>
      <c r="P336" s="328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28"/>
      <c r="P337" s="328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28"/>
      <c r="P338" s="328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28"/>
      <c r="P339" s="328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28"/>
      <c r="P340" s="328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28"/>
      <c r="P341" s="328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28"/>
      <c r="P342" s="328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28"/>
      <c r="P343" s="328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28"/>
      <c r="P344" s="328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28"/>
      <c r="P345" s="328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28"/>
      <c r="P346" s="328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28"/>
      <c r="P347" s="328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28"/>
      <c r="P348" s="328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28"/>
      <c r="P349" s="328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28"/>
      <c r="P350" s="328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28"/>
      <c r="P351" s="328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28"/>
      <c r="P352" s="328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28"/>
      <c r="P353" s="328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28"/>
      <c r="P354" s="328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28"/>
      <c r="P355" s="328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28"/>
      <c r="P356" s="328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28"/>
      <c r="P357" s="328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28"/>
      <c r="P358" s="328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28"/>
      <c r="P359" s="328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28"/>
      <c r="P360" s="328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28"/>
      <c r="P361" s="328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28"/>
      <c r="P362" s="328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28"/>
      <c r="P363" s="328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28"/>
      <c r="P364" s="328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28"/>
      <c r="P365" s="328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28"/>
      <c r="P366" s="328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28"/>
      <c r="P367" s="328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28"/>
      <c r="P368" s="328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28"/>
      <c r="P369" s="328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28"/>
      <c r="P370" s="328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28"/>
      <c r="P371" s="328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28"/>
      <c r="P372" s="328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28"/>
      <c r="P373" s="328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28"/>
      <c r="P374" s="328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28"/>
      <c r="P375" s="328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28"/>
      <c r="P376" s="328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28"/>
      <c r="P377" s="328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28"/>
      <c r="P378" s="328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28"/>
      <c r="P379" s="328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28"/>
      <c r="P380" s="328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28"/>
      <c r="P381" s="328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28"/>
      <c r="P382" s="328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28"/>
      <c r="P383" s="328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28"/>
      <c r="P384" s="328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28"/>
      <c r="P385" s="328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28"/>
      <c r="P386" s="328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28"/>
      <c r="P387" s="328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28"/>
      <c r="P388" s="328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28"/>
      <c r="P389" s="328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28"/>
      <c r="P390" s="328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28"/>
      <c r="P391" s="328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28"/>
      <c r="P392" s="328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28"/>
      <c r="P393" s="328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28"/>
      <c r="P394" s="328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28"/>
      <c r="P395" s="328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28"/>
      <c r="P396" s="328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28"/>
      <c r="P397" s="328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28"/>
      <c r="P398" s="328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28"/>
      <c r="P399" s="328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28"/>
      <c r="P400" s="328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28"/>
      <c r="P401" s="328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28"/>
      <c r="P402" s="328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28"/>
      <c r="P403" s="328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28"/>
      <c r="P404" s="328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28"/>
      <c r="P405" s="328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28"/>
      <c r="P406" s="328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28"/>
      <c r="P407" s="328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28"/>
      <c r="P408" s="328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28"/>
      <c r="P409" s="328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28"/>
      <c r="P410" s="328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28"/>
      <c r="P411" s="328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28"/>
      <c r="P412" s="328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28"/>
      <c r="P413" s="328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28"/>
      <c r="P414" s="328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28"/>
      <c r="P415" s="328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28"/>
      <c r="P416" s="328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28"/>
      <c r="P417" s="328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28"/>
      <c r="P418" s="328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28"/>
      <c r="P419" s="328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28"/>
      <c r="P420" s="328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28"/>
      <c r="P421" s="328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28"/>
      <c r="P422" s="328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28"/>
      <c r="P423" s="328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28"/>
      <c r="P424" s="328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28"/>
      <c r="P425" s="328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28"/>
      <c r="P426" s="328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28"/>
      <c r="P427" s="328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28"/>
      <c r="P428" s="328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28"/>
      <c r="P429" s="328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28"/>
      <c r="P430" s="328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28"/>
      <c r="P431" s="328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28"/>
      <c r="P432" s="328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28"/>
      <c r="P433" s="328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28"/>
      <c r="P434" s="328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28"/>
      <c r="P435" s="328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28"/>
      <c r="P436" s="328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28"/>
      <c r="P437" s="328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28"/>
      <c r="P438" s="328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28"/>
      <c r="P439" s="328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28"/>
      <c r="P440" s="328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28"/>
      <c r="P441" s="328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28"/>
      <c r="P442" s="328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28"/>
      <c r="P443" s="328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28"/>
      <c r="P444" s="328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28"/>
      <c r="P445" s="328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28"/>
      <c r="P446" s="328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28"/>
      <c r="P447" s="328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28"/>
      <c r="P448" s="328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28"/>
      <c r="P449" s="328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28"/>
      <c r="P450" s="328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28"/>
      <c r="P451" s="328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28"/>
      <c r="P452" s="328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28"/>
      <c r="P453" s="328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28"/>
      <c r="P454" s="328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28"/>
      <c r="P455" s="328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28"/>
      <c r="P456" s="328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28"/>
      <c r="P457" s="328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28"/>
      <c r="P458" s="328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28"/>
      <c r="P459" s="328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28"/>
      <c r="P460" s="328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28"/>
      <c r="P461" s="328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28"/>
      <c r="P462" s="328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28"/>
      <c r="P463" s="328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28"/>
      <c r="P464" s="328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28"/>
      <c r="P465" s="328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28"/>
      <c r="P466" s="328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28"/>
      <c r="P467" s="328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28"/>
      <c r="P468" s="328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28"/>
      <c r="P469" s="328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28"/>
      <c r="P470" s="328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28"/>
      <c r="P471" s="328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28"/>
      <c r="P472" s="328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28"/>
      <c r="P473" s="328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28"/>
      <c r="P474" s="328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28"/>
      <c r="P475" s="328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28"/>
      <c r="P476" s="328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28"/>
      <c r="P477" s="328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28"/>
      <c r="P478" s="328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28"/>
      <c r="P479" s="328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28"/>
      <c r="P480" s="328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28"/>
      <c r="P481" s="328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28"/>
      <c r="P482" s="328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28"/>
      <c r="P483" s="328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28"/>
      <c r="P484" s="328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28"/>
      <c r="P485" s="328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28"/>
      <c r="P486" s="328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28"/>
      <c r="P487" s="328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28"/>
      <c r="P488" s="328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28"/>
      <c r="P489" s="328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28"/>
      <c r="P490" s="328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28"/>
      <c r="P491" s="328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28"/>
      <c r="P492" s="328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28"/>
      <c r="P493" s="328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28"/>
      <c r="P494" s="328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28"/>
      <c r="P495" s="328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28"/>
      <c r="P496" s="328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28"/>
      <c r="P497" s="328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28"/>
      <c r="P498" s="328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28"/>
      <c r="P499" s="328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28"/>
      <c r="P500" s="328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28"/>
      <c r="P501" s="328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28"/>
      <c r="P502" s="328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28"/>
      <c r="P503" s="328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28"/>
      <c r="P504" s="328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28"/>
      <c r="P505" s="328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28"/>
      <c r="P506" s="328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28"/>
      <c r="P507" s="328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28"/>
      <c r="P508" s="328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28"/>
      <c r="P509" s="328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28"/>
      <c r="P510" s="328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28"/>
      <c r="P511" s="328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28"/>
      <c r="P512" s="328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28"/>
      <c r="P513" s="328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28"/>
      <c r="P514" s="328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28"/>
      <c r="P515" s="328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28"/>
      <c r="P516" s="328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28"/>
      <c r="P517" s="328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28"/>
      <c r="P518" s="328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28"/>
      <c r="P519" s="328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28"/>
      <c r="P520" s="328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28"/>
      <c r="P521" s="328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28"/>
      <c r="P522" s="328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28"/>
      <c r="P523" s="328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28"/>
      <c r="P524" s="328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28"/>
      <c r="P525" s="328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28"/>
      <c r="P526" s="328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28"/>
      <c r="P527" s="328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28"/>
      <c r="P528" s="328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28"/>
      <c r="P529" s="328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28"/>
      <c r="P530" s="328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28"/>
      <c r="P531" s="328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28"/>
      <c r="P532" s="328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28"/>
      <c r="P533" s="328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28"/>
      <c r="P534" s="328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28"/>
      <c r="P535" s="328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28"/>
      <c r="P536" s="328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28"/>
      <c r="P537" s="328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28"/>
      <c r="P538" s="328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28"/>
      <c r="P539" s="328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28"/>
      <c r="P540" s="328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28"/>
      <c r="P541" s="328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28"/>
      <c r="P542" s="328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28"/>
      <c r="P543" s="328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28"/>
      <c r="P544" s="328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28"/>
      <c r="P545" s="328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28"/>
      <c r="P546" s="328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28"/>
      <c r="P547" s="328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28"/>
      <c r="P548" s="328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28"/>
      <c r="P549" s="328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28"/>
      <c r="P550" s="328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28"/>
      <c r="P551" s="328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28"/>
      <c r="P552" s="328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28"/>
      <c r="P553" s="328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28"/>
      <c r="P554" s="328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28"/>
      <c r="P555" s="328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28"/>
      <c r="P556" s="328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28"/>
      <c r="P557" s="328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28"/>
      <c r="P558" s="328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28"/>
      <c r="P559" s="328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28"/>
      <c r="P560" s="328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28"/>
      <c r="P561" s="328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28"/>
      <c r="P562" s="328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28"/>
      <c r="P563" s="328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28"/>
      <c r="P564" s="328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28"/>
      <c r="P565" s="328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28"/>
      <c r="P566" s="328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28"/>
      <c r="P567" s="328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28"/>
      <c r="P568" s="328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28"/>
      <c r="P569" s="328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28"/>
      <c r="P570" s="328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28"/>
      <c r="P571" s="328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28"/>
      <c r="P572" s="328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28"/>
      <c r="P573" s="328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28"/>
      <c r="P574" s="328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28"/>
      <c r="P575" s="328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28"/>
      <c r="P576" s="328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28"/>
      <c r="P577" s="328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28"/>
      <c r="P578" s="328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28"/>
      <c r="P579" s="328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28"/>
      <c r="P580" s="328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28"/>
      <c r="P581" s="328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28"/>
      <c r="P582" s="328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28"/>
      <c r="P583" s="328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28"/>
      <c r="P584" s="328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28"/>
      <c r="P585" s="328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28"/>
      <c r="P586" s="328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28"/>
      <c r="P587" s="328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28"/>
      <c r="P588" s="328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28"/>
      <c r="P589" s="328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28"/>
      <c r="P590" s="328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28"/>
      <c r="P591" s="328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28"/>
      <c r="P592" s="328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28"/>
      <c r="P593" s="328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28"/>
      <c r="P594" s="328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28"/>
      <c r="P595" s="328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28"/>
      <c r="P596" s="328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28"/>
      <c r="P597" s="328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28"/>
      <c r="P598" s="328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28"/>
      <c r="P599" s="328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28"/>
      <c r="P600" s="328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28"/>
      <c r="P601" s="328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28"/>
      <c r="P602" s="328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28"/>
      <c r="P603" s="328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28"/>
      <c r="P604" s="328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28"/>
      <c r="P605" s="328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28"/>
      <c r="P606" s="328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28"/>
      <c r="P607" s="328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28"/>
      <c r="P608" s="328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28"/>
      <c r="P609" s="328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28"/>
      <c r="P610" s="328"/>
    </row>
    <row r="611" spans="1:16" x14ac:dyDescent="0.25">
      <c r="A611" s="339">
        <v>43322</v>
      </c>
      <c r="B611" s="340">
        <v>180171009</v>
      </c>
      <c r="C611" s="341">
        <v>19</v>
      </c>
      <c r="D611" s="342">
        <v>1932963</v>
      </c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28"/>
      <c r="P611" s="328"/>
    </row>
    <row r="612" spans="1:16" x14ac:dyDescent="0.25">
      <c r="A612" s="339">
        <v>43322</v>
      </c>
      <c r="B612" s="340">
        <v>180171012</v>
      </c>
      <c r="C612" s="341">
        <v>1</v>
      </c>
      <c r="D612" s="342">
        <v>47163</v>
      </c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28"/>
      <c r="P612" s="328"/>
    </row>
    <row r="613" spans="1:16" x14ac:dyDescent="0.25">
      <c r="A613" s="339">
        <v>43322</v>
      </c>
      <c r="B613" s="340">
        <v>180172049</v>
      </c>
      <c r="C613" s="341">
        <v>3</v>
      </c>
      <c r="D613" s="342">
        <v>296450</v>
      </c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28"/>
      <c r="P613" s="328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28"/>
      <c r="P614" s="328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28"/>
      <c r="P615" s="328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28"/>
      <c r="P616" s="328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28"/>
      <c r="P617" s="328"/>
    </row>
    <row r="618" spans="1:16" x14ac:dyDescent="0.25">
      <c r="A618" s="345"/>
      <c r="B618" s="346"/>
      <c r="C618" s="347"/>
      <c r="D618" s="342"/>
      <c r="E618" s="348"/>
      <c r="F618" s="347"/>
      <c r="G618" s="349"/>
      <c r="H618" s="348"/>
      <c r="I618" s="350"/>
      <c r="J618" s="349"/>
      <c r="K618" s="328"/>
      <c r="L618" s="328"/>
      <c r="M618" s="328"/>
      <c r="N618" s="328"/>
      <c r="O618" s="328"/>
      <c r="P618" s="328"/>
    </row>
    <row r="619" spans="1:16" x14ac:dyDescent="0.25">
      <c r="A619" s="345"/>
      <c r="B619" s="351" t="s">
        <v>11</v>
      </c>
      <c r="C619" s="352">
        <f>SUM(C7:C618)</f>
        <v>4391</v>
      </c>
      <c r="D619" s="353">
        <f>SUM(D7:D618)</f>
        <v>434131145</v>
      </c>
      <c r="E619" s="351" t="s">
        <v>11</v>
      </c>
      <c r="F619" s="352">
        <f>SUM(F7:F618)</f>
        <v>1099</v>
      </c>
      <c r="G619" s="353">
        <f>SUM(G7:G618)</f>
        <v>112933228</v>
      </c>
      <c r="H619" s="353">
        <f>SUM(H7:H618)</f>
        <v>0</v>
      </c>
      <c r="I619" s="352">
        <f>SUM(I7:I618)</f>
        <v>318921340</v>
      </c>
      <c r="J619" s="354"/>
      <c r="K619" s="328"/>
      <c r="L619" s="328"/>
      <c r="M619" s="328"/>
      <c r="N619" s="328"/>
      <c r="O619" s="328"/>
      <c r="P619" s="328"/>
    </row>
    <row r="620" spans="1:16" x14ac:dyDescent="0.25">
      <c r="A620" s="345"/>
      <c r="B620" s="351"/>
      <c r="C620" s="352"/>
      <c r="D620" s="353"/>
      <c r="E620" s="351"/>
      <c r="F620" s="352"/>
      <c r="G620" s="354"/>
      <c r="H620" s="346"/>
      <c r="I620" s="347"/>
      <c r="J620" s="354"/>
      <c r="K620" s="328"/>
      <c r="L620" s="328"/>
      <c r="M620" s="328"/>
      <c r="N620" s="328"/>
      <c r="O620" s="328"/>
      <c r="P620" s="328"/>
    </row>
    <row r="621" spans="1:16" x14ac:dyDescent="0.25">
      <c r="A621" s="345"/>
      <c r="B621" s="355"/>
      <c r="C621" s="347"/>
      <c r="D621" s="349"/>
      <c r="E621" s="351"/>
      <c r="F621" s="347"/>
      <c r="G621" s="382" t="s">
        <v>12</v>
      </c>
      <c r="H621" s="382"/>
      <c r="I621" s="350"/>
      <c r="J621" s="356">
        <f>SUM(D7:D618)</f>
        <v>434131145</v>
      </c>
      <c r="K621" s="328"/>
      <c r="L621" s="328"/>
      <c r="M621" s="328"/>
      <c r="N621" s="328"/>
      <c r="O621" s="328"/>
      <c r="P621" s="328"/>
    </row>
    <row r="622" spans="1:16" x14ac:dyDescent="0.25">
      <c r="A622" s="357"/>
      <c r="B622" s="346"/>
      <c r="C622" s="347"/>
      <c r="D622" s="349"/>
      <c r="E622" s="348"/>
      <c r="F622" s="347"/>
      <c r="G622" s="382" t="s">
        <v>13</v>
      </c>
      <c r="H622" s="382"/>
      <c r="I622" s="350"/>
      <c r="J622" s="356">
        <f>SUM(G7:G618)</f>
        <v>112933228</v>
      </c>
      <c r="K622" s="328"/>
      <c r="L622" s="328"/>
      <c r="M622" s="328"/>
      <c r="N622" s="328"/>
      <c r="O622" s="328"/>
      <c r="P622" s="328"/>
    </row>
    <row r="623" spans="1:16" x14ac:dyDescent="0.25">
      <c r="A623" s="345"/>
      <c r="B623" s="348"/>
      <c r="C623" s="347"/>
      <c r="D623" s="349"/>
      <c r="E623" s="348"/>
      <c r="F623" s="347"/>
      <c r="G623" s="382" t="s">
        <v>14</v>
      </c>
      <c r="H623" s="382"/>
      <c r="I623" s="358"/>
      <c r="J623" s="359">
        <f>J621-J622</f>
        <v>321197917</v>
      </c>
      <c r="K623" s="328"/>
      <c r="L623" s="328"/>
      <c r="M623" s="328"/>
      <c r="N623" s="328"/>
      <c r="O623" s="328"/>
      <c r="P623" s="328"/>
    </row>
    <row r="624" spans="1:16" x14ac:dyDescent="0.25">
      <c r="A624" s="360"/>
      <c r="B624" s="361"/>
      <c r="C624" s="347"/>
      <c r="D624" s="362"/>
      <c r="E624" s="348"/>
      <c r="F624" s="347"/>
      <c r="G624" s="382" t="s">
        <v>15</v>
      </c>
      <c r="H624" s="382"/>
      <c r="I624" s="350"/>
      <c r="J624" s="356">
        <f>SUM(H7:H618)</f>
        <v>0</v>
      </c>
      <c r="K624" s="328"/>
      <c r="L624" s="328"/>
      <c r="M624" s="328"/>
      <c r="N624" s="328"/>
      <c r="O624" s="328"/>
      <c r="P624" s="328"/>
    </row>
    <row r="625" spans="1:16" x14ac:dyDescent="0.25">
      <c r="A625" s="345"/>
      <c r="B625" s="361"/>
      <c r="C625" s="347"/>
      <c r="D625" s="362"/>
      <c r="E625" s="348"/>
      <c r="F625" s="347"/>
      <c r="G625" s="382" t="s">
        <v>16</v>
      </c>
      <c r="H625" s="382"/>
      <c r="I625" s="350"/>
      <c r="J625" s="356">
        <f>J623+J624</f>
        <v>321197917</v>
      </c>
      <c r="K625" s="328"/>
      <c r="L625" s="328"/>
      <c r="M625" s="328"/>
      <c r="N625" s="328"/>
      <c r="O625" s="328"/>
      <c r="P625" s="328"/>
    </row>
    <row r="626" spans="1:16" x14ac:dyDescent="0.25">
      <c r="A626" s="345"/>
      <c r="B626" s="361"/>
      <c r="C626" s="347"/>
      <c r="D626" s="362"/>
      <c r="E626" s="348"/>
      <c r="F626" s="347"/>
      <c r="G626" s="382" t="s">
        <v>5</v>
      </c>
      <c r="H626" s="382"/>
      <c r="I626" s="350"/>
      <c r="J626" s="356">
        <f>SUM(I7:I618)</f>
        <v>318921340</v>
      </c>
      <c r="K626" s="328"/>
      <c r="L626" s="328"/>
      <c r="M626" s="328"/>
      <c r="N626" s="328"/>
      <c r="O626" s="328"/>
      <c r="P626" s="328"/>
    </row>
    <row r="627" spans="1:16" x14ac:dyDescent="0.25">
      <c r="A627" s="345"/>
      <c r="B627" s="361"/>
      <c r="C627" s="347"/>
      <c r="D627" s="362"/>
      <c r="E627" s="348"/>
      <c r="F627" s="347"/>
      <c r="G627" s="382" t="s">
        <v>32</v>
      </c>
      <c r="H627" s="382"/>
      <c r="I627" s="347" t="str">
        <f>IF(J627&gt;0,"SALDO",IF(J627&lt;0,"PIUTANG",IF(J627=0,"LUNAS")))</f>
        <v>PIUTANG</v>
      </c>
      <c r="J627" s="356">
        <f>J626-J625</f>
        <v>-2276577</v>
      </c>
      <c r="K627" s="328"/>
      <c r="L627" s="328"/>
      <c r="M627" s="328"/>
      <c r="N627" s="328"/>
      <c r="O627" s="328"/>
      <c r="P627" s="328"/>
    </row>
    <row r="628" spans="1:16" x14ac:dyDescent="0.25">
      <c r="A628" s="345"/>
      <c r="K628" s="328"/>
      <c r="L628" s="328"/>
      <c r="M628" s="328"/>
      <c r="N628" s="328"/>
      <c r="O628" s="328"/>
      <c r="P628" s="328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27:H627"/>
    <mergeCell ref="G621:H621"/>
    <mergeCell ref="G622:H622"/>
    <mergeCell ref="G623:H623"/>
    <mergeCell ref="G624:H624"/>
    <mergeCell ref="G625:H625"/>
    <mergeCell ref="G626:H62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64"/>
  <sheetViews>
    <sheetView workbookViewId="0">
      <pane ySplit="7" topLeftCell="A135" activePane="bottomLeft" state="frozen"/>
      <selection pane="bottomLeft" activeCell="J137" sqref="J137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173</v>
      </c>
      <c r="D1" s="20"/>
      <c r="E1" s="20"/>
      <c r="F1" s="365" t="s">
        <v>22</v>
      </c>
      <c r="G1" s="365"/>
      <c r="H1" s="365"/>
      <c r="I1" s="38" t="s">
        <v>89</v>
      </c>
      <c r="J1" s="20"/>
      <c r="L1" s="37">
        <f>SUM(D129:D133)</f>
        <v>709190</v>
      </c>
      <c r="M1" s="37">
        <v>709188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220">
        <f>J158*-1</f>
        <v>1994056</v>
      </c>
      <c r="J2" s="20"/>
      <c r="L2" s="219">
        <f>SUM(H129:H133)</f>
        <v>82000</v>
      </c>
      <c r="M2" s="219">
        <v>82000</v>
      </c>
      <c r="N2" s="219">
        <f>L2-M2</f>
        <v>0</v>
      </c>
      <c r="O2" s="37" t="e">
        <f>N2-#REF!</f>
        <v>#REF!</v>
      </c>
    </row>
    <row r="3" spans="1:16" s="233" customFormat="1" x14ac:dyDescent="0.25">
      <c r="A3" s="218" t="s">
        <v>116</v>
      </c>
      <c r="B3" s="218"/>
      <c r="C3" s="221" t="s">
        <v>131</v>
      </c>
      <c r="D3" s="218"/>
      <c r="E3" s="218"/>
      <c r="F3" s="265" t="s">
        <v>118</v>
      </c>
      <c r="G3" s="265"/>
      <c r="H3" s="265" t="s">
        <v>132</v>
      </c>
      <c r="I3" s="278" t="s">
        <v>133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791190</v>
      </c>
    </row>
    <row r="5" spans="1:16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6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80" t="s">
        <v>6</v>
      </c>
    </row>
    <row r="7" spans="1:16" x14ac:dyDescent="0.25">
      <c r="A7" s="40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06"/>
      <c r="I7" s="408"/>
      <c r="J7" s="381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98">
        <v>43318</v>
      </c>
      <c r="B134" s="99">
        <v>180171656</v>
      </c>
      <c r="C134" s="100">
        <v>1</v>
      </c>
      <c r="D134" s="34">
        <v>141838</v>
      </c>
      <c r="E134" s="101"/>
      <c r="F134" s="99"/>
      <c r="G134" s="34"/>
      <c r="H134" s="102">
        <v>41000</v>
      </c>
      <c r="I134" s="102"/>
      <c r="J134" s="34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98">
        <v>43318</v>
      </c>
      <c r="B135" s="99">
        <v>180171657</v>
      </c>
      <c r="C135" s="100">
        <v>1</v>
      </c>
      <c r="D135" s="34">
        <v>141838</v>
      </c>
      <c r="E135" s="101"/>
      <c r="F135" s="99"/>
      <c r="G135" s="34"/>
      <c r="H135" s="102">
        <v>11000</v>
      </c>
      <c r="I135" s="102"/>
      <c r="J135" s="34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98">
        <v>43319</v>
      </c>
      <c r="B136" s="99">
        <v>180171704</v>
      </c>
      <c r="C136" s="100">
        <v>1</v>
      </c>
      <c r="D136" s="34">
        <v>141838</v>
      </c>
      <c r="E136" s="101"/>
      <c r="F136" s="99"/>
      <c r="G136" s="34"/>
      <c r="H136" s="102">
        <v>18000</v>
      </c>
      <c r="I136" s="102"/>
      <c r="J136" s="34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98">
        <v>43319</v>
      </c>
      <c r="B137" s="99">
        <v>180171705</v>
      </c>
      <c r="C137" s="100">
        <v>1</v>
      </c>
      <c r="D137" s="34">
        <v>141838</v>
      </c>
      <c r="E137" s="101"/>
      <c r="F137" s="99"/>
      <c r="G137" s="34"/>
      <c r="H137" s="102">
        <v>22000</v>
      </c>
      <c r="I137" s="102"/>
      <c r="J137" s="34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98">
        <v>43319</v>
      </c>
      <c r="B138" s="99">
        <v>180171706</v>
      </c>
      <c r="C138" s="100">
        <v>1</v>
      </c>
      <c r="D138" s="34">
        <v>141838</v>
      </c>
      <c r="E138" s="101"/>
      <c r="F138" s="99"/>
      <c r="G138" s="34"/>
      <c r="H138" s="102">
        <v>47000</v>
      </c>
      <c r="I138" s="102"/>
      <c r="J138" s="34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98">
        <v>43320</v>
      </c>
      <c r="B139" s="99">
        <v>180171810</v>
      </c>
      <c r="C139" s="100">
        <v>1</v>
      </c>
      <c r="D139" s="34">
        <v>141838</v>
      </c>
      <c r="E139" s="101"/>
      <c r="F139" s="99"/>
      <c r="G139" s="34"/>
      <c r="H139" s="102">
        <v>55000</v>
      </c>
      <c r="I139" s="102"/>
      <c r="J139" s="34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98">
        <v>43320</v>
      </c>
      <c r="B140" s="99">
        <v>180171811</v>
      </c>
      <c r="C140" s="100">
        <v>1</v>
      </c>
      <c r="D140" s="34">
        <v>141838</v>
      </c>
      <c r="E140" s="101"/>
      <c r="F140" s="99"/>
      <c r="G140" s="34"/>
      <c r="H140" s="102">
        <v>14000</v>
      </c>
      <c r="I140" s="102"/>
      <c r="J140" s="34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98">
        <v>43322</v>
      </c>
      <c r="B141" s="99">
        <v>180171999</v>
      </c>
      <c r="C141" s="100">
        <v>1</v>
      </c>
      <c r="D141" s="34">
        <v>141838</v>
      </c>
      <c r="E141" s="101"/>
      <c r="F141" s="99"/>
      <c r="G141" s="34"/>
      <c r="H141" s="102">
        <v>7000</v>
      </c>
      <c r="I141" s="102"/>
      <c r="J141" s="34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98">
        <v>43322</v>
      </c>
      <c r="B142" s="99">
        <v>180172000</v>
      </c>
      <c r="C142" s="100">
        <v>1</v>
      </c>
      <c r="D142" s="34">
        <v>141838</v>
      </c>
      <c r="E142" s="101"/>
      <c r="F142" s="99"/>
      <c r="G142" s="34"/>
      <c r="H142" s="102">
        <v>9000</v>
      </c>
      <c r="I142" s="102"/>
      <c r="J142" s="34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98">
        <v>43322</v>
      </c>
      <c r="B143" s="99">
        <v>180172002</v>
      </c>
      <c r="C143" s="100">
        <v>1</v>
      </c>
      <c r="D143" s="34">
        <v>141838</v>
      </c>
      <c r="E143" s="101"/>
      <c r="F143" s="99"/>
      <c r="G143" s="34"/>
      <c r="H143" s="102">
        <v>10000</v>
      </c>
      <c r="I143" s="102"/>
      <c r="J143" s="34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98">
        <v>43322</v>
      </c>
      <c r="B144" s="99">
        <v>180172029</v>
      </c>
      <c r="C144" s="100">
        <v>1</v>
      </c>
      <c r="D144" s="34">
        <v>141838</v>
      </c>
      <c r="E144" s="101"/>
      <c r="F144" s="99"/>
      <c r="G144" s="34"/>
      <c r="H144" s="102">
        <v>47000</v>
      </c>
      <c r="I144" s="102"/>
      <c r="J144" s="34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98">
        <v>43322</v>
      </c>
      <c r="B145" s="99">
        <v>180172030</v>
      </c>
      <c r="C145" s="100">
        <v>1</v>
      </c>
      <c r="D145" s="34">
        <v>141838</v>
      </c>
      <c r="E145" s="101"/>
      <c r="F145" s="99"/>
      <c r="G145" s="34"/>
      <c r="H145" s="102">
        <v>11000</v>
      </c>
      <c r="I145" s="102"/>
      <c r="J145" s="34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98"/>
      <c r="B146" s="99"/>
      <c r="C146" s="100"/>
      <c r="D146" s="34"/>
      <c r="E146" s="101"/>
      <c r="F146" s="99"/>
      <c r="G146" s="34"/>
      <c r="H146" s="102"/>
      <c r="I146" s="102"/>
      <c r="J146" s="34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98"/>
      <c r="B147" s="99"/>
      <c r="C147" s="100"/>
      <c r="D147" s="34"/>
      <c r="E147" s="101"/>
      <c r="F147" s="99"/>
      <c r="G147" s="34"/>
      <c r="H147" s="102"/>
      <c r="I147" s="102"/>
      <c r="J147" s="34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98"/>
      <c r="B148" s="99"/>
      <c r="C148" s="100"/>
      <c r="D148" s="34"/>
      <c r="E148" s="101"/>
      <c r="F148" s="99"/>
      <c r="G148" s="34"/>
      <c r="H148" s="102"/>
      <c r="I148" s="102"/>
      <c r="J148" s="34"/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/>
      <c r="B149" s="234"/>
      <c r="C149" s="240"/>
      <c r="D149" s="236"/>
      <c r="E149" s="237"/>
      <c r="F149" s="234"/>
      <c r="G149" s="236"/>
      <c r="H149" s="239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4"/>
      <c r="B150" s="8" t="s">
        <v>11</v>
      </c>
      <c r="C150" s="77">
        <f>SUM(C8:C149)</f>
        <v>622</v>
      </c>
      <c r="D150" s="9"/>
      <c r="E150" s="223" t="s">
        <v>11</v>
      </c>
      <c r="F150" s="223">
        <f>SUM(F8:F149)</f>
        <v>1</v>
      </c>
      <c r="G150" s="224">
        <f>SUM(G8:G149)</f>
        <v>98525</v>
      </c>
      <c r="H150" s="239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4"/>
      <c r="B151" s="8"/>
      <c r="C151" s="77"/>
      <c r="D151" s="9"/>
      <c r="E151" s="237"/>
      <c r="F151" s="234"/>
      <c r="G151" s="236"/>
      <c r="H151" s="239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10"/>
      <c r="B152" s="11"/>
      <c r="C152" s="40"/>
      <c r="D152" s="6"/>
      <c r="E152" s="8"/>
      <c r="F152" s="234"/>
      <c r="G152" s="371" t="s">
        <v>12</v>
      </c>
      <c r="H152" s="371"/>
      <c r="I152" s="39"/>
      <c r="J152" s="13">
        <f>SUM(D8:D149)</f>
        <v>49822211</v>
      </c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4"/>
      <c r="B153" s="3"/>
      <c r="C153" s="40"/>
      <c r="D153" s="6"/>
      <c r="E153" s="8"/>
      <c r="F153" s="234"/>
      <c r="G153" s="371" t="s">
        <v>13</v>
      </c>
      <c r="H153" s="371"/>
      <c r="I153" s="39"/>
      <c r="J153" s="13">
        <f>SUM(G8:G149)</f>
        <v>98525</v>
      </c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14"/>
      <c r="B154" s="7"/>
      <c r="C154" s="40"/>
      <c r="D154" s="6"/>
      <c r="E154" s="7"/>
      <c r="F154" s="234"/>
      <c r="G154" s="371" t="s">
        <v>14</v>
      </c>
      <c r="H154" s="371"/>
      <c r="I154" s="41"/>
      <c r="J154" s="15">
        <f>J152-J153</f>
        <v>49723686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4"/>
      <c r="B155" s="16"/>
      <c r="C155" s="40"/>
      <c r="D155" s="17"/>
      <c r="E155" s="7"/>
      <c r="F155" s="8"/>
      <c r="G155" s="371" t="s">
        <v>15</v>
      </c>
      <c r="H155" s="371"/>
      <c r="I155" s="39"/>
      <c r="J155" s="13">
        <f>SUM(H8:H151)</f>
        <v>3130500</v>
      </c>
      <c r="K155" s="219"/>
      <c r="L155" s="219"/>
      <c r="M155" s="219"/>
      <c r="N155" s="219"/>
      <c r="O155" s="219"/>
      <c r="P155" s="219"/>
    </row>
    <row r="156" spans="1:16" x14ac:dyDescent="0.25">
      <c r="A156" s="4"/>
      <c r="B156" s="16"/>
      <c r="C156" s="40"/>
      <c r="D156" s="17"/>
      <c r="E156" s="7"/>
      <c r="F156" s="8"/>
      <c r="G156" s="371" t="s">
        <v>16</v>
      </c>
      <c r="H156" s="371"/>
      <c r="I156" s="39"/>
      <c r="J156" s="13">
        <f>J154+J155</f>
        <v>52854186</v>
      </c>
    </row>
    <row r="157" spans="1:16" x14ac:dyDescent="0.25">
      <c r="A157" s="4"/>
      <c r="B157" s="16"/>
      <c r="C157" s="40"/>
      <c r="D157" s="17"/>
      <c r="E157" s="7"/>
      <c r="F157" s="3"/>
      <c r="G157" s="371" t="s">
        <v>5</v>
      </c>
      <c r="H157" s="371"/>
      <c r="I157" s="39"/>
      <c r="J157" s="13">
        <f>SUM(I8:I151)</f>
        <v>50860130</v>
      </c>
    </row>
    <row r="158" spans="1:16" x14ac:dyDescent="0.25">
      <c r="A158" s="4"/>
      <c r="B158" s="16"/>
      <c r="C158" s="40"/>
      <c r="D158" s="17"/>
      <c r="E158" s="7"/>
      <c r="F158" s="3"/>
      <c r="G158" s="371" t="s">
        <v>32</v>
      </c>
      <c r="H158" s="371"/>
      <c r="I158" s="40" t="str">
        <f>IF(J158&gt;0,"SALDO",IF(J158&lt;0,"PIUTANG",IF(J158=0,"LUNAS")))</f>
        <v>PIUTANG</v>
      </c>
      <c r="J158" s="13">
        <f>J157-J156</f>
        <v>-1994056</v>
      </c>
    </row>
    <row r="159" spans="1:16" x14ac:dyDescent="0.25">
      <c r="F159" s="37"/>
      <c r="G159" s="37"/>
      <c r="J159" s="37"/>
    </row>
    <row r="160" spans="1:16" x14ac:dyDescent="0.25">
      <c r="C160" s="37"/>
      <c r="D160" s="37"/>
      <c r="F160" s="37"/>
      <c r="G160" s="37"/>
      <c r="J160" s="37"/>
      <c r="L160"/>
      <c r="M160"/>
      <c r="N160"/>
      <c r="O160"/>
      <c r="P160"/>
    </row>
    <row r="161" spans="3:16" x14ac:dyDescent="0.25">
      <c r="C161" s="37"/>
      <c r="D161" s="37"/>
      <c r="F161" s="37"/>
      <c r="G161" s="37"/>
      <c r="J161" s="37"/>
      <c r="L161"/>
      <c r="M161"/>
      <c r="N161"/>
      <c r="O161"/>
      <c r="P161"/>
    </row>
    <row r="162" spans="3:16" x14ac:dyDescent="0.25">
      <c r="C162" s="37"/>
      <c r="D162" s="37"/>
      <c r="F162" s="37"/>
      <c r="G162" s="37"/>
      <c r="J162" s="37"/>
      <c r="L162"/>
      <c r="M162"/>
      <c r="N162"/>
      <c r="O162"/>
      <c r="P162"/>
    </row>
    <row r="163" spans="3:16" x14ac:dyDescent="0.25">
      <c r="C163" s="37"/>
      <c r="D163" s="37"/>
      <c r="F163" s="37"/>
      <c r="G163" s="37"/>
      <c r="J163" s="37"/>
      <c r="L163"/>
      <c r="M163"/>
      <c r="N163"/>
      <c r="O163"/>
      <c r="P163"/>
    </row>
    <row r="164" spans="3:16" x14ac:dyDescent="0.25">
      <c r="C164" s="37"/>
      <c r="D164" s="37"/>
      <c r="L164"/>
      <c r="M164"/>
      <c r="N164"/>
      <c r="O164"/>
      <c r="P16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58:H158"/>
    <mergeCell ref="G152:H152"/>
    <mergeCell ref="G153:H153"/>
    <mergeCell ref="G154:H154"/>
    <mergeCell ref="G155:H155"/>
    <mergeCell ref="G156:H156"/>
    <mergeCell ref="G157:H15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75"/>
  <sheetViews>
    <sheetView workbookViewId="0">
      <pane ySplit="7" topLeftCell="A54" activePane="bottomLeft" state="frozen"/>
      <selection pane="bottomLeft" activeCell="B59" sqref="B59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65" t="s">
        <v>22</v>
      </c>
      <c r="G1" s="365"/>
      <c r="H1" s="365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J75*-1</f>
        <v>417025</v>
      </c>
      <c r="J2" s="20"/>
      <c r="L2" s="37">
        <f>SUM(G53:G66)</f>
        <v>1609213</v>
      </c>
      <c r="M2" s="107"/>
    </row>
    <row r="3" spans="1:17" s="233" customFormat="1" x14ac:dyDescent="0.25">
      <c r="A3" s="218" t="s">
        <v>116</v>
      </c>
      <c r="B3" s="218"/>
      <c r="C3" s="221" t="s">
        <v>182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-310800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M5" s="37"/>
    </row>
    <row r="6" spans="1:17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80" t="s">
        <v>6</v>
      </c>
      <c r="M6" s="37"/>
    </row>
    <row r="7" spans="1:17" x14ac:dyDescent="0.25">
      <c r="A7" s="40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81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98">
        <v>43321</v>
      </c>
      <c r="B60" s="99">
        <v>180171911</v>
      </c>
      <c r="C60" s="100">
        <v>4</v>
      </c>
      <c r="D60" s="34">
        <v>417025</v>
      </c>
      <c r="E60" s="101"/>
      <c r="F60" s="99"/>
      <c r="G60" s="34"/>
      <c r="H60" s="102"/>
      <c r="I60" s="102"/>
      <c r="J60" s="34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  <c r="K65" s="138"/>
      <c r="L65" s="138"/>
      <c r="M65" s="138"/>
      <c r="N65" s="138"/>
      <c r="O65" s="138"/>
      <c r="P65" s="138"/>
      <c r="Q65" s="138"/>
    </row>
    <row r="66" spans="1:17" x14ac:dyDescent="0.25">
      <c r="A66" s="4"/>
      <c r="B66" s="3"/>
      <c r="C66" s="40"/>
      <c r="D66" s="6"/>
      <c r="E66" s="7"/>
      <c r="F66" s="3"/>
      <c r="G66" s="6"/>
      <c r="H66" s="39"/>
      <c r="I66" s="39"/>
      <c r="J66" s="6"/>
      <c r="M66" s="37"/>
    </row>
    <row r="67" spans="1:17" x14ac:dyDescent="0.25">
      <c r="A67" s="4"/>
      <c r="B67" s="8" t="s">
        <v>11</v>
      </c>
      <c r="C67" s="77">
        <f>SUM(C8:C66)</f>
        <v>341</v>
      </c>
      <c r="D67" s="9"/>
      <c r="E67" s="8" t="s">
        <v>11</v>
      </c>
      <c r="F67" s="8">
        <f>SUM(F8:F66)</f>
        <v>100</v>
      </c>
      <c r="G67" s="5"/>
      <c r="H67" s="40"/>
      <c r="I67" s="40"/>
      <c r="J67" s="5"/>
      <c r="M67" s="37"/>
    </row>
    <row r="68" spans="1:17" x14ac:dyDescent="0.25">
      <c r="A68" s="4"/>
      <c r="B68" s="8"/>
      <c r="C68" s="77"/>
      <c r="D68" s="9"/>
      <c r="E68" s="8"/>
      <c r="F68" s="8"/>
      <c r="G68" s="32"/>
      <c r="H68" s="52"/>
      <c r="I68" s="40"/>
      <c r="J68" s="5"/>
      <c r="M68" s="37"/>
    </row>
    <row r="69" spans="1:17" x14ac:dyDescent="0.25">
      <c r="A69" s="10"/>
      <c r="B69" s="11"/>
      <c r="C69" s="40"/>
      <c r="D69" s="6"/>
      <c r="E69" s="8"/>
      <c r="F69" s="3"/>
      <c r="G69" s="371" t="s">
        <v>12</v>
      </c>
      <c r="H69" s="371"/>
      <c r="I69" s="39"/>
      <c r="J69" s="13">
        <f>SUM(D8:D66)</f>
        <v>38332886</v>
      </c>
      <c r="M69" s="37"/>
    </row>
    <row r="70" spans="1:17" x14ac:dyDescent="0.25">
      <c r="A70" s="4"/>
      <c r="B70" s="3"/>
      <c r="C70" s="40"/>
      <c r="D70" s="6"/>
      <c r="E70" s="7"/>
      <c r="F70" s="3"/>
      <c r="G70" s="371" t="s">
        <v>13</v>
      </c>
      <c r="H70" s="371"/>
      <c r="I70" s="39"/>
      <c r="J70" s="13">
        <f>SUM(G8:G66)</f>
        <v>11841372</v>
      </c>
      <c r="M70" s="37"/>
    </row>
    <row r="71" spans="1:17" x14ac:dyDescent="0.25">
      <c r="A71" s="14"/>
      <c r="B71" s="7"/>
      <c r="C71" s="40"/>
      <c r="D71" s="6"/>
      <c r="E71" s="7"/>
      <c r="F71" s="3"/>
      <c r="G71" s="371" t="s">
        <v>14</v>
      </c>
      <c r="H71" s="371"/>
      <c r="I71" s="41"/>
      <c r="J71" s="15">
        <f>J69-J70</f>
        <v>26491514</v>
      </c>
      <c r="M71" s="37"/>
    </row>
    <row r="72" spans="1:17" x14ac:dyDescent="0.25">
      <c r="A72" s="4"/>
      <c r="B72" s="16"/>
      <c r="C72" s="40"/>
      <c r="D72" s="17"/>
      <c r="E72" s="7"/>
      <c r="F72" s="3"/>
      <c r="G72" s="371" t="s">
        <v>15</v>
      </c>
      <c r="H72" s="371"/>
      <c r="I72" s="39"/>
      <c r="J72" s="13">
        <f>SUM(H8:H67)</f>
        <v>0</v>
      </c>
      <c r="M72" s="37"/>
    </row>
    <row r="73" spans="1:17" x14ac:dyDescent="0.25">
      <c r="A73" s="4"/>
      <c r="B73" s="16"/>
      <c r="C73" s="40"/>
      <c r="D73" s="17"/>
      <c r="E73" s="7"/>
      <c r="F73" s="3"/>
      <c r="G73" s="371" t="s">
        <v>16</v>
      </c>
      <c r="H73" s="371"/>
      <c r="I73" s="39"/>
      <c r="J73" s="13">
        <f>J71+J72</f>
        <v>26491514</v>
      </c>
      <c r="M73" s="37"/>
    </row>
    <row r="74" spans="1:17" x14ac:dyDescent="0.25">
      <c r="A74" s="4"/>
      <c r="B74" s="16"/>
      <c r="C74" s="40"/>
      <c r="D74" s="17"/>
      <c r="E74" s="7"/>
      <c r="F74" s="3"/>
      <c r="G74" s="371" t="s">
        <v>5</v>
      </c>
      <c r="H74" s="371"/>
      <c r="I74" s="39"/>
      <c r="J74" s="13">
        <f>SUM(I8:I67)</f>
        <v>26074489</v>
      </c>
      <c r="M74" s="37"/>
    </row>
    <row r="75" spans="1:17" x14ac:dyDescent="0.25">
      <c r="A75" s="4"/>
      <c r="B75" s="16"/>
      <c r="C75" s="40"/>
      <c r="D75" s="17"/>
      <c r="E75" s="7"/>
      <c r="F75" s="3"/>
      <c r="G75" s="371" t="s">
        <v>32</v>
      </c>
      <c r="H75" s="371"/>
      <c r="I75" s="40" t="str">
        <f>IF(J75&gt;0,"SALDO",IF(J75&lt;0,"PIUTANG",IF(J75=0,"LUNAS")))</f>
        <v>PIUTANG</v>
      </c>
      <c r="J75" s="13">
        <f>J74-J73</f>
        <v>-417025</v>
      </c>
      <c r="M75" s="37"/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4"/>
  <sheetViews>
    <sheetView workbookViewId="0">
      <pane ySplit="7" topLeftCell="A14" activePane="bottomLeft" state="frozen"/>
      <selection pane="bottomLeft" activeCell="B21" sqref="B2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74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3" x14ac:dyDescent="0.25">
      <c r="A2" s="20" t="s">
        <v>1</v>
      </c>
      <c r="B2" s="20"/>
      <c r="C2" s="28" t="s">
        <v>71</v>
      </c>
      <c r="D2" s="20"/>
      <c r="E2" s="20"/>
      <c r="F2" s="365" t="s">
        <v>21</v>
      </c>
      <c r="G2" s="365"/>
      <c r="H2" s="365"/>
      <c r="I2" s="38">
        <f>J34*-1</f>
        <v>-987</v>
      </c>
      <c r="J2" s="20"/>
      <c r="L2" s="18"/>
      <c r="M2" s="18"/>
    </row>
    <row r="3" spans="1:13" s="233" customFormat="1" x14ac:dyDescent="0.25">
      <c r="A3" s="218" t="s">
        <v>116</v>
      </c>
      <c r="B3" s="218"/>
      <c r="C3" s="28" t="s">
        <v>129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L5" s="18"/>
    </row>
    <row r="6" spans="1:13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6" t="s">
        <v>4</v>
      </c>
      <c r="I6" s="407" t="s">
        <v>5</v>
      </c>
      <c r="J6" s="380" t="s">
        <v>6</v>
      </c>
    </row>
    <row r="7" spans="1:13" x14ac:dyDescent="0.25">
      <c r="A7" s="40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77"/>
      <c r="I7" s="408"/>
      <c r="J7" s="381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79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186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>
        <v>43313</v>
      </c>
      <c r="B21" s="99">
        <v>180171149</v>
      </c>
      <c r="C21" s="253">
        <v>12</v>
      </c>
      <c r="D21" s="34">
        <v>1258163</v>
      </c>
      <c r="E21" s="101">
        <v>180044611</v>
      </c>
      <c r="F21" s="99">
        <v>2</v>
      </c>
      <c r="G21" s="34">
        <v>170800</v>
      </c>
      <c r="H21" s="101"/>
      <c r="I21" s="102">
        <v>1088000</v>
      </c>
      <c r="J21" s="34" t="s">
        <v>17</v>
      </c>
      <c r="L21" s="238"/>
    </row>
    <row r="22" spans="1:12" s="233" customFormat="1" x14ac:dyDescent="0.25">
      <c r="A22" s="98"/>
      <c r="B22" s="99"/>
      <c r="C22" s="253"/>
      <c r="D22" s="34"/>
      <c r="E22" s="101"/>
      <c r="F22" s="99"/>
      <c r="G22" s="34"/>
      <c r="H22" s="101"/>
      <c r="I22" s="102"/>
      <c r="J22" s="34"/>
      <c r="L22" s="238"/>
    </row>
    <row r="23" spans="1:12" s="233" customFormat="1" x14ac:dyDescent="0.25">
      <c r="A23" s="98"/>
      <c r="B23" s="99"/>
      <c r="C23" s="253"/>
      <c r="D23" s="34"/>
      <c r="E23" s="101"/>
      <c r="F23" s="99"/>
      <c r="G23" s="34"/>
      <c r="H23" s="101"/>
      <c r="I23" s="102"/>
      <c r="J23" s="34"/>
      <c r="L23" s="238"/>
    </row>
    <row r="24" spans="1:12" s="233" customFormat="1" x14ac:dyDescent="0.25">
      <c r="A24" s="98"/>
      <c r="B24" s="99"/>
      <c r="C24" s="253"/>
      <c r="D24" s="34"/>
      <c r="E24" s="101"/>
      <c r="F24" s="99"/>
      <c r="G24" s="34"/>
      <c r="H24" s="101"/>
      <c r="I24" s="102"/>
      <c r="J24" s="34"/>
      <c r="L24" s="238"/>
    </row>
    <row r="25" spans="1:12" x14ac:dyDescent="0.25">
      <c r="A25" s="4"/>
      <c r="B25" s="3"/>
      <c r="C25" s="26"/>
      <c r="D25" s="6"/>
      <c r="E25" s="7"/>
      <c r="F25" s="3"/>
      <c r="G25" s="6"/>
      <c r="H25" s="7"/>
      <c r="I25" s="39"/>
      <c r="J25" s="6"/>
    </row>
    <row r="26" spans="1:12" x14ac:dyDescent="0.25">
      <c r="A26" s="4"/>
      <c r="B26" s="8" t="s">
        <v>11</v>
      </c>
      <c r="C26" s="27">
        <f>SUM(C8:C25)</f>
        <v>518</v>
      </c>
      <c r="D26" s="9"/>
      <c r="E26" s="8" t="s">
        <v>11</v>
      </c>
      <c r="F26" s="8">
        <f>SUM(F8:F25)</f>
        <v>92</v>
      </c>
      <c r="G26" s="5"/>
      <c r="H26" s="3"/>
      <c r="I26" s="40"/>
      <c r="J26" s="5"/>
    </row>
    <row r="27" spans="1:12" x14ac:dyDescent="0.25">
      <c r="A27" s="4"/>
      <c r="B27" s="8"/>
      <c r="C27" s="27"/>
      <c r="D27" s="9"/>
      <c r="E27" s="8"/>
      <c r="F27" s="8"/>
      <c r="G27" s="32"/>
      <c r="H27" s="33"/>
      <c r="I27" s="40"/>
      <c r="J27" s="5"/>
    </row>
    <row r="28" spans="1:12" x14ac:dyDescent="0.25">
      <c r="A28" s="10"/>
      <c r="B28" s="11"/>
      <c r="C28" s="26"/>
      <c r="D28" s="6"/>
      <c r="E28" s="8"/>
      <c r="F28" s="3"/>
      <c r="G28" s="371" t="s">
        <v>12</v>
      </c>
      <c r="H28" s="371"/>
      <c r="I28" s="39"/>
      <c r="J28" s="13">
        <f>SUM(D8:D25)</f>
        <v>54198728</v>
      </c>
    </row>
    <row r="29" spans="1:12" x14ac:dyDescent="0.25">
      <c r="A29" s="4"/>
      <c r="B29" s="3"/>
      <c r="C29" s="26"/>
      <c r="D29" s="6"/>
      <c r="E29" s="7"/>
      <c r="F29" s="3"/>
      <c r="G29" s="371" t="s">
        <v>13</v>
      </c>
      <c r="H29" s="371"/>
      <c r="I29" s="39"/>
      <c r="J29" s="13">
        <f>SUM(G8:G25)</f>
        <v>10056715</v>
      </c>
    </row>
    <row r="30" spans="1:12" x14ac:dyDescent="0.25">
      <c r="A30" s="14"/>
      <c r="B30" s="7"/>
      <c r="C30" s="26"/>
      <c r="D30" s="6"/>
      <c r="E30" s="7"/>
      <c r="F30" s="3"/>
      <c r="G30" s="371" t="s">
        <v>14</v>
      </c>
      <c r="H30" s="371"/>
      <c r="I30" s="41"/>
      <c r="J30" s="15">
        <f>J28-J29</f>
        <v>44142013</v>
      </c>
    </row>
    <row r="31" spans="1:12" x14ac:dyDescent="0.25">
      <c r="A31" s="4"/>
      <c r="B31" s="16"/>
      <c r="C31" s="26"/>
      <c r="D31" s="17"/>
      <c r="E31" s="7"/>
      <c r="F31" s="3"/>
      <c r="G31" s="371" t="s">
        <v>15</v>
      </c>
      <c r="H31" s="371"/>
      <c r="I31" s="39"/>
      <c r="J31" s="13">
        <f>SUM(H8:H26)</f>
        <v>0</v>
      </c>
    </row>
    <row r="32" spans="1:12" x14ac:dyDescent="0.25">
      <c r="A32" s="4"/>
      <c r="B32" s="16"/>
      <c r="C32" s="26"/>
      <c r="D32" s="17"/>
      <c r="E32" s="7"/>
      <c r="F32" s="3"/>
      <c r="G32" s="371" t="s">
        <v>16</v>
      </c>
      <c r="H32" s="371"/>
      <c r="I32" s="39"/>
      <c r="J32" s="13">
        <f>J30+J31</f>
        <v>44142013</v>
      </c>
    </row>
    <row r="33" spans="1:10" x14ac:dyDescent="0.25">
      <c r="A33" s="4"/>
      <c r="B33" s="16"/>
      <c r="C33" s="26"/>
      <c r="D33" s="17"/>
      <c r="E33" s="7"/>
      <c r="F33" s="3"/>
      <c r="G33" s="371" t="s">
        <v>5</v>
      </c>
      <c r="H33" s="371"/>
      <c r="I33" s="39"/>
      <c r="J33" s="13">
        <f>SUM(I8:I26)</f>
        <v>44143000</v>
      </c>
    </row>
    <row r="34" spans="1:10" x14ac:dyDescent="0.25">
      <c r="A34" s="4"/>
      <c r="B34" s="16"/>
      <c r="C34" s="26"/>
      <c r="D34" s="17"/>
      <c r="E34" s="7"/>
      <c r="F34" s="3"/>
      <c r="G34" s="371" t="s">
        <v>32</v>
      </c>
      <c r="H34" s="371"/>
      <c r="I34" s="40" t="str">
        <f>IF(J34&gt;0,"SALDO",IF(J34&lt;0,"PIUTANG",IF(J34=0,"LUNAS")))</f>
        <v>SALDO</v>
      </c>
      <c r="J34" s="13">
        <f>J33-J32</f>
        <v>987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workbookViewId="0">
      <pane ySplit="7" topLeftCell="A20" activePane="bottomLeft" state="frozen"/>
      <selection pane="bottomLeft" activeCell="I2" sqref="I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365" t="s">
        <v>22</v>
      </c>
      <c r="G1" s="365"/>
      <c r="H1" s="365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65" t="s">
        <v>21</v>
      </c>
      <c r="G2" s="365"/>
      <c r="H2" s="365"/>
      <c r="I2" s="220">
        <f>J42*-1</f>
        <v>6220150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80" t="s">
        <v>6</v>
      </c>
    </row>
    <row r="7" spans="1:10" x14ac:dyDescent="0.25">
      <c r="A7" s="401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6"/>
      <c r="I7" s="408"/>
      <c r="J7" s="381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2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2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2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2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2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2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2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2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2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  <c r="L25" s="219">
        <v>3972300</v>
      </c>
    </row>
    <row r="26" spans="1:12" x14ac:dyDescent="0.25">
      <c r="A26" s="98">
        <v>43304</v>
      </c>
      <c r="B26" s="99">
        <v>180170402</v>
      </c>
      <c r="C26" s="100">
        <v>67</v>
      </c>
      <c r="D26" s="34">
        <v>6958088</v>
      </c>
      <c r="E26" s="244"/>
      <c r="F26" s="242"/>
      <c r="G26" s="246"/>
      <c r="H26" s="245"/>
      <c r="I26" s="245"/>
      <c r="J26" s="246"/>
    </row>
    <row r="27" spans="1:12" x14ac:dyDescent="0.25">
      <c r="A27" s="98">
        <v>43305</v>
      </c>
      <c r="B27" s="99"/>
      <c r="C27" s="100"/>
      <c r="D27" s="34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2" x14ac:dyDescent="0.25">
      <c r="A28" s="98">
        <v>43312</v>
      </c>
      <c r="B28" s="99"/>
      <c r="C28" s="100"/>
      <c r="D28" s="34"/>
      <c r="E28" s="244"/>
      <c r="F28" s="242"/>
      <c r="G28" s="246"/>
      <c r="H28" s="245"/>
      <c r="I28" s="245">
        <v>5000000</v>
      </c>
      <c r="J28" s="246" t="s">
        <v>17</v>
      </c>
    </row>
    <row r="29" spans="1:12" x14ac:dyDescent="0.25">
      <c r="A29" s="98">
        <v>43316</v>
      </c>
      <c r="B29" s="99">
        <v>180171421</v>
      </c>
      <c r="C29" s="100">
        <v>86</v>
      </c>
      <c r="D29" s="34">
        <v>9262225</v>
      </c>
      <c r="E29" s="101">
        <v>180044666</v>
      </c>
      <c r="F29" s="99">
        <v>10</v>
      </c>
      <c r="G29" s="34">
        <v>1027863</v>
      </c>
      <c r="H29" s="102"/>
      <c r="I29" s="102"/>
      <c r="J29" s="34"/>
    </row>
    <row r="30" spans="1:12" x14ac:dyDescent="0.25">
      <c r="A30" s="98">
        <v>43321</v>
      </c>
      <c r="B30" s="99"/>
      <c r="C30" s="100"/>
      <c r="D30" s="34"/>
      <c r="E30" s="101"/>
      <c r="F30" s="99"/>
      <c r="G30" s="34"/>
      <c r="H30" s="102"/>
      <c r="I30" s="102">
        <v>5000000</v>
      </c>
      <c r="J30" s="34" t="s">
        <v>17</v>
      </c>
    </row>
    <row r="31" spans="1:12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2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6" x14ac:dyDescent="0.25">
      <c r="A33" s="235"/>
      <c r="B33" s="234"/>
      <c r="C33" s="240"/>
      <c r="D33" s="236"/>
      <c r="E33" s="237"/>
      <c r="F33" s="234"/>
      <c r="G33" s="236"/>
      <c r="H33" s="239"/>
      <c r="I33" s="239"/>
      <c r="J33" s="236"/>
    </row>
    <row r="34" spans="1:16" x14ac:dyDescent="0.25">
      <c r="A34" s="235"/>
      <c r="B34" s="223" t="s">
        <v>11</v>
      </c>
      <c r="C34" s="232">
        <f>SUM(C8:C33)</f>
        <v>605</v>
      </c>
      <c r="D34" s="224"/>
      <c r="E34" s="223" t="s">
        <v>11</v>
      </c>
      <c r="F34" s="223">
        <f>SUM(F8:F33)</f>
        <v>83</v>
      </c>
      <c r="G34" s="224">
        <f>SUM(G8:G33)</f>
        <v>8456964</v>
      </c>
      <c r="H34" s="239"/>
      <c r="I34" s="239"/>
      <c r="J34" s="236"/>
    </row>
    <row r="35" spans="1:16" x14ac:dyDescent="0.25">
      <c r="A35" s="235"/>
      <c r="B35" s="223"/>
      <c r="C35" s="232"/>
      <c r="D35" s="224"/>
      <c r="E35" s="237"/>
      <c r="F35" s="234"/>
      <c r="G35" s="236"/>
      <c r="H35" s="239"/>
      <c r="I35" s="239"/>
      <c r="J35" s="236"/>
    </row>
    <row r="36" spans="1:16" x14ac:dyDescent="0.25">
      <c r="A36" s="225"/>
      <c r="B36" s="226"/>
      <c r="C36" s="240"/>
      <c r="D36" s="236"/>
      <c r="E36" s="223"/>
      <c r="F36" s="234"/>
      <c r="G36" s="371" t="s">
        <v>12</v>
      </c>
      <c r="H36" s="371"/>
      <c r="I36" s="239"/>
      <c r="J36" s="227">
        <f>SUM(D8:D33)</f>
        <v>62934290</v>
      </c>
    </row>
    <row r="37" spans="1:16" x14ac:dyDescent="0.25">
      <c r="A37" s="235"/>
      <c r="B37" s="234"/>
      <c r="C37" s="240"/>
      <c r="D37" s="236"/>
      <c r="E37" s="223"/>
      <c r="F37" s="234"/>
      <c r="G37" s="371" t="s">
        <v>13</v>
      </c>
      <c r="H37" s="371"/>
      <c r="I37" s="239"/>
      <c r="J37" s="227">
        <f>SUM(G8:G33)</f>
        <v>8456964</v>
      </c>
    </row>
    <row r="38" spans="1:16" x14ac:dyDescent="0.25">
      <c r="A38" s="228"/>
      <c r="B38" s="237"/>
      <c r="C38" s="240"/>
      <c r="D38" s="236"/>
      <c r="E38" s="237"/>
      <c r="F38" s="234"/>
      <c r="G38" s="371" t="s">
        <v>14</v>
      </c>
      <c r="H38" s="371"/>
      <c r="I38" s="41"/>
      <c r="J38" s="229">
        <f>J36-J37</f>
        <v>54477326</v>
      </c>
    </row>
    <row r="39" spans="1:16" x14ac:dyDescent="0.25">
      <c r="A39" s="235"/>
      <c r="B39" s="230"/>
      <c r="C39" s="240"/>
      <c r="D39" s="231"/>
      <c r="E39" s="237"/>
      <c r="F39" s="223"/>
      <c r="G39" s="371" t="s">
        <v>15</v>
      </c>
      <c r="H39" s="371"/>
      <c r="I39" s="239"/>
      <c r="J39" s="227">
        <f>SUM(H8:H35)</f>
        <v>0</v>
      </c>
    </row>
    <row r="40" spans="1:16" x14ac:dyDescent="0.25">
      <c r="A40" s="235"/>
      <c r="B40" s="230"/>
      <c r="C40" s="240"/>
      <c r="D40" s="231"/>
      <c r="E40" s="237"/>
      <c r="F40" s="223"/>
      <c r="G40" s="371" t="s">
        <v>16</v>
      </c>
      <c r="H40" s="371"/>
      <c r="I40" s="239"/>
      <c r="J40" s="227">
        <f>J38+J39</f>
        <v>54477326</v>
      </c>
    </row>
    <row r="41" spans="1:16" x14ac:dyDescent="0.25">
      <c r="A41" s="235"/>
      <c r="B41" s="230"/>
      <c r="C41" s="240"/>
      <c r="D41" s="231"/>
      <c r="E41" s="237"/>
      <c r="F41" s="234"/>
      <c r="G41" s="371" t="s">
        <v>5</v>
      </c>
      <c r="H41" s="371"/>
      <c r="I41" s="239"/>
      <c r="J41" s="227">
        <f>SUM(I8:I35)</f>
        <v>48257176</v>
      </c>
    </row>
    <row r="42" spans="1:16" x14ac:dyDescent="0.25">
      <c r="A42" s="235"/>
      <c r="B42" s="230"/>
      <c r="C42" s="240"/>
      <c r="D42" s="231"/>
      <c r="E42" s="237"/>
      <c r="F42" s="234"/>
      <c r="G42" s="371" t="s">
        <v>32</v>
      </c>
      <c r="H42" s="371"/>
      <c r="I42" s="240" t="str">
        <f>IF(J42&gt;0,"SALDO",IF(J42&lt;0,"PIUTANG",IF(J42=0,"LUNAS")))</f>
        <v>PIUTANG</v>
      </c>
      <c r="J42" s="227">
        <f>J41-J40</f>
        <v>-6220150</v>
      </c>
    </row>
    <row r="43" spans="1:16" x14ac:dyDescent="0.25">
      <c r="F43" s="219"/>
      <c r="G43" s="219"/>
      <c r="J43" s="219"/>
    </row>
    <row r="44" spans="1:16" x14ac:dyDescent="0.25">
      <c r="C44" s="219"/>
      <c r="D44" s="219"/>
      <c r="F44" s="219"/>
      <c r="G44" s="219"/>
      <c r="J44" s="219"/>
      <c r="M44" s="233"/>
      <c r="N44" s="233"/>
      <c r="O44" s="233"/>
      <c r="P44" s="233"/>
    </row>
    <row r="45" spans="1:16" x14ac:dyDescent="0.25">
      <c r="C45" s="219"/>
      <c r="D45" s="219"/>
      <c r="F45" s="219"/>
      <c r="G45" s="219"/>
      <c r="J45" s="219"/>
      <c r="L45" s="238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8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L48" s="233"/>
      <c r="M48" s="233"/>
      <c r="N48" s="233"/>
      <c r="O48" s="233"/>
      <c r="P48" s="233"/>
    </row>
  </sheetData>
  <mergeCells count="15">
    <mergeCell ref="G42:H42"/>
    <mergeCell ref="G36:H36"/>
    <mergeCell ref="G37:H37"/>
    <mergeCell ref="G38:H38"/>
    <mergeCell ref="G39:H39"/>
    <mergeCell ref="G40:H40"/>
    <mergeCell ref="G41:H4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I32" sqref="I32:I3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190</v>
      </c>
      <c r="D1" s="218"/>
      <c r="E1" s="218"/>
      <c r="F1" s="365" t="s">
        <v>22</v>
      </c>
      <c r="G1" s="365"/>
      <c r="H1" s="365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65" t="s">
        <v>21</v>
      </c>
      <c r="G2" s="365"/>
      <c r="H2" s="365"/>
      <c r="I2" s="220">
        <f>J33*-1</f>
        <v>118539</v>
      </c>
      <c r="J2" s="218"/>
    </row>
    <row r="3" spans="1:12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2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2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80" t="s">
        <v>6</v>
      </c>
    </row>
    <row r="7" spans="1:12" x14ac:dyDescent="0.25">
      <c r="A7" s="401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6"/>
      <c r="I7" s="408"/>
      <c r="J7" s="381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101">
        <v>180044571</v>
      </c>
      <c r="F21" s="99">
        <v>2</v>
      </c>
      <c r="G21" s="34">
        <v>188038</v>
      </c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401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71" t="s">
        <v>12</v>
      </c>
      <c r="H27" s="371"/>
      <c r="I27" s="239"/>
      <c r="J27" s="227">
        <f>SUM(D8:D24)</f>
        <v>40659591</v>
      </c>
    </row>
    <row r="28" spans="1:10" x14ac:dyDescent="0.25">
      <c r="A28" s="235"/>
      <c r="B28" s="234"/>
      <c r="C28" s="240"/>
      <c r="D28" s="236"/>
      <c r="E28" s="223"/>
      <c r="F28" s="234"/>
      <c r="G28" s="371" t="s">
        <v>13</v>
      </c>
      <c r="H28" s="371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371" t="s">
        <v>14</v>
      </c>
      <c r="H29" s="371"/>
      <c r="I29" s="41"/>
      <c r="J29" s="229">
        <f>J27-J28</f>
        <v>31992539</v>
      </c>
    </row>
    <row r="30" spans="1:10" x14ac:dyDescent="0.25">
      <c r="A30" s="235"/>
      <c r="B30" s="230"/>
      <c r="C30" s="240"/>
      <c r="D30" s="231"/>
      <c r="E30" s="237"/>
      <c r="F30" s="223"/>
      <c r="G30" s="371" t="s">
        <v>15</v>
      </c>
      <c r="H30" s="371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71" t="s">
        <v>16</v>
      </c>
      <c r="H31" s="371"/>
      <c r="I31" s="239"/>
      <c r="J31" s="227">
        <f>J29+J30</f>
        <v>31992539</v>
      </c>
    </row>
    <row r="32" spans="1:10" x14ac:dyDescent="0.25">
      <c r="A32" s="235"/>
      <c r="B32" s="230"/>
      <c r="C32" s="240"/>
      <c r="D32" s="231"/>
      <c r="E32" s="237"/>
      <c r="F32" s="234"/>
      <c r="G32" s="371" t="s">
        <v>5</v>
      </c>
      <c r="H32" s="371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71" t="s">
        <v>32</v>
      </c>
      <c r="H33" s="371"/>
      <c r="I33" s="240" t="str">
        <f>IF(J33&gt;0,"SALDO",IF(J33&lt;0,"PIUTANG",IF(J33=0,"LUNAS")))</f>
        <v>PIUTANG</v>
      </c>
      <c r="J33" s="227">
        <f>J32-J31</f>
        <v>-118539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2018-08-07T03:04:37Z</cp:lastPrinted>
  <dcterms:created xsi:type="dcterms:W3CDTF">2016-05-07T01:49:09Z</dcterms:created>
  <dcterms:modified xsi:type="dcterms:W3CDTF">2018-08-10T10:35:21Z</dcterms:modified>
</cp:coreProperties>
</file>