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Bandros!$A$914:$J$921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ST'!$A$5:$J$331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622" i="59" l="1"/>
  <c r="M2" i="58" l="1"/>
  <c r="M1" i="58"/>
  <c r="L611" i="59" l="1"/>
  <c r="L2" i="59"/>
  <c r="L1" i="59"/>
  <c r="L2" i="58" l="1"/>
  <c r="L1" i="58"/>
  <c r="L2" i="35" l="1"/>
  <c r="L1" i="35"/>
  <c r="L2" i="2" l="1"/>
  <c r="L1" i="2"/>
  <c r="L2" i="54"/>
  <c r="L1" i="54"/>
  <c r="L2" i="12" l="1"/>
  <c r="L1" i="12"/>
  <c r="J640" i="59" l="1"/>
  <c r="J638" i="59"/>
  <c r="J636" i="59"/>
  <c r="J635" i="59"/>
  <c r="I633" i="59"/>
  <c r="H633" i="59"/>
  <c r="G633" i="59"/>
  <c r="F633" i="59"/>
  <c r="D633" i="59"/>
  <c r="C633" i="59"/>
  <c r="L3" i="59"/>
  <c r="J637" i="59" l="1"/>
  <c r="J639" i="59" s="1"/>
  <c r="J641" i="59" s="1"/>
  <c r="I2" i="59" s="1"/>
  <c r="C7" i="15" s="1"/>
  <c r="I641" i="59" l="1"/>
  <c r="J1009" i="58" l="1"/>
  <c r="J1007" i="58"/>
  <c r="J1005" i="58"/>
  <c r="J1004" i="58"/>
  <c r="I1002" i="58"/>
  <c r="H1002" i="58"/>
  <c r="G1002" i="58"/>
  <c r="F1002" i="58"/>
  <c r="D1002" i="58"/>
  <c r="C1002" i="58"/>
  <c r="L666" i="58"/>
  <c r="L665" i="58"/>
  <c r="M3" i="58"/>
  <c r="L3" i="58"/>
  <c r="N3" i="58" l="1"/>
  <c r="J1006" i="58"/>
  <c r="J1008" i="58" s="1"/>
  <c r="J1010" i="58" s="1"/>
  <c r="I1010" i="58" l="1"/>
  <c r="I2" i="58"/>
  <c r="C8" i="15" s="1"/>
  <c r="L1" i="56"/>
  <c r="M66" i="57" l="1"/>
  <c r="M65" i="57"/>
  <c r="M67" i="57" s="1"/>
  <c r="L15" i="2" l="1"/>
  <c r="L16" i="2"/>
  <c r="L17" i="2"/>
  <c r="J204" i="57" l="1"/>
  <c r="J202" i="57"/>
  <c r="J200" i="57"/>
  <c r="J199" i="57"/>
  <c r="G197" i="57"/>
  <c r="F197" i="57"/>
  <c r="C197" i="57"/>
  <c r="J201" i="57" l="1"/>
  <c r="J203" i="57" s="1"/>
  <c r="J205" i="57" s="1"/>
  <c r="I205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2" i="55"/>
  <c r="J40" i="55"/>
  <c r="J38" i="55"/>
  <c r="J37" i="55"/>
  <c r="G35" i="55"/>
  <c r="F35" i="55"/>
  <c r="C35" i="55"/>
  <c r="J39" i="55" l="1"/>
  <c r="J41" i="55" s="1"/>
  <c r="J43" i="55" s="1"/>
  <c r="I43" i="55" s="1"/>
  <c r="I2" i="55" l="1"/>
  <c r="C9" i="15" s="1"/>
  <c r="I42" i="30" l="1"/>
  <c r="I44" i="30"/>
  <c r="I37" i="18" l="1"/>
  <c r="I39" i="18"/>
  <c r="L3" i="12" l="1"/>
  <c r="B18" i="15" l="1"/>
  <c r="B14" i="15"/>
  <c r="J330" i="54" l="1"/>
  <c r="J328" i="54"/>
  <c r="J326" i="54"/>
  <c r="J325" i="54"/>
  <c r="I323" i="54"/>
  <c r="H323" i="54"/>
  <c r="G323" i="54"/>
  <c r="F323" i="54"/>
  <c r="D323" i="54"/>
  <c r="C323" i="54"/>
  <c r="J327" i="54" l="1"/>
  <c r="J329" i="54" s="1"/>
  <c r="J331" i="54" s="1"/>
  <c r="I2" i="54" s="1"/>
  <c r="C5" i="15" s="1"/>
  <c r="L3" i="54"/>
  <c r="I331" i="54" l="1"/>
  <c r="J159" i="35" l="1"/>
  <c r="J163" i="35"/>
  <c r="J161" i="35"/>
  <c r="J158" i="35"/>
  <c r="G156" i="35"/>
  <c r="F156" i="35"/>
  <c r="J160" i="35" l="1"/>
  <c r="J162" i="35" s="1"/>
  <c r="J164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76" i="2" l="1"/>
  <c r="I171" i="2"/>
  <c r="H171" i="2"/>
  <c r="G171" i="2"/>
  <c r="F171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78" i="2"/>
  <c r="J174" i="2"/>
  <c r="J173" i="2"/>
  <c r="D171" i="2"/>
  <c r="C171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75" i="2"/>
  <c r="J177" i="2" s="1"/>
  <c r="J179" i="2" s="1"/>
  <c r="I179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64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charset val="1"/>
          </rPr>
          <t>12/08/18  TRANSFER IBNK INDRA MASTOTI TO ABDUL RAHMAN BAYAR INFICLO FROM065001002566506 TO400301000897500IBN
  1.138.463,00  155.387.345,00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charset val="1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charset val="1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charset val="1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charset val="1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charset val="1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0" authorId="0">
      <text>
        <r>
          <rPr>
            <b/>
            <sz val="9"/>
            <color indexed="81"/>
            <rFont val="Tahoma"/>
            <charset val="1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2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charset val="1"/>
          </rPr>
          <t xml:space="preserve"> PEND
TRSF E-BANKING CR
08/13 95031
ANIP
ANIP SANATA
0000
2,462,570.00
CR
244,034,977.11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charset val="1"/>
          </rPr>
          <t xml:space="preserve"> PEND
TRSF E-BANKING CR
08/09 95031
TRANPER
YAN YAN HERYANA
0000
550,200.00
CR
209,742,816.11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<sst xmlns="http://schemas.openxmlformats.org/spreadsheetml/2006/main" count="2060" uniqueCount="203">
  <si>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</si>
  <si>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</si>
  <si>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</si>
  <si>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</si>
  <si>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</si>
  <si>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</si>
  <si>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</si>
  <si>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</si>
  <si>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</si>
  <si>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</si>
  <si>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</si>
  <si>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</si>
  <si>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</si>
  <si>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</si>
  <si>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</si>
  <si>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</si>
  <si>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</si>
  <si>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</si>
  <si>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</si>
  <si>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</si>
  <si>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</si>
  <si>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</si>
  <si>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</si>
  <si>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</si>
  <si>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</si>
  <si>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</si>
  <si>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</si>
  <si>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</si>
  <si>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</si>
  <si>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</si>
  <si>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</si>
  <si>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</si>
  <si>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</si>
  <si>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</si>
  <si>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</si>
  <si>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</si>
  <si>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</si>
  <si>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</si>
  <si>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</si>
  <si>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</si>
  <si>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</si>
  <si>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</si>
  <si>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</si>
  <si>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</si>
  <si>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</si>
  <si>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</si>
  <si>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</si>
  <si>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</si>
  <si>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</si>
  <si>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</si>
  <si>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</si>
  <si>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</si>
  <si>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</si>
  <si>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</si>
  <si>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</si>
  <si>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</si>
  <si>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</si>
  <si>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</si>
  <si>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</si>
  <si>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</si>
  <si>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</si>
  <si>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</si>
  <si>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</si>
  <si>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</si>
  <si>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</si>
  <si>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</si>
  <si>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</si>
  <si>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</si>
  <si>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</si>
  <si>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</si>
  <si>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</si>
  <si>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</si>
  <si>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</si>
  <si>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</si>
  <si>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</si>
  <si>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</si>
  <si>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</si>
  <si>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</si>
  <si>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</si>
  <si>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</si>
  <si>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</si>
  <si>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</si>
  <si>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</si>
  <si>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</si>
  <si>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</si>
  <si>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</si>
  <si>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</si>
  <si>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</si>
  <si>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</si>
  <si>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</si>
  <si>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</si>
  <si>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</si>
  <si>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</si>
  <si>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</si>
  <si>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</si>
  <si>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</si>
  <si>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</si>
  <si>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</si>
  <si>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</si>
  <si>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</si>
  <si>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</si>
  <si>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</si>
  <si>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</si>
  <si>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</si>
  <si>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</si>
  <si>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</si>
  <si>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</si>
  <si>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</si>
  <si>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</si>
  <si>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</si>
  <si>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</si>
  <si>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</si>
  <si>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</si>
  <si>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</si>
  <si>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</si>
  <si>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</si>
  <si>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</si>
  <si>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</si>
  <si>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</si>
  <si>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</si>
  <si>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</si>
  <si>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</si>
  <si>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</si>
  <si>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</si>
  <si>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</si>
  <si>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</si>
  <si>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</si>
  <si>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</si>
  <si>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</si>
  <si>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</si>
  <si>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</si>
  <si>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</si>
  <si>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</si>
  <si>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</si>
  <si>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</si>
  <si>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</si>
  <si>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</si>
  <si>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</si>
  <si>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</si>
  <si>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</si>
  <si>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</si>
  <si>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</si>
  <si>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</si>
  <si>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</si>
  <si>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</si>
  <si>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</si>
  <si>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</si>
  <si>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</si>
  <si>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</si>
  <si>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</si>
  <si>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</si>
  <si>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</si>
  <si>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</si>
  <si>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</si>
  <si>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</si>
  <si>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</si>
  <si>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</si>
  <si>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</si>
  <si>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</si>
  <si>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</si>
  <si>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</si>
  <si>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</si>
  <si>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</si>
  <si>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</si>
  <si>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</si>
  <si>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</si>
  <si>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</si>
  <si>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</si>
  <si>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</si>
  <si>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</si>
  <si>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</si>
  <si>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</si>
  <si>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</si>
  <si>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</si>
  <si>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</si>
  <si>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</si>
  <si>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</si>
  <si>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</si>
  <si>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</si>
  <si>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</si>
  <si>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</si>
  <si>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</si>
  <si>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</si>
  <si>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</si>
  <si>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</si>
  <si>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</si>
  <si>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</si>
  <si>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</si>
  <si>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</si>
  <si>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</si>
  <si>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</si>
  <si>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</si>
  <si>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</si>
  <si>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</si>
  <si>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</si>
  <si>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</si>
  <si>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</si>
  <si>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</si>
  <si>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</si>
  <si>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</si>
  <si>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</si>
  <si>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</si>
  <si>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barang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</si>
</sst>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4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1" fontId="1" fillId="0" borderId="0" xfId="2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31"/>
  <sheetViews>
    <sheetView zoomScale="85" zoomScaleNormal="85" workbookViewId="0">
      <pane ySplit="7" topLeftCell="A309" activePane="bottomLeft" state="frozen"/>
      <selection pane="bottomLeft" activeCell="J316" sqref="J31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7" t="s">
        <v>22</v>
      </c>
      <c r="G1" s="367"/>
      <c r="H1" s="367"/>
      <c r="I1" s="220" t="s">
        <v>20</v>
      </c>
      <c r="J1" s="218"/>
      <c r="L1" s="275">
        <f>SUM(D301:D311)</f>
        <v>6318290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7" t="s">
        <v>21</v>
      </c>
      <c r="G2" s="367"/>
      <c r="H2" s="367"/>
      <c r="I2" s="220">
        <f>J331*-1</f>
        <v>3424839</v>
      </c>
      <c r="J2" s="218"/>
      <c r="L2" s="276">
        <f>SUM(G301:G311)</f>
        <v>261538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6056752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8" t="s">
        <v>61</v>
      </c>
      <c r="B5" s="368"/>
      <c r="C5" s="368"/>
      <c r="D5" s="368"/>
      <c r="E5" s="368"/>
      <c r="F5" s="368"/>
      <c r="G5" s="368"/>
      <c r="H5" s="368"/>
      <c r="I5" s="368"/>
      <c r="J5" s="368"/>
      <c r="L5" s="274"/>
      <c r="M5" s="238"/>
      <c r="N5" s="238"/>
      <c r="O5" s="238"/>
    </row>
    <row r="6" spans="1:15" x14ac:dyDescent="0.25">
      <c r="A6" s="369" t="s">
        <v>2</v>
      </c>
      <c r="B6" s="370" t="s">
        <v>3</v>
      </c>
      <c r="C6" s="370"/>
      <c r="D6" s="370"/>
      <c r="E6" s="370"/>
      <c r="F6" s="370"/>
      <c r="G6" s="370"/>
      <c r="H6" s="370" t="s">
        <v>4</v>
      </c>
      <c r="I6" s="371" t="s">
        <v>5</v>
      </c>
      <c r="J6" s="372" t="s">
        <v>6</v>
      </c>
    </row>
    <row r="7" spans="1:15" x14ac:dyDescent="0.25">
      <c r="A7" s="369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70"/>
      <c r="I7" s="371"/>
      <c r="J7" s="372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10">
        <v>43325</v>
      </c>
      <c r="B312" s="115">
        <v>180172296</v>
      </c>
      <c r="C312" s="306">
        <v>8</v>
      </c>
      <c r="D312" s="117">
        <v>813575</v>
      </c>
      <c r="E312" s="118"/>
      <c r="F312" s="120"/>
      <c r="G312" s="117"/>
      <c r="H312" s="118"/>
      <c r="I312" s="213"/>
      <c r="J312" s="117"/>
    </row>
    <row r="313" spans="1:10" ht="15.75" customHeight="1" x14ac:dyDescent="0.25">
      <c r="A313" s="210">
        <v>43325</v>
      </c>
      <c r="B313" s="115">
        <v>180172351</v>
      </c>
      <c r="C313" s="306">
        <v>3</v>
      </c>
      <c r="D313" s="117">
        <v>311675</v>
      </c>
      <c r="E313" s="118"/>
      <c r="F313" s="120"/>
      <c r="G313" s="117"/>
      <c r="H313" s="118"/>
      <c r="I313" s="213"/>
      <c r="J313" s="117"/>
    </row>
    <row r="314" spans="1:10" ht="15.75" customHeight="1" x14ac:dyDescent="0.25">
      <c r="A314" s="210">
        <v>43326</v>
      </c>
      <c r="B314" s="115">
        <v>180172415</v>
      </c>
      <c r="C314" s="306">
        <v>2</v>
      </c>
      <c r="D314" s="117">
        <v>205013</v>
      </c>
      <c r="E314" s="118">
        <v>180044836</v>
      </c>
      <c r="F314" s="120">
        <v>2</v>
      </c>
      <c r="G314" s="117">
        <v>192063</v>
      </c>
      <c r="H314" s="118"/>
      <c r="I314" s="213"/>
      <c r="J314" s="117"/>
    </row>
    <row r="315" spans="1:10" ht="15.75" customHeight="1" x14ac:dyDescent="0.25">
      <c r="A315" s="210">
        <v>43326</v>
      </c>
      <c r="B315" s="115">
        <v>180172445</v>
      </c>
      <c r="C315" s="306">
        <v>5</v>
      </c>
      <c r="D315" s="117">
        <v>493938</v>
      </c>
      <c r="E315" s="118"/>
      <c r="F315" s="120"/>
      <c r="G315" s="117"/>
      <c r="H315" s="118"/>
      <c r="I315" s="213"/>
      <c r="J315" s="117"/>
    </row>
    <row r="316" spans="1:10" ht="15.75" customHeight="1" x14ac:dyDescent="0.25">
      <c r="A316" s="210">
        <v>43327</v>
      </c>
      <c r="B316" s="115">
        <v>180172490</v>
      </c>
      <c r="C316" s="306">
        <v>6</v>
      </c>
      <c r="D316" s="117">
        <v>646800</v>
      </c>
      <c r="E316" s="118"/>
      <c r="F316" s="120"/>
      <c r="G316" s="117"/>
      <c r="H316" s="118"/>
      <c r="I316" s="213"/>
      <c r="J316" s="117"/>
    </row>
    <row r="317" spans="1:10" ht="15.75" customHeight="1" x14ac:dyDescent="0.25">
      <c r="A317" s="210">
        <v>43327</v>
      </c>
      <c r="B317" s="115">
        <v>180172552</v>
      </c>
      <c r="C317" s="306">
        <v>8</v>
      </c>
      <c r="D317" s="117">
        <v>800800</v>
      </c>
      <c r="E317" s="118"/>
      <c r="F317" s="120"/>
      <c r="G317" s="117"/>
      <c r="H317" s="118"/>
      <c r="I317" s="213"/>
      <c r="J317" s="117"/>
    </row>
    <row r="318" spans="1:10" ht="15.75" customHeight="1" x14ac:dyDescent="0.25">
      <c r="A318" s="210">
        <v>43328</v>
      </c>
      <c r="B318" s="115">
        <v>180172590</v>
      </c>
      <c r="C318" s="306">
        <v>2</v>
      </c>
      <c r="D318" s="117">
        <v>255063</v>
      </c>
      <c r="E318" s="118">
        <v>180044867</v>
      </c>
      <c r="F318" s="120">
        <v>1</v>
      </c>
      <c r="G318" s="117">
        <v>99050</v>
      </c>
      <c r="H318" s="118"/>
      <c r="I318" s="213"/>
      <c r="J318" s="117"/>
    </row>
    <row r="319" spans="1:10" ht="15.75" customHeight="1" x14ac:dyDescent="0.25">
      <c r="A319" s="210">
        <v>43328</v>
      </c>
      <c r="B319" s="115">
        <v>180172640</v>
      </c>
      <c r="C319" s="306">
        <v>2</v>
      </c>
      <c r="D319" s="117">
        <v>189088</v>
      </c>
      <c r="E319" s="118"/>
      <c r="F319" s="120"/>
      <c r="G319" s="117"/>
      <c r="H319" s="118"/>
      <c r="I319" s="213"/>
      <c r="J319" s="117"/>
    </row>
    <row r="320" spans="1:10" ht="15.75" customHeight="1" x14ac:dyDescent="0.25">
      <c r="A320" s="210"/>
      <c r="B320" s="115"/>
      <c r="C320" s="306"/>
      <c r="D320" s="117"/>
      <c r="E320" s="118"/>
      <c r="F320" s="120"/>
      <c r="G320" s="117"/>
      <c r="H320" s="118"/>
      <c r="I320" s="213"/>
      <c r="J320" s="117"/>
    </row>
    <row r="321" spans="1:10" ht="15.75" customHeight="1" x14ac:dyDescent="0.25">
      <c r="A321" s="210"/>
      <c r="B321" s="115"/>
      <c r="C321" s="306"/>
      <c r="D321" s="117"/>
      <c r="E321" s="118"/>
      <c r="F321" s="120"/>
      <c r="G321" s="117"/>
      <c r="H321" s="118"/>
      <c r="I321" s="213"/>
      <c r="J321" s="117"/>
    </row>
    <row r="322" spans="1:10" x14ac:dyDescent="0.25">
      <c r="A322" s="235"/>
      <c r="B322" s="234"/>
      <c r="C322" s="12"/>
      <c r="D322" s="236"/>
      <c r="E322" s="237"/>
      <c r="F322" s="240"/>
      <c r="G322" s="236"/>
      <c r="H322" s="237"/>
      <c r="I322" s="239"/>
      <c r="J322" s="236"/>
    </row>
    <row r="323" spans="1:10" x14ac:dyDescent="0.25">
      <c r="A323" s="235"/>
      <c r="B323" s="223" t="s">
        <v>11</v>
      </c>
      <c r="C323" s="229">
        <f>SUM(C8:C322)</f>
        <v>3418</v>
      </c>
      <c r="D323" s="224">
        <f>SUM(D8:D322)</f>
        <v>358550312</v>
      </c>
      <c r="E323" s="223" t="s">
        <v>11</v>
      </c>
      <c r="F323" s="232">
        <f>SUM(F8:F322)</f>
        <v>453</v>
      </c>
      <c r="G323" s="224">
        <f>SUM(G8:G322)</f>
        <v>50099030</v>
      </c>
      <c r="H323" s="232">
        <f>SUM(H8:H322)</f>
        <v>0</v>
      </c>
      <c r="I323" s="232">
        <f>SUM(I8:I322)</f>
        <v>305026443</v>
      </c>
      <c r="J323" s="5"/>
    </row>
    <row r="324" spans="1:10" x14ac:dyDescent="0.25">
      <c r="A324" s="235"/>
      <c r="B324" s="223"/>
      <c r="C324" s="229"/>
      <c r="D324" s="224"/>
      <c r="E324" s="223"/>
      <c r="F324" s="232"/>
      <c r="G324" s="224"/>
      <c r="H324" s="232"/>
      <c r="I324" s="232"/>
      <c r="J324" s="5"/>
    </row>
    <row r="325" spans="1:10" x14ac:dyDescent="0.25">
      <c r="A325" s="225"/>
      <c r="B325" s="226"/>
      <c r="C325" s="12"/>
      <c r="D325" s="236"/>
      <c r="E325" s="223"/>
      <c r="F325" s="240"/>
      <c r="G325" s="366" t="s">
        <v>12</v>
      </c>
      <c r="H325" s="366"/>
      <c r="I325" s="239"/>
      <c r="J325" s="227">
        <f>SUM(D8:D322)</f>
        <v>358550312</v>
      </c>
    </row>
    <row r="326" spans="1:10" x14ac:dyDescent="0.25">
      <c r="A326" s="235"/>
      <c r="B326" s="234"/>
      <c r="C326" s="12"/>
      <c r="D326" s="236"/>
      <c r="E326" s="237"/>
      <c r="F326" s="240"/>
      <c r="G326" s="366" t="s">
        <v>13</v>
      </c>
      <c r="H326" s="366"/>
      <c r="I326" s="239"/>
      <c r="J326" s="227">
        <f>SUM(G8:G322)</f>
        <v>50099030</v>
      </c>
    </row>
    <row r="327" spans="1:10" x14ac:dyDescent="0.25">
      <c r="A327" s="228"/>
      <c r="B327" s="237"/>
      <c r="C327" s="12"/>
      <c r="D327" s="236"/>
      <c r="E327" s="237"/>
      <c r="F327" s="240"/>
      <c r="G327" s="366" t="s">
        <v>14</v>
      </c>
      <c r="H327" s="366"/>
      <c r="I327" s="41"/>
      <c r="J327" s="229">
        <f>J325-J326</f>
        <v>308451282</v>
      </c>
    </row>
    <row r="328" spans="1:10" x14ac:dyDescent="0.25">
      <c r="A328" s="235"/>
      <c r="B328" s="230"/>
      <c r="C328" s="12"/>
      <c r="D328" s="231"/>
      <c r="E328" s="237"/>
      <c r="F328" s="240"/>
      <c r="G328" s="366" t="s">
        <v>15</v>
      </c>
      <c r="H328" s="366"/>
      <c r="I328" s="239"/>
      <c r="J328" s="227">
        <f>SUM(H8:H322)</f>
        <v>0</v>
      </c>
    </row>
    <row r="329" spans="1:10" x14ac:dyDescent="0.25">
      <c r="A329" s="235"/>
      <c r="B329" s="230"/>
      <c r="C329" s="12"/>
      <c r="D329" s="231"/>
      <c r="E329" s="237"/>
      <c r="F329" s="240"/>
      <c r="G329" s="366" t="s">
        <v>16</v>
      </c>
      <c r="H329" s="366"/>
      <c r="I329" s="239"/>
      <c r="J329" s="227">
        <f>J327+J328</f>
        <v>308451282</v>
      </c>
    </row>
    <row r="330" spans="1:10" x14ac:dyDescent="0.25">
      <c r="A330" s="235"/>
      <c r="B330" s="230"/>
      <c r="C330" s="12"/>
      <c r="D330" s="231"/>
      <c r="E330" s="237"/>
      <c r="F330" s="240"/>
      <c r="G330" s="366" t="s">
        <v>5</v>
      </c>
      <c r="H330" s="366"/>
      <c r="I330" s="239"/>
      <c r="J330" s="227">
        <f>SUM(I8:I322)</f>
        <v>305026443</v>
      </c>
    </row>
    <row r="331" spans="1:10" x14ac:dyDescent="0.25">
      <c r="A331" s="235"/>
      <c r="B331" s="230"/>
      <c r="C331" s="12"/>
      <c r="D331" s="231"/>
      <c r="E331" s="237"/>
      <c r="F331" s="240"/>
      <c r="G331" s="366" t="s">
        <v>32</v>
      </c>
      <c r="H331" s="366"/>
      <c r="I331" s="240" t="str">
        <f>IF(J331&gt;0,"SALDO",IF(J331&lt;0,"PIUTANG",IF(J331=0,"LUNAS")))</f>
        <v>PIUTANG</v>
      </c>
      <c r="J331" s="227">
        <f>J330-J329</f>
        <v>-3424839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1:H331"/>
    <mergeCell ref="G325:H325"/>
    <mergeCell ref="G326:H326"/>
    <mergeCell ref="G327:H327"/>
    <mergeCell ref="G328:H328"/>
    <mergeCell ref="G329:H329"/>
    <mergeCell ref="G330:H330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79"/>
  <sheetViews>
    <sheetView workbookViewId="0">
      <pane ySplit="7" topLeftCell="A159" activePane="bottomLeft" state="frozen"/>
      <selection pane="bottomLeft" activeCell="J165" sqref="J16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7" t="s">
        <v>22</v>
      </c>
      <c r="G1" s="367"/>
      <c r="H1" s="367"/>
      <c r="I1" s="42" t="s">
        <v>20</v>
      </c>
      <c r="J1" s="20"/>
      <c r="L1" s="277">
        <f>SUM(D164:D167)</f>
        <v>743751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7" t="s">
        <v>21</v>
      </c>
      <c r="G2" s="367"/>
      <c r="H2" s="367"/>
      <c r="I2" s="38">
        <f>J179*-1</f>
        <v>684574</v>
      </c>
      <c r="J2" s="20"/>
      <c r="L2" s="277">
        <f>SUM(G164:G167)</f>
        <v>145775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597976</v>
      </c>
      <c r="M3" s="219"/>
      <c r="N3" s="219">
        <f>I2-L3</f>
        <v>86598</v>
      </c>
      <c r="O3" s="219"/>
      <c r="P3" s="219"/>
      <c r="Q3" s="219"/>
      <c r="R3" s="219"/>
    </row>
    <row r="5" spans="1:18" ht="19.5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</row>
    <row r="6" spans="1:18" x14ac:dyDescent="0.25">
      <c r="A6" s="373" t="s">
        <v>2</v>
      </c>
      <c r="B6" s="370" t="s">
        <v>3</v>
      </c>
      <c r="C6" s="370"/>
      <c r="D6" s="370"/>
      <c r="E6" s="370"/>
      <c r="F6" s="370"/>
      <c r="G6" s="370"/>
      <c r="H6" s="374" t="s">
        <v>4</v>
      </c>
      <c r="I6" s="371" t="s">
        <v>5</v>
      </c>
      <c r="J6" s="372" t="s">
        <v>6</v>
      </c>
    </row>
    <row r="7" spans="1:18" x14ac:dyDescent="0.25">
      <c r="A7" s="37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4"/>
      <c r="I7" s="371"/>
      <c r="J7" s="372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2">
        <v>43319</v>
      </c>
      <c r="B164" s="234">
        <v>180171757</v>
      </c>
      <c r="C164" s="240">
        <v>4</v>
      </c>
      <c r="D164" s="236">
        <v>375813</v>
      </c>
      <c r="E164" s="237"/>
      <c r="F164" s="240"/>
      <c r="G164" s="236"/>
      <c r="H164" s="239"/>
      <c r="I164" s="239"/>
      <c r="J164" s="23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2">
        <v>43320</v>
      </c>
      <c r="B165" s="234">
        <v>180171858</v>
      </c>
      <c r="C165" s="240">
        <v>1</v>
      </c>
      <c r="D165" s="236">
        <v>93100</v>
      </c>
      <c r="E165" s="237"/>
      <c r="F165" s="240"/>
      <c r="G165" s="236"/>
      <c r="H165" s="239"/>
      <c r="I165" s="239"/>
      <c r="J165" s="23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2">
        <v>43320</v>
      </c>
      <c r="B166" s="234">
        <v>180171872</v>
      </c>
      <c r="C166" s="240">
        <v>1</v>
      </c>
      <c r="D166" s="236">
        <v>69300</v>
      </c>
      <c r="E166" s="237"/>
      <c r="F166" s="240"/>
      <c r="G166" s="236"/>
      <c r="H166" s="239"/>
      <c r="I166" s="239"/>
      <c r="J166" s="23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2">
        <v>43323</v>
      </c>
      <c r="B167" s="234">
        <v>180172128</v>
      </c>
      <c r="C167" s="240">
        <v>2</v>
      </c>
      <c r="D167" s="236">
        <v>205538</v>
      </c>
      <c r="E167" s="237">
        <v>180044785</v>
      </c>
      <c r="F167" s="240">
        <v>1</v>
      </c>
      <c r="G167" s="236">
        <v>145775</v>
      </c>
      <c r="H167" s="239"/>
      <c r="I167" s="239"/>
      <c r="J167" s="236"/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>
        <v>43325</v>
      </c>
      <c r="B168" s="234">
        <v>180172325</v>
      </c>
      <c r="C168" s="240">
        <v>1</v>
      </c>
      <c r="D168" s="236">
        <v>116025</v>
      </c>
      <c r="E168" s="237">
        <v>180044821</v>
      </c>
      <c r="F168" s="240">
        <v>1</v>
      </c>
      <c r="G168" s="236">
        <v>93100</v>
      </c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>
        <v>43327</v>
      </c>
      <c r="B169" s="234">
        <v>180172520</v>
      </c>
      <c r="C169" s="240">
        <v>2</v>
      </c>
      <c r="D169" s="236">
        <v>163713</v>
      </c>
      <c r="E169" s="237">
        <v>180044854</v>
      </c>
      <c r="F169" s="240">
        <v>1</v>
      </c>
      <c r="G169" s="236">
        <v>97038</v>
      </c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x14ac:dyDescent="0.25">
      <c r="A170" s="162"/>
      <c r="B170" s="3"/>
      <c r="C170" s="40"/>
      <c r="D170" s="6"/>
      <c r="E170" s="7"/>
      <c r="F170" s="40"/>
      <c r="G170" s="6"/>
      <c r="H170" s="39"/>
      <c r="I170" s="39"/>
      <c r="J170" s="6"/>
    </row>
    <row r="171" spans="1:18" x14ac:dyDescent="0.25">
      <c r="A171" s="162"/>
      <c r="B171" s="8" t="s">
        <v>11</v>
      </c>
      <c r="C171" s="77">
        <f>SUM(C8:C170)</f>
        <v>961</v>
      </c>
      <c r="D171" s="9">
        <f>SUM(D8:D170)</f>
        <v>104137637</v>
      </c>
      <c r="E171" s="8" t="s">
        <v>11</v>
      </c>
      <c r="F171" s="77">
        <f>SUM(F8:F170)</f>
        <v>80</v>
      </c>
      <c r="G171" s="5">
        <f>SUM(G8:G170)</f>
        <v>18313187</v>
      </c>
      <c r="H171" s="40">
        <f>SUM(H8:H170)</f>
        <v>0</v>
      </c>
      <c r="I171" s="40">
        <f>SUM(I8:I170)</f>
        <v>85139876</v>
      </c>
      <c r="J171" s="5"/>
    </row>
    <row r="172" spans="1:18" x14ac:dyDescent="0.25">
      <c r="A172" s="162"/>
      <c r="B172" s="8"/>
      <c r="C172" s="77"/>
      <c r="D172" s="9"/>
      <c r="E172" s="8"/>
      <c r="F172" s="77"/>
      <c r="G172" s="5"/>
      <c r="H172" s="40"/>
      <c r="I172" s="40"/>
      <c r="J172" s="5"/>
    </row>
    <row r="173" spans="1:18" x14ac:dyDescent="0.25">
      <c r="A173" s="163"/>
      <c r="B173" s="11"/>
      <c r="C173" s="40"/>
      <c r="D173" s="6"/>
      <c r="E173" s="8"/>
      <c r="F173" s="40"/>
      <c r="G173" s="366" t="s">
        <v>12</v>
      </c>
      <c r="H173" s="366"/>
      <c r="I173" s="39"/>
      <c r="J173" s="13">
        <f>SUM(D8:D170)</f>
        <v>104137637</v>
      </c>
    </row>
    <row r="174" spans="1:18" x14ac:dyDescent="0.25">
      <c r="A174" s="162"/>
      <c r="B174" s="3"/>
      <c r="C174" s="40"/>
      <c r="D174" s="6"/>
      <c r="E174" s="7"/>
      <c r="F174" s="40"/>
      <c r="G174" s="366" t="s">
        <v>13</v>
      </c>
      <c r="H174" s="366"/>
      <c r="I174" s="39"/>
      <c r="J174" s="13">
        <f>SUM(G8:G170)</f>
        <v>18313187</v>
      </c>
    </row>
    <row r="175" spans="1:18" x14ac:dyDescent="0.25">
      <c r="A175" s="164"/>
      <c r="B175" s="7"/>
      <c r="C175" s="40"/>
      <c r="D175" s="6"/>
      <c r="E175" s="7"/>
      <c r="F175" s="40"/>
      <c r="G175" s="366" t="s">
        <v>14</v>
      </c>
      <c r="H175" s="366"/>
      <c r="I175" s="41"/>
      <c r="J175" s="15">
        <f>J173-J174</f>
        <v>85824450</v>
      </c>
    </row>
    <row r="176" spans="1:18" x14ac:dyDescent="0.25">
      <c r="A176" s="162"/>
      <c r="B176" s="16"/>
      <c r="C176" s="40"/>
      <c r="D176" s="17"/>
      <c r="E176" s="7"/>
      <c r="F176" s="40"/>
      <c r="G176" s="366" t="s">
        <v>15</v>
      </c>
      <c r="H176" s="366"/>
      <c r="I176" s="39"/>
      <c r="J176" s="13">
        <f>SUM(H8:H170)</f>
        <v>0</v>
      </c>
    </row>
    <row r="177" spans="1:10" x14ac:dyDescent="0.25">
      <c r="A177" s="162"/>
      <c r="B177" s="16"/>
      <c r="C177" s="40"/>
      <c r="D177" s="17"/>
      <c r="E177" s="7"/>
      <c r="F177" s="40"/>
      <c r="G177" s="366" t="s">
        <v>16</v>
      </c>
      <c r="H177" s="366"/>
      <c r="I177" s="39"/>
      <c r="J177" s="13">
        <f>J175+J176</f>
        <v>85824450</v>
      </c>
    </row>
    <row r="178" spans="1:10" x14ac:dyDescent="0.25">
      <c r="A178" s="162"/>
      <c r="B178" s="16"/>
      <c r="C178" s="40"/>
      <c r="D178" s="17"/>
      <c r="E178" s="7"/>
      <c r="F178" s="40"/>
      <c r="G178" s="366" t="s">
        <v>5</v>
      </c>
      <c r="H178" s="366"/>
      <c r="I178" s="39"/>
      <c r="J178" s="13">
        <f>SUM(I8:I170)</f>
        <v>85139876</v>
      </c>
    </row>
    <row r="179" spans="1:10" x14ac:dyDescent="0.25">
      <c r="A179" s="162"/>
      <c r="B179" s="16"/>
      <c r="C179" s="40"/>
      <c r="D179" s="17"/>
      <c r="E179" s="7"/>
      <c r="F179" s="40"/>
      <c r="G179" s="366" t="s">
        <v>32</v>
      </c>
      <c r="H179" s="366"/>
      <c r="I179" s="40" t="str">
        <f>IF(J179&gt;0,"SALDO",IF(J179&lt;0,"PIUTANG",IF(J179=0,"LUNAS")))</f>
        <v>PIUTANG</v>
      </c>
      <c r="J179" s="13">
        <f>J178-J177</f>
        <v>-684574</v>
      </c>
    </row>
  </sheetData>
  <mergeCells count="15">
    <mergeCell ref="G178:H178"/>
    <mergeCell ref="G179:H179"/>
    <mergeCell ref="G173:H173"/>
    <mergeCell ref="G174:H174"/>
    <mergeCell ref="G175:H175"/>
    <mergeCell ref="G176:H176"/>
    <mergeCell ref="G177:H177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0"/>
  <sheetViews>
    <sheetView workbookViewId="0">
      <pane ySplit="7" topLeftCell="A985" activePane="bottomLeft" state="frozen"/>
      <selection pane="bottomLeft" activeCell="B996" sqref="B99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SUM(D972:D980)</f>
        <v>5906251</v>
      </c>
      <c r="M1" s="219">
        <f>SUM(D981:D989)</f>
        <v>9624826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J1010*-1</f>
        <v>3379514</v>
      </c>
      <c r="J2" s="218"/>
      <c r="L2" s="219">
        <f>SUM(G972:G980)</f>
        <v>1224388</v>
      </c>
      <c r="M2" s="219">
        <f>SUM(G981:G989)</f>
        <v>175263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4681863</v>
      </c>
      <c r="M3" s="219">
        <f>M1-M2</f>
        <v>9449563</v>
      </c>
      <c r="N3" s="219">
        <f>L3+M3</f>
        <v>14131426</v>
      </c>
    </row>
    <row r="4" spans="1:18" x14ac:dyDescent="0.25">
      <c r="L4" s="233"/>
    </row>
    <row r="5" spans="1:18" ht="19.5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</row>
    <row r="6" spans="1:18" x14ac:dyDescent="0.25">
      <c r="A6" s="369" t="s">
        <v>2</v>
      </c>
      <c r="B6" s="370" t="s">
        <v>3</v>
      </c>
      <c r="C6" s="370"/>
      <c r="D6" s="370"/>
      <c r="E6" s="370"/>
      <c r="F6" s="370"/>
      <c r="G6" s="370"/>
      <c r="H6" s="375" t="s">
        <v>4</v>
      </c>
      <c r="I6" s="377" t="s">
        <v>5</v>
      </c>
      <c r="J6" s="379" t="s">
        <v>6</v>
      </c>
    </row>
    <row r="7" spans="1:18" x14ac:dyDescent="0.25">
      <c r="A7" s="369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6"/>
      <c r="I7" s="378"/>
      <c r="J7" s="380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98">
        <v>43328</v>
      </c>
      <c r="B990" s="99">
        <v>180172566</v>
      </c>
      <c r="C990" s="100">
        <v>12</v>
      </c>
      <c r="D990" s="34">
        <v>1007738</v>
      </c>
      <c r="E990" s="99">
        <v>180044864</v>
      </c>
      <c r="F990" s="100">
        <v>3</v>
      </c>
      <c r="G990" s="34">
        <v>320863</v>
      </c>
      <c r="H990" s="102"/>
      <c r="I990" s="102"/>
      <c r="J990" s="34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98">
        <v>43328</v>
      </c>
      <c r="B991" s="99">
        <v>180172751</v>
      </c>
      <c r="C991" s="100">
        <v>4</v>
      </c>
      <c r="D991" s="34">
        <v>498050</v>
      </c>
      <c r="E991" s="99"/>
      <c r="F991" s="100"/>
      <c r="G991" s="34"/>
      <c r="H991" s="102"/>
      <c r="I991" s="102"/>
      <c r="J991" s="34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98">
        <v>43328</v>
      </c>
      <c r="B992" s="99">
        <v>180172575</v>
      </c>
      <c r="C992" s="100">
        <v>4</v>
      </c>
      <c r="D992" s="34">
        <v>481775</v>
      </c>
      <c r="E992" s="99"/>
      <c r="F992" s="100"/>
      <c r="G992" s="34"/>
      <c r="H992" s="102"/>
      <c r="I992" s="102"/>
      <c r="J992" s="34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98">
        <v>43328</v>
      </c>
      <c r="B993" s="99">
        <v>180172582</v>
      </c>
      <c r="C993" s="100">
        <v>4</v>
      </c>
      <c r="D993" s="34">
        <v>516950</v>
      </c>
      <c r="E993" s="99"/>
      <c r="F993" s="100"/>
      <c r="G993" s="34"/>
      <c r="H993" s="102"/>
      <c r="I993" s="102"/>
      <c r="J993" s="34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98">
        <v>43328</v>
      </c>
      <c r="B994" s="99">
        <v>180172601</v>
      </c>
      <c r="C994" s="100">
        <v>8</v>
      </c>
      <c r="D994" s="34">
        <v>816638</v>
      </c>
      <c r="E994" s="99"/>
      <c r="F994" s="100"/>
      <c r="G994" s="34"/>
      <c r="H994" s="102"/>
      <c r="I994" s="102"/>
      <c r="J994" s="34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98">
        <v>43328</v>
      </c>
      <c r="B995" s="99">
        <v>180172607</v>
      </c>
      <c r="C995" s="100">
        <v>3</v>
      </c>
      <c r="D995" s="34">
        <v>334863</v>
      </c>
      <c r="E995" s="99"/>
      <c r="F995" s="100"/>
      <c r="G995" s="34"/>
      <c r="H995" s="102"/>
      <c r="I995" s="102"/>
      <c r="J995" s="34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98">
        <v>43328</v>
      </c>
      <c r="B996" s="99">
        <v>180172618</v>
      </c>
      <c r="C996" s="100">
        <v>1</v>
      </c>
      <c r="D996" s="34">
        <v>44363</v>
      </c>
      <c r="E996" s="99"/>
      <c r="F996" s="100"/>
      <c r="G996" s="34"/>
      <c r="H996" s="102"/>
      <c r="I996" s="102"/>
      <c r="J996" s="34"/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98"/>
      <c r="B997" s="99"/>
      <c r="C997" s="100"/>
      <c r="D997" s="34"/>
      <c r="E997" s="99"/>
      <c r="F997" s="100"/>
      <c r="G997" s="34"/>
      <c r="H997" s="102"/>
      <c r="I997" s="102"/>
      <c r="J997" s="34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98"/>
      <c r="B998" s="99"/>
      <c r="C998" s="100"/>
      <c r="D998" s="34"/>
      <c r="E998" s="99"/>
      <c r="F998" s="100"/>
      <c r="G998" s="34"/>
      <c r="H998" s="102"/>
      <c r="I998" s="102"/>
      <c r="J998" s="34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98"/>
      <c r="B999" s="99"/>
      <c r="C999" s="100"/>
      <c r="D999" s="34"/>
      <c r="E999" s="99"/>
      <c r="F999" s="100"/>
      <c r="G999" s="34"/>
      <c r="H999" s="102"/>
      <c r="I999" s="102"/>
      <c r="J999" s="34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98"/>
      <c r="B1000" s="99"/>
      <c r="C1000" s="100"/>
      <c r="D1000" s="34"/>
      <c r="E1000" s="99"/>
      <c r="F1000" s="100"/>
      <c r="G1000" s="34"/>
      <c r="H1000" s="102"/>
      <c r="I1000" s="102"/>
      <c r="J1000" s="34"/>
      <c r="K1000" s="138"/>
      <c r="L1000" s="138"/>
      <c r="M1000" s="138"/>
      <c r="N1000" s="138"/>
      <c r="O1000" s="138"/>
      <c r="P1000" s="138"/>
      <c r="Q1000" s="138"/>
      <c r="R1000" s="138"/>
    </row>
    <row r="1001" spans="1:18" x14ac:dyDescent="0.25">
      <c r="A1001" s="235"/>
      <c r="B1001" s="234"/>
      <c r="C1001" s="240"/>
      <c r="D1001" s="236"/>
      <c r="E1001" s="234"/>
      <c r="F1001" s="240"/>
      <c r="G1001" s="236"/>
      <c r="H1001" s="239"/>
      <c r="I1001" s="239"/>
      <c r="J1001" s="236"/>
    </row>
    <row r="1002" spans="1:18" s="218" customFormat="1" x14ac:dyDescent="0.25">
      <c r="A1002" s="226"/>
      <c r="B1002" s="223" t="s">
        <v>11</v>
      </c>
      <c r="C1002" s="232">
        <f>SUM(C8:C1001)</f>
        <v>11034</v>
      </c>
      <c r="D1002" s="224">
        <f>SUM(D8:D1001)</f>
        <v>1197002527</v>
      </c>
      <c r="E1002" s="223" t="s">
        <v>11</v>
      </c>
      <c r="F1002" s="232">
        <f>SUM(F8:F1001)</f>
        <v>1114</v>
      </c>
      <c r="G1002" s="224">
        <f>SUM(G8:G1001)</f>
        <v>121791993</v>
      </c>
      <c r="H1002" s="232">
        <f>SUM(H8:H1001)</f>
        <v>0</v>
      </c>
      <c r="I1002" s="232">
        <f>SUM(I8:I1001)</f>
        <v>1071831020</v>
      </c>
      <c r="J1002" s="224"/>
      <c r="K1002" s="220"/>
      <c r="L1002" s="220"/>
      <c r="M1002" s="220"/>
      <c r="N1002" s="220"/>
      <c r="O1002" s="220"/>
      <c r="P1002" s="220"/>
      <c r="Q1002" s="220"/>
      <c r="R1002" s="220"/>
    </row>
    <row r="1003" spans="1:18" s="218" customFormat="1" x14ac:dyDescent="0.25">
      <c r="A1003" s="226"/>
      <c r="B1003" s="223"/>
      <c r="C1003" s="232"/>
      <c r="D1003" s="224"/>
      <c r="E1003" s="223"/>
      <c r="F1003" s="232"/>
      <c r="G1003" s="224"/>
      <c r="H1003" s="232"/>
      <c r="I1003" s="232"/>
      <c r="J1003" s="224"/>
      <c r="K1003" s="220"/>
      <c r="M1003" s="220"/>
      <c r="N1003" s="220"/>
      <c r="O1003" s="220"/>
      <c r="P1003" s="220"/>
      <c r="Q1003" s="220"/>
      <c r="R1003" s="220"/>
    </row>
    <row r="1004" spans="1:18" x14ac:dyDescent="0.25">
      <c r="A1004" s="225"/>
      <c r="B1004" s="226"/>
      <c r="C1004" s="240"/>
      <c r="D1004" s="236"/>
      <c r="E1004" s="223"/>
      <c r="F1004" s="240"/>
      <c r="G1004" s="381" t="s">
        <v>12</v>
      </c>
      <c r="H1004" s="382"/>
      <c r="I1004" s="236"/>
      <c r="J1004" s="227">
        <f>SUM(D8:D1001)</f>
        <v>1197002527</v>
      </c>
      <c r="P1004" s="220"/>
      <c r="Q1004" s="220"/>
      <c r="R1004" s="233"/>
    </row>
    <row r="1005" spans="1:18" x14ac:dyDescent="0.25">
      <c r="A1005" s="235"/>
      <c r="B1005" s="234"/>
      <c r="C1005" s="240"/>
      <c r="D1005" s="236"/>
      <c r="E1005" s="234"/>
      <c r="F1005" s="240"/>
      <c r="G1005" s="381" t="s">
        <v>13</v>
      </c>
      <c r="H1005" s="382"/>
      <c r="I1005" s="237"/>
      <c r="J1005" s="227">
        <f>SUM(G8:G1001)</f>
        <v>121791993</v>
      </c>
      <c r="R1005" s="233"/>
    </row>
    <row r="1006" spans="1:18" x14ac:dyDescent="0.25">
      <c r="A1006" s="228"/>
      <c r="B1006" s="237"/>
      <c r="C1006" s="240"/>
      <c r="D1006" s="236"/>
      <c r="E1006" s="234"/>
      <c r="F1006" s="240"/>
      <c r="G1006" s="381" t="s">
        <v>14</v>
      </c>
      <c r="H1006" s="382"/>
      <c r="I1006" s="229"/>
      <c r="J1006" s="229">
        <f>J1004-J1005</f>
        <v>1075210534</v>
      </c>
      <c r="L1006" s="220"/>
      <c r="R1006" s="233"/>
    </row>
    <row r="1007" spans="1:18" x14ac:dyDescent="0.25">
      <c r="A1007" s="235"/>
      <c r="B1007" s="230"/>
      <c r="C1007" s="240"/>
      <c r="D1007" s="231"/>
      <c r="E1007" s="234"/>
      <c r="F1007" s="240"/>
      <c r="G1007" s="381" t="s">
        <v>15</v>
      </c>
      <c r="H1007" s="382"/>
      <c r="I1007" s="237"/>
      <c r="J1007" s="227">
        <f>SUM(H8:H1001)</f>
        <v>0</v>
      </c>
      <c r="R1007" s="233"/>
    </row>
    <row r="1008" spans="1:18" x14ac:dyDescent="0.25">
      <c r="A1008" s="235"/>
      <c r="B1008" s="230"/>
      <c r="C1008" s="240"/>
      <c r="D1008" s="231"/>
      <c r="E1008" s="234"/>
      <c r="F1008" s="240"/>
      <c r="G1008" s="381" t="s">
        <v>16</v>
      </c>
      <c r="H1008" s="382"/>
      <c r="I1008" s="237"/>
      <c r="J1008" s="227">
        <f>J1006+J1007</f>
        <v>1075210534</v>
      </c>
      <c r="R1008" s="233"/>
    </row>
    <row r="1009" spans="1:18" x14ac:dyDescent="0.25">
      <c r="A1009" s="235"/>
      <c r="B1009" s="230"/>
      <c r="C1009" s="240"/>
      <c r="D1009" s="231"/>
      <c r="E1009" s="234"/>
      <c r="F1009" s="240"/>
      <c r="G1009" s="381" t="s">
        <v>5</v>
      </c>
      <c r="H1009" s="382"/>
      <c r="I1009" s="237"/>
      <c r="J1009" s="227">
        <f>SUM(I8:I1001)</f>
        <v>1071831020</v>
      </c>
      <c r="R1009" s="233"/>
    </row>
    <row r="1010" spans="1:18" x14ac:dyDescent="0.25">
      <c r="A1010" s="235"/>
      <c r="B1010" s="230"/>
      <c r="C1010" s="240"/>
      <c r="D1010" s="231"/>
      <c r="E1010" s="234"/>
      <c r="F1010" s="240"/>
      <c r="G1010" s="381" t="s">
        <v>32</v>
      </c>
      <c r="H1010" s="382"/>
      <c r="I1010" s="234" t="str">
        <f>IF(J1010&gt;0,"SALDO",IF(J1010&lt;0,"PIUTANG",IF(J1010=0,"LUNAS")))</f>
        <v>PIUTANG</v>
      </c>
      <c r="J1010" s="227">
        <f>J1009-J1008</f>
        <v>-3379514</v>
      </c>
      <c r="R1010" s="233"/>
    </row>
  </sheetData>
  <mergeCells count="13">
    <mergeCell ref="G1010:H1010"/>
    <mergeCell ref="G1004:H1004"/>
    <mergeCell ref="G1005:H1005"/>
    <mergeCell ref="G1006:H1006"/>
    <mergeCell ref="G1007:H1007"/>
    <mergeCell ref="G1008:H1008"/>
    <mergeCell ref="G1009:H100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42"/>
  <sheetViews>
    <sheetView zoomScaleNormal="100" workbookViewId="0">
      <pane ySplit="6" topLeftCell="A618" activePane="bottomLeft" state="frozen"/>
      <selection pane="bottomLeft" activeCell="H626" sqref="H626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3" t="s">
        <v>22</v>
      </c>
      <c r="G1" s="383"/>
      <c r="H1" s="383"/>
      <c r="I1" s="326" t="s">
        <v>27</v>
      </c>
      <c r="J1" s="324"/>
      <c r="L1" s="327">
        <f>SUM(D621:D622)</f>
        <v>1777125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3" t="s">
        <v>21</v>
      </c>
      <c r="G2" s="383"/>
      <c r="H2" s="383"/>
      <c r="I2" s="326">
        <f>J641*-1</f>
        <v>2675317</v>
      </c>
      <c r="J2" s="324"/>
      <c r="L2" s="327">
        <f>SUM(G621:G622)</f>
        <v>118038</v>
      </c>
    </row>
    <row r="3" spans="1:16" x14ac:dyDescent="0.25">
      <c r="L3" s="327">
        <f>L1-L2</f>
        <v>1659087</v>
      </c>
      <c r="M3" s="327">
        <v>794325</v>
      </c>
    </row>
    <row r="4" spans="1:16" ht="19.5" x14ac:dyDescent="0.25">
      <c r="A4" s="384"/>
      <c r="B4" s="385"/>
      <c r="C4" s="385"/>
      <c r="D4" s="385"/>
      <c r="E4" s="385"/>
      <c r="F4" s="385"/>
      <c r="G4" s="385"/>
      <c r="H4" s="385"/>
      <c r="I4" s="385"/>
      <c r="J4" s="386"/>
    </row>
    <row r="5" spans="1:16" x14ac:dyDescent="0.25">
      <c r="A5" s="387" t="s">
        <v>2</v>
      </c>
      <c r="B5" s="389" t="s">
        <v>3</v>
      </c>
      <c r="C5" s="390"/>
      <c r="D5" s="390"/>
      <c r="E5" s="390"/>
      <c r="F5" s="390"/>
      <c r="G5" s="391"/>
      <c r="H5" s="392" t="s">
        <v>4</v>
      </c>
      <c r="I5" s="394" t="s">
        <v>5</v>
      </c>
      <c r="J5" s="396" t="s">
        <v>6</v>
      </c>
    </row>
    <row r="6" spans="1:16" x14ac:dyDescent="0.25">
      <c r="A6" s="38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3"/>
      <c r="I6" s="395"/>
      <c r="J6" s="397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28"/>
      <c r="P579" s="328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28"/>
      <c r="P580" s="328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28"/>
      <c r="P581" s="328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28"/>
      <c r="P582" s="328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28"/>
      <c r="P583" s="328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28"/>
      <c r="P584" s="328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28"/>
      <c r="P585" s="328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28"/>
      <c r="P586" s="328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28"/>
      <c r="P587" s="328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28"/>
      <c r="P588" s="328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28"/>
      <c r="P589" s="328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28"/>
      <c r="P590" s="328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28"/>
      <c r="P591" s="328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28"/>
      <c r="P592" s="328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28"/>
      <c r="P593" s="328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28"/>
      <c r="P594" s="328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28"/>
      <c r="P595" s="328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28"/>
      <c r="P596" s="328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28"/>
      <c r="P597" s="328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28"/>
      <c r="P598" s="328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28"/>
      <c r="P599" s="328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28"/>
      <c r="P600" s="328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28"/>
      <c r="P601" s="328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28"/>
      <c r="P602" s="328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28"/>
      <c r="P603" s="328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28"/>
      <c r="P604" s="328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28"/>
      <c r="P605" s="328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28"/>
      <c r="P606" s="328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28"/>
      <c r="P607" s="328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28"/>
      <c r="P608" s="328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28"/>
      <c r="P609" s="328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28"/>
      <c r="P610" s="328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>
        <f>L3-I622</f>
        <v>621250</v>
      </c>
      <c r="M611" s="328"/>
      <c r="N611" s="328"/>
      <c r="O611" s="328"/>
      <c r="P611" s="328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28"/>
      <c r="P612" s="328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28"/>
      <c r="P613" s="328"/>
    </row>
    <row r="614" spans="1:16" x14ac:dyDescent="0.25">
      <c r="A614" s="339">
        <v>43323</v>
      </c>
      <c r="B614" s="340">
        <v>180172079</v>
      </c>
      <c r="C614" s="341">
        <v>1</v>
      </c>
      <c r="D614" s="342">
        <v>39375</v>
      </c>
      <c r="E614" s="343">
        <v>180044774</v>
      </c>
      <c r="F614" s="341">
        <v>2</v>
      </c>
      <c r="G614" s="342">
        <v>183925</v>
      </c>
      <c r="H614" s="343"/>
      <c r="I614" s="344"/>
      <c r="J614" s="364"/>
      <c r="K614" s="328"/>
      <c r="L614" s="365"/>
      <c r="M614" s="365"/>
      <c r="N614" s="328"/>
      <c r="O614" s="328"/>
      <c r="P614" s="328"/>
    </row>
    <row r="615" spans="1:16" x14ac:dyDescent="0.25">
      <c r="A615" s="339">
        <v>43323</v>
      </c>
      <c r="B615" s="340">
        <v>180172105</v>
      </c>
      <c r="C615" s="341">
        <v>24</v>
      </c>
      <c r="D615" s="342">
        <v>2540650</v>
      </c>
      <c r="E615" s="343"/>
      <c r="F615" s="341"/>
      <c r="G615" s="342"/>
      <c r="H615" s="343"/>
      <c r="I615" s="342">
        <v>1120700</v>
      </c>
      <c r="J615" s="364" t="s">
        <v>202</v>
      </c>
      <c r="K615" s="328"/>
      <c r="L615" s="365"/>
      <c r="M615" s="365"/>
      <c r="N615" s="328"/>
      <c r="O615" s="328"/>
      <c r="P615" s="328"/>
    </row>
    <row r="616" spans="1:16" x14ac:dyDescent="0.25">
      <c r="A616" s="339">
        <v>43323</v>
      </c>
      <c r="B616" s="340">
        <v>180172134</v>
      </c>
      <c r="C616" s="341">
        <v>1</v>
      </c>
      <c r="D616" s="342">
        <v>78488</v>
      </c>
      <c r="E616" s="343"/>
      <c r="F616" s="341"/>
      <c r="G616" s="342"/>
      <c r="H616" s="343"/>
      <c r="I616" s="344">
        <v>1127260</v>
      </c>
      <c r="J616" s="364" t="s">
        <v>17</v>
      </c>
      <c r="K616" s="328"/>
      <c r="M616" s="365"/>
      <c r="N616" s="328"/>
      <c r="O616" s="328"/>
      <c r="P616" s="328"/>
    </row>
    <row r="617" spans="1:16" x14ac:dyDescent="0.25">
      <c r="A617" s="339">
        <v>43325</v>
      </c>
      <c r="B617" s="340">
        <v>180172295</v>
      </c>
      <c r="C617" s="341">
        <v>17</v>
      </c>
      <c r="D617" s="342">
        <v>2051000</v>
      </c>
      <c r="E617" s="343">
        <v>180044809</v>
      </c>
      <c r="F617" s="341">
        <v>2</v>
      </c>
      <c r="G617" s="342">
        <v>282713</v>
      </c>
      <c r="H617" s="343"/>
      <c r="I617" s="344">
        <v>109988</v>
      </c>
      <c r="J617" s="364" t="s">
        <v>202</v>
      </c>
      <c r="K617" s="328"/>
      <c r="L617" s="365"/>
      <c r="M617" s="365"/>
      <c r="N617" s="328"/>
      <c r="O617" s="328"/>
      <c r="P617" s="328"/>
    </row>
    <row r="618" spans="1:16" x14ac:dyDescent="0.25">
      <c r="A618" s="339">
        <v>43325</v>
      </c>
      <c r="B618" s="340">
        <v>180172318</v>
      </c>
      <c r="C618" s="341">
        <v>4</v>
      </c>
      <c r="D618" s="342">
        <v>375813</v>
      </c>
      <c r="E618" s="343"/>
      <c r="F618" s="341"/>
      <c r="G618" s="342"/>
      <c r="H618" s="343"/>
      <c r="I618" s="344">
        <v>321125</v>
      </c>
      <c r="J618" s="364" t="s">
        <v>202</v>
      </c>
      <c r="K618" s="328"/>
      <c r="L618" s="328"/>
      <c r="M618" s="365"/>
      <c r="N618" s="365"/>
      <c r="O618" s="328"/>
      <c r="P618" s="328"/>
    </row>
    <row r="619" spans="1:16" x14ac:dyDescent="0.25">
      <c r="A619" s="339">
        <v>43325</v>
      </c>
      <c r="B619" s="340">
        <v>180172337</v>
      </c>
      <c r="C619" s="341">
        <v>7</v>
      </c>
      <c r="D619" s="342">
        <v>534975</v>
      </c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28"/>
      <c r="P619" s="328"/>
    </row>
    <row r="620" spans="1:16" x14ac:dyDescent="0.25">
      <c r="A620" s="339">
        <v>43325</v>
      </c>
      <c r="B620" s="340">
        <v>180172339</v>
      </c>
      <c r="C620" s="341">
        <v>3</v>
      </c>
      <c r="D620" s="342">
        <v>300475</v>
      </c>
      <c r="E620" s="343"/>
      <c r="F620" s="341"/>
      <c r="G620" s="342">
        <v>300475</v>
      </c>
      <c r="H620" s="343"/>
      <c r="I620" s="344">
        <v>2303262</v>
      </c>
      <c r="J620" s="364" t="s">
        <v>17</v>
      </c>
      <c r="K620" s="328"/>
      <c r="L620" s="328"/>
      <c r="M620" s="328"/>
      <c r="N620" s="328"/>
      <c r="O620" s="328"/>
      <c r="P620" s="328"/>
    </row>
    <row r="621" spans="1:16" x14ac:dyDescent="0.25">
      <c r="A621" s="333">
        <v>43326</v>
      </c>
      <c r="B621" s="334">
        <v>180172403</v>
      </c>
      <c r="C621" s="335">
        <v>10</v>
      </c>
      <c r="D621" s="336">
        <v>1155875</v>
      </c>
      <c r="E621" s="337">
        <v>180044828</v>
      </c>
      <c r="F621" s="335">
        <v>2</v>
      </c>
      <c r="G621" s="336">
        <v>118038</v>
      </c>
      <c r="H621" s="343"/>
      <c r="I621" s="344"/>
      <c r="J621" s="364"/>
      <c r="K621" s="328"/>
      <c r="L621" s="328"/>
      <c r="M621" s="328"/>
      <c r="N621" s="328"/>
      <c r="O621" s="328"/>
      <c r="P621" s="328"/>
    </row>
    <row r="622" spans="1:16" x14ac:dyDescent="0.25">
      <c r="A622" s="438">
        <v>43326</v>
      </c>
      <c r="B622" s="439">
        <v>180172404</v>
      </c>
      <c r="C622" s="440">
        <v>7</v>
      </c>
      <c r="D622" s="441">
        <v>621250</v>
      </c>
      <c r="E622" s="343"/>
      <c r="F622" s="341"/>
      <c r="G622" s="342"/>
      <c r="H622" s="343"/>
      <c r="I622" s="338">
        <v>1037837</v>
      </c>
      <c r="J622" s="363" t="s">
        <v>17</v>
      </c>
      <c r="K622" s="328"/>
      <c r="L622" s="365">
        <f>D623+D624+D625-G623-I625</f>
        <v>165375</v>
      </c>
      <c r="M622" s="328"/>
      <c r="N622" s="328"/>
      <c r="O622" s="328"/>
      <c r="P622" s="328"/>
    </row>
    <row r="623" spans="1:16" x14ac:dyDescent="0.25">
      <c r="A623" s="333">
        <v>43327</v>
      </c>
      <c r="B623" s="334">
        <v>180172499</v>
      </c>
      <c r="C623" s="335">
        <v>10</v>
      </c>
      <c r="D623" s="336">
        <v>1113525</v>
      </c>
      <c r="E623" s="337">
        <v>180044844</v>
      </c>
      <c r="F623" s="335">
        <v>4</v>
      </c>
      <c r="G623" s="336">
        <v>445813</v>
      </c>
      <c r="H623" s="343"/>
      <c r="I623" s="344"/>
      <c r="J623" s="364"/>
      <c r="K623" s="328"/>
      <c r="L623" s="365"/>
      <c r="M623" s="328"/>
      <c r="N623" s="328"/>
      <c r="O623" s="328"/>
      <c r="P623" s="328"/>
    </row>
    <row r="624" spans="1:16" x14ac:dyDescent="0.25">
      <c r="A624" s="438">
        <v>43327</v>
      </c>
      <c r="B624" s="439">
        <v>180172501</v>
      </c>
      <c r="C624" s="440">
        <v>2</v>
      </c>
      <c r="D624" s="441">
        <v>165375</v>
      </c>
      <c r="E624" s="343"/>
      <c r="F624" s="341"/>
      <c r="G624" s="342"/>
      <c r="H624" s="343"/>
      <c r="I624" s="344"/>
      <c r="J624" s="364"/>
      <c r="K624" s="328"/>
      <c r="L624" s="437"/>
      <c r="M624" s="328"/>
      <c r="N624" s="328"/>
      <c r="O624" s="328"/>
      <c r="P624" s="328"/>
    </row>
    <row r="625" spans="1:16" x14ac:dyDescent="0.25">
      <c r="A625" s="333">
        <v>43327</v>
      </c>
      <c r="B625" s="334">
        <v>180172538</v>
      </c>
      <c r="C625" s="335">
        <v>5</v>
      </c>
      <c r="D625" s="336">
        <v>565688</v>
      </c>
      <c r="E625" s="343"/>
      <c r="F625" s="341"/>
      <c r="G625" s="342"/>
      <c r="H625" s="343"/>
      <c r="I625" s="338">
        <v>1233400</v>
      </c>
      <c r="J625" s="363" t="s">
        <v>17</v>
      </c>
      <c r="K625" s="328"/>
      <c r="L625" s="365"/>
      <c r="M625" s="328"/>
      <c r="N625" s="328"/>
      <c r="O625" s="328"/>
      <c r="P625" s="328"/>
    </row>
    <row r="626" spans="1:16" x14ac:dyDescent="0.25">
      <c r="A626" s="339">
        <v>43328</v>
      </c>
      <c r="B626" s="340">
        <v>180172565</v>
      </c>
      <c r="C626" s="341">
        <v>5</v>
      </c>
      <c r="D626" s="342">
        <v>326550</v>
      </c>
      <c r="E626" s="343">
        <v>180044861</v>
      </c>
      <c r="F626" s="341">
        <v>3</v>
      </c>
      <c r="G626" s="342">
        <v>335825</v>
      </c>
      <c r="H626" s="343"/>
      <c r="I626" s="344"/>
      <c r="J626" s="364"/>
      <c r="K626" s="328"/>
      <c r="L626" s="365"/>
      <c r="M626" s="328"/>
      <c r="N626" s="328"/>
      <c r="O626" s="328"/>
      <c r="P626" s="328"/>
    </row>
    <row r="627" spans="1:16" x14ac:dyDescent="0.25">
      <c r="A627" s="339">
        <v>43328</v>
      </c>
      <c r="B627" s="340">
        <v>180172586</v>
      </c>
      <c r="C627" s="341">
        <v>8</v>
      </c>
      <c r="D627" s="342">
        <v>891888</v>
      </c>
      <c r="E627" s="343"/>
      <c r="F627" s="341"/>
      <c r="G627" s="342"/>
      <c r="H627" s="343"/>
      <c r="I627" s="344"/>
      <c r="J627" s="364"/>
      <c r="K627" s="328"/>
      <c r="L627" s="365"/>
      <c r="M627" s="328"/>
      <c r="N627" s="328"/>
      <c r="O627" s="328"/>
      <c r="P627" s="328"/>
    </row>
    <row r="628" spans="1:16" x14ac:dyDescent="0.25">
      <c r="A628" s="339">
        <v>43328</v>
      </c>
      <c r="B628" s="340">
        <v>180172587</v>
      </c>
      <c r="C628" s="341">
        <v>4</v>
      </c>
      <c r="D628" s="342">
        <v>406525</v>
      </c>
      <c r="E628" s="343"/>
      <c r="F628" s="341"/>
      <c r="G628" s="342"/>
      <c r="H628" s="343"/>
      <c r="I628" s="344"/>
      <c r="J628" s="364"/>
      <c r="K628" s="328"/>
      <c r="L628" s="365"/>
      <c r="M628" s="328"/>
      <c r="N628" s="328"/>
      <c r="O628" s="328"/>
      <c r="P628" s="328"/>
    </row>
    <row r="629" spans="1:16" x14ac:dyDescent="0.25">
      <c r="A629" s="339">
        <v>39676</v>
      </c>
      <c r="B629" s="340">
        <v>180172626</v>
      </c>
      <c r="C629" s="341">
        <v>1</v>
      </c>
      <c r="D629" s="342">
        <v>77175</v>
      </c>
      <c r="E629" s="343"/>
      <c r="F629" s="341"/>
      <c r="G629" s="342"/>
      <c r="H629" s="343"/>
      <c r="I629" s="344"/>
      <c r="J629" s="364"/>
      <c r="K629" s="328"/>
      <c r="L629" s="365"/>
      <c r="M629" s="328"/>
      <c r="N629" s="328"/>
      <c r="O629" s="328"/>
      <c r="P629" s="328"/>
    </row>
    <row r="630" spans="1:16" x14ac:dyDescent="0.25">
      <c r="A630" s="339">
        <v>43328</v>
      </c>
      <c r="B630" s="340">
        <v>180172627</v>
      </c>
      <c r="C630" s="341">
        <v>3</v>
      </c>
      <c r="D630" s="342">
        <v>309925</v>
      </c>
      <c r="E630" s="343"/>
      <c r="F630" s="341"/>
      <c r="G630" s="342"/>
      <c r="H630" s="343"/>
      <c r="I630" s="344"/>
      <c r="J630" s="364"/>
      <c r="K630" s="328"/>
      <c r="L630" s="365"/>
      <c r="M630" s="328"/>
      <c r="N630" s="328"/>
      <c r="O630" s="328"/>
      <c r="P630" s="328"/>
    </row>
    <row r="631" spans="1:16" x14ac:dyDescent="0.25">
      <c r="A631" s="339">
        <v>43328</v>
      </c>
      <c r="B631" s="340">
        <v>180172644</v>
      </c>
      <c r="C631" s="341">
        <v>1</v>
      </c>
      <c r="D631" s="342">
        <v>41125</v>
      </c>
      <c r="E631" s="343"/>
      <c r="F631" s="341"/>
      <c r="G631" s="342"/>
      <c r="H631" s="343"/>
      <c r="I631" s="344"/>
      <c r="J631" s="364"/>
      <c r="K631" s="328"/>
      <c r="L631" s="328"/>
      <c r="M631" s="328"/>
      <c r="N631" s="328"/>
      <c r="O631" s="328"/>
      <c r="P631" s="328"/>
    </row>
    <row r="632" spans="1:16" x14ac:dyDescent="0.25">
      <c r="A632" s="345"/>
      <c r="B632" s="346"/>
      <c r="C632" s="347"/>
      <c r="D632" s="342"/>
      <c r="E632" s="348"/>
      <c r="F632" s="347"/>
      <c r="G632" s="349"/>
      <c r="H632" s="348"/>
      <c r="I632" s="350"/>
      <c r="J632" s="349"/>
      <c r="K632" s="328"/>
      <c r="L632" s="328"/>
      <c r="M632" s="328"/>
      <c r="N632" s="328"/>
      <c r="O632" s="328"/>
      <c r="P632" s="328"/>
    </row>
    <row r="633" spans="1:16" x14ac:dyDescent="0.25">
      <c r="A633" s="345"/>
      <c r="B633" s="351" t="s">
        <v>11</v>
      </c>
      <c r="C633" s="352">
        <f>SUM(C7:C632)</f>
        <v>4504</v>
      </c>
      <c r="D633" s="353">
        <f>SUM(D7:D632)</f>
        <v>445726822</v>
      </c>
      <c r="E633" s="351" t="s">
        <v>11</v>
      </c>
      <c r="F633" s="352">
        <f>SUM(F7:F632)</f>
        <v>1112</v>
      </c>
      <c r="G633" s="353">
        <f>SUM(G7:G632)</f>
        <v>114600017</v>
      </c>
      <c r="H633" s="353">
        <f>SUM(H7:H632)</f>
        <v>0</v>
      </c>
      <c r="I633" s="352">
        <f>SUM(I7:I632)</f>
        <v>328451488</v>
      </c>
      <c r="J633" s="354"/>
      <c r="K633" s="328"/>
      <c r="L633" s="328"/>
      <c r="M633" s="328"/>
      <c r="N633" s="328"/>
      <c r="O633" s="328"/>
      <c r="P633" s="328"/>
    </row>
    <row r="634" spans="1:16" x14ac:dyDescent="0.25">
      <c r="A634" s="345"/>
      <c r="B634" s="351"/>
      <c r="C634" s="352"/>
      <c r="D634" s="353"/>
      <c r="E634" s="351"/>
      <c r="F634" s="352"/>
      <c r="G634" s="354"/>
      <c r="H634" s="346"/>
      <c r="I634" s="347"/>
      <c r="J634" s="354"/>
      <c r="K634" s="328"/>
      <c r="L634" s="328"/>
      <c r="M634" s="328"/>
      <c r="N634" s="328"/>
      <c r="O634" s="328"/>
      <c r="P634" s="328"/>
    </row>
    <row r="635" spans="1:16" x14ac:dyDescent="0.25">
      <c r="A635" s="345"/>
      <c r="B635" s="355"/>
      <c r="C635" s="347"/>
      <c r="D635" s="349"/>
      <c r="E635" s="351"/>
      <c r="F635" s="347"/>
      <c r="G635" s="398" t="s">
        <v>12</v>
      </c>
      <c r="H635" s="398"/>
      <c r="I635" s="350"/>
      <c r="J635" s="356">
        <f>SUM(D7:D632)</f>
        <v>445726822</v>
      </c>
      <c r="K635" s="328"/>
      <c r="L635" s="328"/>
      <c r="M635" s="328"/>
      <c r="N635" s="328"/>
      <c r="O635" s="328"/>
      <c r="P635" s="328"/>
    </row>
    <row r="636" spans="1:16" x14ac:dyDescent="0.25">
      <c r="A636" s="357"/>
      <c r="B636" s="346"/>
      <c r="C636" s="347"/>
      <c r="D636" s="349"/>
      <c r="E636" s="348"/>
      <c r="F636" s="347"/>
      <c r="G636" s="398" t="s">
        <v>13</v>
      </c>
      <c r="H636" s="398"/>
      <c r="I636" s="350"/>
      <c r="J636" s="356">
        <f>SUM(G7:G632)</f>
        <v>114600017</v>
      </c>
      <c r="K636" s="328"/>
      <c r="L636" s="328"/>
      <c r="M636" s="328"/>
      <c r="N636" s="328"/>
      <c r="O636" s="328"/>
      <c r="P636" s="328"/>
    </row>
    <row r="637" spans="1:16" x14ac:dyDescent="0.25">
      <c r="A637" s="345"/>
      <c r="B637" s="348"/>
      <c r="C637" s="347"/>
      <c r="D637" s="349"/>
      <c r="E637" s="348"/>
      <c r="F637" s="347"/>
      <c r="G637" s="398" t="s">
        <v>14</v>
      </c>
      <c r="H637" s="398"/>
      <c r="I637" s="358"/>
      <c r="J637" s="359">
        <f>J635-J636</f>
        <v>331126805</v>
      </c>
      <c r="K637" s="328"/>
      <c r="L637" s="328"/>
      <c r="M637" s="328"/>
      <c r="N637" s="328"/>
      <c r="O637" s="328"/>
      <c r="P637" s="328"/>
    </row>
    <row r="638" spans="1:16" x14ac:dyDescent="0.25">
      <c r="A638" s="360"/>
      <c r="B638" s="361"/>
      <c r="C638" s="347"/>
      <c r="D638" s="362"/>
      <c r="E638" s="348"/>
      <c r="F638" s="347"/>
      <c r="G638" s="398" t="s">
        <v>15</v>
      </c>
      <c r="H638" s="398"/>
      <c r="I638" s="350"/>
      <c r="J638" s="356">
        <f>SUM(H7:H632)</f>
        <v>0</v>
      </c>
      <c r="K638" s="328"/>
      <c r="L638" s="328"/>
      <c r="M638" s="328"/>
      <c r="N638" s="328"/>
      <c r="O638" s="328"/>
      <c r="P638" s="328"/>
    </row>
    <row r="639" spans="1:16" x14ac:dyDescent="0.25">
      <c r="A639" s="345"/>
      <c r="B639" s="361"/>
      <c r="C639" s="347"/>
      <c r="D639" s="362"/>
      <c r="E639" s="348"/>
      <c r="F639" s="347"/>
      <c r="G639" s="398" t="s">
        <v>16</v>
      </c>
      <c r="H639" s="398"/>
      <c r="I639" s="350"/>
      <c r="J639" s="356">
        <f>J637+J638</f>
        <v>331126805</v>
      </c>
      <c r="K639" s="328"/>
      <c r="L639" s="328"/>
      <c r="M639" s="328"/>
      <c r="N639" s="328"/>
      <c r="O639" s="328"/>
      <c r="P639" s="328"/>
    </row>
    <row r="640" spans="1:16" x14ac:dyDescent="0.25">
      <c r="A640" s="345"/>
      <c r="B640" s="361"/>
      <c r="C640" s="347"/>
      <c r="D640" s="362"/>
      <c r="E640" s="348"/>
      <c r="F640" s="347"/>
      <c r="G640" s="398" t="s">
        <v>5</v>
      </c>
      <c r="H640" s="398"/>
      <c r="I640" s="350"/>
      <c r="J640" s="356">
        <f>SUM(I7:I632)</f>
        <v>328451488</v>
      </c>
      <c r="K640" s="328"/>
      <c r="L640" s="328"/>
      <c r="M640" s="328"/>
      <c r="N640" s="328"/>
      <c r="O640" s="328"/>
      <c r="P640" s="328"/>
    </row>
    <row r="641" spans="1:16" x14ac:dyDescent="0.25">
      <c r="A641" s="345"/>
      <c r="B641" s="361"/>
      <c r="C641" s="347"/>
      <c r="D641" s="362"/>
      <c r="E641" s="348"/>
      <c r="F641" s="347"/>
      <c r="G641" s="398" t="s">
        <v>32</v>
      </c>
      <c r="H641" s="398"/>
      <c r="I641" s="347" t="str">
        <f>IF(J641&gt;0,"SALDO",IF(J641&lt;0,"PIUTANG",IF(J641=0,"LUNAS")))</f>
        <v>PIUTANG</v>
      </c>
      <c r="J641" s="356">
        <f>J640-J639</f>
        <v>-2675317</v>
      </c>
      <c r="K641" s="328"/>
      <c r="L641" s="328"/>
      <c r="M641" s="328"/>
      <c r="N641" s="328"/>
      <c r="O641" s="328"/>
      <c r="P641" s="328"/>
    </row>
    <row r="642" spans="1:16" x14ac:dyDescent="0.25">
      <c r="A642" s="345"/>
      <c r="K642" s="328"/>
      <c r="L642" s="328"/>
      <c r="M642" s="328"/>
      <c r="N642" s="328"/>
      <c r="O642" s="328"/>
      <c r="P642" s="328"/>
    </row>
  </sheetData>
  <mergeCells count="15">
    <mergeCell ref="G641:H641"/>
    <mergeCell ref="G635:H635"/>
    <mergeCell ref="G636:H636"/>
    <mergeCell ref="G637:H637"/>
    <mergeCell ref="G638:H638"/>
    <mergeCell ref="G639:H639"/>
    <mergeCell ref="G640:H64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0"/>
  <sheetViews>
    <sheetView workbookViewId="0">
      <pane ySplit="7" topLeftCell="A142" activePane="bottomLeft" state="frozen"/>
      <selection pane="bottomLeft" activeCell="D160" sqref="D16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7" t="s">
        <v>22</v>
      </c>
      <c r="G1" s="367"/>
      <c r="H1" s="367"/>
      <c r="I1" s="38" t="s">
        <v>89</v>
      </c>
      <c r="J1" s="20"/>
      <c r="L1" s="37">
        <f>SUM(D134:D148)</f>
        <v>2127570</v>
      </c>
      <c r="M1" s="37">
        <v>2127563</v>
      </c>
      <c r="N1" s="37">
        <f>L1-M1</f>
        <v>7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7" t="s">
        <v>21</v>
      </c>
      <c r="G2" s="367"/>
      <c r="H2" s="367"/>
      <c r="I2" s="220">
        <f>J164*-1</f>
        <v>4960477</v>
      </c>
      <c r="J2" s="20"/>
      <c r="L2" s="219">
        <f>SUM(H134:H148)</f>
        <v>335000</v>
      </c>
      <c r="M2" s="219">
        <v>335000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2462570</v>
      </c>
    </row>
    <row r="5" spans="1:16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6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406" t="s">
        <v>4</v>
      </c>
      <c r="I6" s="408" t="s">
        <v>5</v>
      </c>
      <c r="J6" s="379" t="s">
        <v>6</v>
      </c>
    </row>
    <row r="7" spans="1:16" x14ac:dyDescent="0.25">
      <c r="A7" s="40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7"/>
      <c r="I7" s="409"/>
      <c r="J7" s="38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19000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35"/>
      <c r="B155" s="234"/>
      <c r="C155" s="240"/>
      <c r="D155" s="236"/>
      <c r="E155" s="237"/>
      <c r="F155" s="234"/>
      <c r="G155" s="236"/>
      <c r="H155" s="239"/>
      <c r="I155" s="239"/>
      <c r="J155" s="23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4"/>
      <c r="B156" s="8" t="s">
        <v>11</v>
      </c>
      <c r="C156" s="77">
        <f>SUM(C8:C155)</f>
        <v>659</v>
      </c>
      <c r="D156" s="9"/>
      <c r="E156" s="223" t="s">
        <v>11</v>
      </c>
      <c r="F156" s="223">
        <f>SUM(F8:F155)</f>
        <v>1</v>
      </c>
      <c r="G156" s="224">
        <f>SUM(G8:G155)</f>
        <v>98525</v>
      </c>
      <c r="H156" s="239"/>
      <c r="I156" s="239"/>
      <c r="J156" s="23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4"/>
      <c r="B157" s="8"/>
      <c r="C157" s="77"/>
      <c r="D157" s="9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10"/>
      <c r="B158" s="11"/>
      <c r="C158" s="40"/>
      <c r="D158" s="6"/>
      <c r="E158" s="8"/>
      <c r="F158" s="234"/>
      <c r="G158" s="366" t="s">
        <v>12</v>
      </c>
      <c r="H158" s="366"/>
      <c r="I158" s="39"/>
      <c r="J158" s="13">
        <f>SUM(D8:D155)</f>
        <v>55070202</v>
      </c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3"/>
      <c r="C159" s="40"/>
      <c r="D159" s="6"/>
      <c r="E159" s="8"/>
      <c r="F159" s="234"/>
      <c r="G159" s="366" t="s">
        <v>13</v>
      </c>
      <c r="H159" s="366"/>
      <c r="I159" s="39"/>
      <c r="J159" s="13">
        <f>SUM(G8:G155)</f>
        <v>98525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4"/>
      <c r="B160" s="7"/>
      <c r="C160" s="40"/>
      <c r="D160" s="6"/>
      <c r="E160" s="7"/>
      <c r="F160" s="234"/>
      <c r="G160" s="366" t="s">
        <v>14</v>
      </c>
      <c r="H160" s="366"/>
      <c r="I160" s="41"/>
      <c r="J160" s="15">
        <f>J158-J159</f>
        <v>54971677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16"/>
      <c r="C161" s="40"/>
      <c r="D161" s="17"/>
      <c r="E161" s="7"/>
      <c r="F161" s="8"/>
      <c r="G161" s="366" t="s">
        <v>15</v>
      </c>
      <c r="H161" s="366"/>
      <c r="I161" s="39"/>
      <c r="J161" s="13">
        <f>SUM(H8:H157)</f>
        <v>3311500</v>
      </c>
      <c r="K161" s="219"/>
      <c r="L161" s="219"/>
      <c r="M161" s="219"/>
      <c r="N161" s="219"/>
      <c r="O161" s="219"/>
      <c r="P161" s="219"/>
    </row>
    <row r="162" spans="1:16" x14ac:dyDescent="0.25">
      <c r="A162" s="4"/>
      <c r="B162" s="16"/>
      <c r="C162" s="40"/>
      <c r="D162" s="17"/>
      <c r="E162" s="7"/>
      <c r="F162" s="8"/>
      <c r="G162" s="366" t="s">
        <v>16</v>
      </c>
      <c r="H162" s="366"/>
      <c r="I162" s="39"/>
      <c r="J162" s="13">
        <f>J160+J161</f>
        <v>58283177</v>
      </c>
    </row>
    <row r="163" spans="1:16" x14ac:dyDescent="0.25">
      <c r="A163" s="4"/>
      <c r="B163" s="16"/>
      <c r="C163" s="40"/>
      <c r="D163" s="17"/>
      <c r="E163" s="7"/>
      <c r="F163" s="3"/>
      <c r="G163" s="366" t="s">
        <v>5</v>
      </c>
      <c r="H163" s="366"/>
      <c r="I163" s="39"/>
      <c r="J163" s="13">
        <f>SUM(I8:I157)</f>
        <v>53322700</v>
      </c>
    </row>
    <row r="164" spans="1:16" x14ac:dyDescent="0.25">
      <c r="A164" s="4"/>
      <c r="B164" s="16"/>
      <c r="C164" s="40"/>
      <c r="D164" s="17"/>
      <c r="E164" s="7"/>
      <c r="F164" s="3"/>
      <c r="G164" s="366" t="s">
        <v>32</v>
      </c>
      <c r="H164" s="366"/>
      <c r="I164" s="40" t="str">
        <f>IF(J164&gt;0,"SALDO",IF(J164&lt;0,"PIUTANG",IF(J164=0,"LUNAS")))</f>
        <v>PIUTANG</v>
      </c>
      <c r="J164" s="13">
        <f>J163-J162</f>
        <v>-4960477</v>
      </c>
    </row>
    <row r="165" spans="1:16" x14ac:dyDescent="0.25">
      <c r="F165" s="37"/>
      <c r="G165" s="37"/>
      <c r="J165" s="37"/>
    </row>
    <row r="166" spans="1:16" x14ac:dyDescent="0.25">
      <c r="C166" s="37"/>
      <c r="D166" s="37"/>
      <c r="F166" s="37"/>
      <c r="G166" s="37"/>
      <c r="J166" s="37"/>
      <c r="L166"/>
      <c r="M166"/>
      <c r="N166"/>
      <c r="O166"/>
      <c r="P166"/>
    </row>
    <row r="167" spans="1:16" x14ac:dyDescent="0.25">
      <c r="C167" s="37"/>
      <c r="D167" s="37"/>
      <c r="F167" s="37"/>
      <c r="G167" s="37"/>
      <c r="J167" s="37"/>
      <c r="L167"/>
      <c r="M167"/>
      <c r="N167"/>
      <c r="O167"/>
      <c r="P16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L170"/>
      <c r="M170"/>
      <c r="N170"/>
      <c r="O170"/>
      <c r="P170"/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4" activePane="bottomLeft" state="frozen"/>
      <selection pane="bottomLeft" activeCell="B59" sqref="B5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7" t="s">
        <v>22</v>
      </c>
      <c r="G1" s="367"/>
      <c r="H1" s="367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7" t="s">
        <v>21</v>
      </c>
      <c r="G2" s="367"/>
      <c r="H2" s="367"/>
      <c r="I2" s="38">
        <f>J75*-1</f>
        <v>417025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  <c r="M5" s="37"/>
    </row>
    <row r="6" spans="1:17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406" t="s">
        <v>4</v>
      </c>
      <c r="I6" s="408" t="s">
        <v>5</v>
      </c>
      <c r="J6" s="379" t="s">
        <v>6</v>
      </c>
      <c r="M6" s="37"/>
    </row>
    <row r="7" spans="1:17" x14ac:dyDescent="0.25">
      <c r="A7" s="40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7"/>
      <c r="I7" s="409"/>
      <c r="J7" s="38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>
        <v>43321</v>
      </c>
      <c r="B60" s="99">
        <v>180171911</v>
      </c>
      <c r="C60" s="100">
        <v>4</v>
      </c>
      <c r="D60" s="34">
        <v>417025</v>
      </c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341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66" t="s">
        <v>12</v>
      </c>
      <c r="H69" s="366"/>
      <c r="I69" s="39"/>
      <c r="J69" s="13">
        <f>SUM(D8:D66)</f>
        <v>38332886</v>
      </c>
      <c r="M69" s="37"/>
    </row>
    <row r="70" spans="1:17" x14ac:dyDescent="0.25">
      <c r="A70" s="4"/>
      <c r="B70" s="3"/>
      <c r="C70" s="40"/>
      <c r="D70" s="6"/>
      <c r="E70" s="7"/>
      <c r="F70" s="3"/>
      <c r="G70" s="366" t="s">
        <v>13</v>
      </c>
      <c r="H70" s="366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66" t="s">
        <v>14</v>
      </c>
      <c r="H71" s="366"/>
      <c r="I71" s="41"/>
      <c r="J71" s="15">
        <f>J69-J70</f>
        <v>26491514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66" t="s">
        <v>15</v>
      </c>
      <c r="H72" s="366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66" t="s">
        <v>16</v>
      </c>
      <c r="H73" s="366"/>
      <c r="I73" s="39"/>
      <c r="J73" s="13">
        <f>J71+J72</f>
        <v>26491514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66" t="s">
        <v>5</v>
      </c>
      <c r="H74" s="366"/>
      <c r="I74" s="39"/>
      <c r="J74" s="13">
        <f>SUM(I8:I67)</f>
        <v>26074489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66" t="s">
        <v>32</v>
      </c>
      <c r="H75" s="366"/>
      <c r="I75" s="40" t="str">
        <f>IF(J75&gt;0,"SALDO",IF(J75&lt;0,"PIUTANG",IF(J75=0,"LUNAS")))</f>
        <v>PIUTANG</v>
      </c>
      <c r="J75" s="13">
        <f>J74-J73</f>
        <v>-417025</v>
      </c>
      <c r="M7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4" activePane="bottomLeft" state="frozen"/>
      <selection pane="bottomLeft" activeCell="E22" sqref="E2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7" t="s">
        <v>22</v>
      </c>
      <c r="G1" s="367"/>
      <c r="H1" s="367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7" t="s">
        <v>21</v>
      </c>
      <c r="G2" s="367"/>
      <c r="H2" s="367"/>
      <c r="I2" s="38">
        <f>J34*-1</f>
        <v>2134976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  <c r="L5" s="18"/>
    </row>
    <row r="6" spans="1:13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3" x14ac:dyDescent="0.25">
      <c r="A7" s="40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6"/>
      <c r="I7" s="409"/>
      <c r="J7" s="38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>
        <v>43323</v>
      </c>
      <c r="B22" s="99">
        <v>180172067</v>
      </c>
      <c r="C22" s="253">
        <v>22</v>
      </c>
      <c r="D22" s="34">
        <v>2351038</v>
      </c>
      <c r="E22" s="101">
        <v>180044770</v>
      </c>
      <c r="F22" s="99">
        <v>2</v>
      </c>
      <c r="G22" s="34">
        <v>215075</v>
      </c>
      <c r="H22" s="101"/>
      <c r="I22" s="102"/>
      <c r="J22" s="34"/>
      <c r="L22" s="238"/>
    </row>
    <row r="23" spans="1:12" s="233" customFormat="1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s="233" customFormat="1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540</v>
      </c>
      <c r="D26" s="9"/>
      <c r="E26" s="8" t="s">
        <v>11</v>
      </c>
      <c r="F26" s="8">
        <f>SUM(F8:F25)</f>
        <v>94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66" t="s">
        <v>12</v>
      </c>
      <c r="H28" s="366"/>
      <c r="I28" s="39"/>
      <c r="J28" s="13">
        <f>SUM(D8:D25)</f>
        <v>56549766</v>
      </c>
    </row>
    <row r="29" spans="1:12" x14ac:dyDescent="0.25">
      <c r="A29" s="4"/>
      <c r="B29" s="3"/>
      <c r="C29" s="26"/>
      <c r="D29" s="6"/>
      <c r="E29" s="7"/>
      <c r="F29" s="3"/>
      <c r="G29" s="366" t="s">
        <v>13</v>
      </c>
      <c r="H29" s="366"/>
      <c r="I29" s="39"/>
      <c r="J29" s="13">
        <f>SUM(G8:G25)</f>
        <v>10271790</v>
      </c>
    </row>
    <row r="30" spans="1:12" x14ac:dyDescent="0.25">
      <c r="A30" s="14"/>
      <c r="B30" s="7"/>
      <c r="C30" s="26"/>
      <c r="D30" s="6"/>
      <c r="E30" s="7"/>
      <c r="F30" s="3"/>
      <c r="G30" s="366" t="s">
        <v>14</v>
      </c>
      <c r="H30" s="366"/>
      <c r="I30" s="41"/>
      <c r="J30" s="15">
        <f>J28-J29</f>
        <v>46277976</v>
      </c>
    </row>
    <row r="31" spans="1:12" x14ac:dyDescent="0.25">
      <c r="A31" s="4"/>
      <c r="B31" s="16"/>
      <c r="C31" s="26"/>
      <c r="D31" s="17"/>
      <c r="E31" s="7"/>
      <c r="F31" s="3"/>
      <c r="G31" s="366" t="s">
        <v>15</v>
      </c>
      <c r="H31" s="366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66" t="s">
        <v>16</v>
      </c>
      <c r="H32" s="366"/>
      <c r="I32" s="39"/>
      <c r="J32" s="13">
        <f>J30+J31</f>
        <v>46277976</v>
      </c>
    </row>
    <row r="33" spans="1:10" x14ac:dyDescent="0.25">
      <c r="A33" s="4"/>
      <c r="B33" s="16"/>
      <c r="C33" s="26"/>
      <c r="D33" s="17"/>
      <c r="E33" s="7"/>
      <c r="F33" s="3"/>
      <c r="G33" s="366" t="s">
        <v>5</v>
      </c>
      <c r="H33" s="366"/>
      <c r="I33" s="39"/>
      <c r="J33" s="13">
        <f>SUM(I8:I26)</f>
        <v>44143000</v>
      </c>
    </row>
    <row r="34" spans="1:10" x14ac:dyDescent="0.25">
      <c r="A34" s="4"/>
      <c r="B34" s="16"/>
      <c r="C34" s="26"/>
      <c r="D34" s="17"/>
      <c r="E34" s="7"/>
      <c r="F34" s="3"/>
      <c r="G34" s="366" t="s">
        <v>32</v>
      </c>
      <c r="H34" s="366"/>
      <c r="I34" s="40" t="str">
        <f>IF(J34&gt;0,"SALDO",IF(J34&lt;0,"PIUTANG",IF(J34=0,"LUNAS")))</f>
        <v>PIUTANG</v>
      </c>
      <c r="J34" s="13">
        <f>J33-J32</f>
        <v>-2134976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workbookViewId="0">
      <pane ySplit="7" topLeftCell="A26" activePane="bottomLeft" state="frozen"/>
      <selection pane="bottomLeft" activeCell="B29" sqref="B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7" t="s">
        <v>22</v>
      </c>
      <c r="G1" s="367"/>
      <c r="H1" s="367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7" t="s">
        <v>21</v>
      </c>
      <c r="G2" s="367"/>
      <c r="H2" s="367"/>
      <c r="I2" s="220">
        <f>J43*-1</f>
        <v>9616975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0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406" t="s">
        <v>4</v>
      </c>
      <c r="I6" s="408" t="s">
        <v>5</v>
      </c>
      <c r="J6" s="379" t="s">
        <v>6</v>
      </c>
    </row>
    <row r="7" spans="1:10" x14ac:dyDescent="0.25">
      <c r="A7" s="40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7"/>
      <c r="I7" s="409"/>
      <c r="J7" s="38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2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2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2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2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2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2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2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2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2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  <c r="L25" s="219">
        <v>3972300</v>
      </c>
    </row>
    <row r="26" spans="1:12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2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2" x14ac:dyDescent="0.25">
      <c r="A28" s="98">
        <v>43312</v>
      </c>
      <c r="B28" s="99"/>
      <c r="C28" s="100"/>
      <c r="D28" s="34"/>
      <c r="E28" s="244"/>
      <c r="F28" s="242"/>
      <c r="G28" s="246"/>
      <c r="H28" s="245"/>
      <c r="I28" s="245">
        <v>5000000</v>
      </c>
      <c r="J28" s="246" t="s">
        <v>17</v>
      </c>
    </row>
    <row r="29" spans="1:12" x14ac:dyDescent="0.25">
      <c r="A29" s="98">
        <v>43316</v>
      </c>
      <c r="B29" s="99">
        <v>180171421</v>
      </c>
      <c r="C29" s="100">
        <v>86</v>
      </c>
      <c r="D29" s="34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2" x14ac:dyDescent="0.25">
      <c r="A30" s="98">
        <v>43321</v>
      </c>
      <c r="B30" s="99"/>
      <c r="C30" s="100"/>
      <c r="D30" s="34"/>
      <c r="E30" s="244"/>
      <c r="F30" s="242"/>
      <c r="G30" s="246"/>
      <c r="H30" s="245"/>
      <c r="I30" s="245">
        <v>5000000</v>
      </c>
      <c r="J30" s="246" t="s">
        <v>17</v>
      </c>
    </row>
    <row r="31" spans="1:12" x14ac:dyDescent="0.25">
      <c r="A31" s="98">
        <v>43324</v>
      </c>
      <c r="B31" s="99">
        <v>180172199</v>
      </c>
      <c r="C31" s="100">
        <v>64</v>
      </c>
      <c r="D31" s="34">
        <v>6799800</v>
      </c>
      <c r="E31" s="101"/>
      <c r="F31" s="99"/>
      <c r="G31" s="34"/>
      <c r="H31" s="102"/>
      <c r="I31" s="102"/>
      <c r="J31" s="34"/>
    </row>
    <row r="32" spans="1:12" x14ac:dyDescent="0.25">
      <c r="A32" s="98">
        <v>43326</v>
      </c>
      <c r="B32" s="99"/>
      <c r="C32" s="100"/>
      <c r="D32" s="34"/>
      <c r="E32" s="101">
        <v>180044825</v>
      </c>
      <c r="F32" s="99">
        <v>12</v>
      </c>
      <c r="G32" s="34">
        <v>1402975</v>
      </c>
      <c r="H32" s="102"/>
      <c r="I32" s="102"/>
      <c r="J32" s="34"/>
    </row>
    <row r="33" spans="1:16" x14ac:dyDescent="0.25">
      <c r="A33" s="98">
        <v>43327</v>
      </c>
      <c r="B33" s="99"/>
      <c r="C33" s="100"/>
      <c r="D33" s="34"/>
      <c r="E33" s="101"/>
      <c r="F33" s="99"/>
      <c r="G33" s="34"/>
      <c r="H33" s="102"/>
      <c r="I33" s="102">
        <v>2000000</v>
      </c>
      <c r="J33" s="34" t="s">
        <v>17</v>
      </c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669</v>
      </c>
      <c r="D35" s="224"/>
      <c r="E35" s="223" t="s">
        <v>11</v>
      </c>
      <c r="F35" s="223">
        <f>SUM(F8:F34)</f>
        <v>95</v>
      </c>
      <c r="G35" s="224">
        <f>SUM(G8:G34)</f>
        <v>9859939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366" t="s">
        <v>12</v>
      </c>
      <c r="H37" s="366"/>
      <c r="I37" s="239"/>
      <c r="J37" s="227">
        <f>SUM(D8:D34)</f>
        <v>69734090</v>
      </c>
    </row>
    <row r="38" spans="1:16" x14ac:dyDescent="0.25">
      <c r="A38" s="235"/>
      <c r="B38" s="234"/>
      <c r="C38" s="240"/>
      <c r="D38" s="236"/>
      <c r="E38" s="223"/>
      <c r="F38" s="234"/>
      <c r="G38" s="366" t="s">
        <v>13</v>
      </c>
      <c r="H38" s="366"/>
      <c r="I38" s="239"/>
      <c r="J38" s="227">
        <f>SUM(G8:G34)</f>
        <v>9859939</v>
      </c>
    </row>
    <row r="39" spans="1:16" x14ac:dyDescent="0.25">
      <c r="A39" s="228"/>
      <c r="B39" s="237"/>
      <c r="C39" s="240"/>
      <c r="D39" s="236"/>
      <c r="E39" s="237"/>
      <c r="F39" s="234"/>
      <c r="G39" s="366" t="s">
        <v>14</v>
      </c>
      <c r="H39" s="366"/>
      <c r="I39" s="41"/>
      <c r="J39" s="229">
        <f>J37-J38</f>
        <v>59874151</v>
      </c>
    </row>
    <row r="40" spans="1:16" x14ac:dyDescent="0.25">
      <c r="A40" s="235"/>
      <c r="B40" s="230"/>
      <c r="C40" s="240"/>
      <c r="D40" s="231"/>
      <c r="E40" s="237"/>
      <c r="F40" s="223"/>
      <c r="G40" s="366" t="s">
        <v>15</v>
      </c>
      <c r="H40" s="366"/>
      <c r="I40" s="239"/>
      <c r="J40" s="227">
        <f>SUM(H8:H36)</f>
        <v>0</v>
      </c>
    </row>
    <row r="41" spans="1:16" x14ac:dyDescent="0.25">
      <c r="A41" s="235"/>
      <c r="B41" s="230"/>
      <c r="C41" s="240"/>
      <c r="D41" s="231"/>
      <c r="E41" s="237"/>
      <c r="F41" s="223"/>
      <c r="G41" s="366" t="s">
        <v>16</v>
      </c>
      <c r="H41" s="366"/>
      <c r="I41" s="239"/>
      <c r="J41" s="227">
        <f>J39+J40</f>
        <v>59874151</v>
      </c>
    </row>
    <row r="42" spans="1:16" x14ac:dyDescent="0.25">
      <c r="A42" s="235"/>
      <c r="B42" s="230"/>
      <c r="C42" s="240"/>
      <c r="D42" s="231"/>
      <c r="E42" s="237"/>
      <c r="F42" s="234"/>
      <c r="G42" s="366" t="s">
        <v>5</v>
      </c>
      <c r="H42" s="366"/>
      <c r="I42" s="239"/>
      <c r="J42" s="227">
        <f>SUM(I8:I36)</f>
        <v>50257176</v>
      </c>
    </row>
    <row r="43" spans="1:16" x14ac:dyDescent="0.25">
      <c r="A43" s="235"/>
      <c r="B43" s="230"/>
      <c r="C43" s="240"/>
      <c r="D43" s="231"/>
      <c r="E43" s="237"/>
      <c r="F43" s="234"/>
      <c r="G43" s="366" t="s">
        <v>32</v>
      </c>
      <c r="H43" s="366"/>
      <c r="I43" s="240" t="str">
        <f>IF(J43&gt;0,"SALDO",IF(J43&lt;0,"PIUTANG",IF(J43=0,"LUNAS")))</f>
        <v>PIUTANG</v>
      </c>
      <c r="J43" s="227">
        <f>J42-J41</f>
        <v>-9616975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8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8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I32" sqref="I32:I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7" t="s">
        <v>22</v>
      </c>
      <c r="G1" s="367"/>
      <c r="H1" s="36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7" t="s">
        <v>21</v>
      </c>
      <c r="G2" s="367"/>
      <c r="H2" s="367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2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406" t="s">
        <v>4</v>
      </c>
      <c r="I6" s="408" t="s">
        <v>5</v>
      </c>
      <c r="J6" s="379" t="s">
        <v>6</v>
      </c>
    </row>
    <row r="7" spans="1:12" x14ac:dyDescent="0.25">
      <c r="A7" s="40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7"/>
      <c r="I7" s="409"/>
      <c r="J7" s="380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66" t="s">
        <v>12</v>
      </c>
      <c r="H27" s="366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66" t="s">
        <v>13</v>
      </c>
      <c r="H28" s="366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66" t="s">
        <v>14</v>
      </c>
      <c r="H29" s="366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66" t="s">
        <v>15</v>
      </c>
      <c r="H30" s="366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66" t="s">
        <v>16</v>
      </c>
      <c r="H31" s="366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66" t="s">
        <v>5</v>
      </c>
      <c r="H32" s="366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66" t="s">
        <v>32</v>
      </c>
      <c r="H33" s="366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1"/>
  <sheetViews>
    <sheetView zoomScale="85" zoomScaleNormal="85" workbookViewId="0">
      <pane ySplit="7" topLeftCell="A181" activePane="bottomLeft" state="frozen"/>
      <selection pane="bottomLeft" activeCell="L188" sqref="L18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7" t="s">
        <v>22</v>
      </c>
      <c r="G1" s="367"/>
      <c r="H1" s="367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7" t="s">
        <v>21</v>
      </c>
      <c r="G2" s="367"/>
      <c r="H2" s="367"/>
      <c r="I2" s="220">
        <f>J205*-1</f>
        <v>774727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0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406" t="s">
        <v>4</v>
      </c>
      <c r="I6" s="408" t="s">
        <v>5</v>
      </c>
      <c r="J6" s="379" t="s">
        <v>6</v>
      </c>
    </row>
    <row r="7" spans="1:10" x14ac:dyDescent="0.25">
      <c r="A7" s="402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7"/>
      <c r="I7" s="409"/>
      <c r="J7" s="380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43311</v>
      </c>
      <c r="B171" s="99">
        <v>180170983</v>
      </c>
      <c r="C171" s="100">
        <v>3</v>
      </c>
      <c r="D171" s="34">
        <v>408538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43311</v>
      </c>
      <c r="B172" s="99">
        <v>180171035</v>
      </c>
      <c r="C172" s="100">
        <v>2</v>
      </c>
      <c r="D172" s="34">
        <v>194513</v>
      </c>
      <c r="E172" s="101"/>
      <c r="F172" s="99"/>
      <c r="G172" s="34"/>
      <c r="H172" s="102"/>
      <c r="I172" s="102"/>
      <c r="J172" s="34"/>
    </row>
    <row r="173" spans="1:10" x14ac:dyDescent="0.25">
      <c r="A173" s="98">
        <v>43312</v>
      </c>
      <c r="B173" s="99">
        <v>180171079</v>
      </c>
      <c r="C173" s="100">
        <v>2</v>
      </c>
      <c r="D173" s="34">
        <v>176663</v>
      </c>
      <c r="E173" s="101">
        <v>180044609</v>
      </c>
      <c r="F173" s="99">
        <v>28</v>
      </c>
      <c r="G173" s="34">
        <v>2710925</v>
      </c>
      <c r="H173" s="102"/>
      <c r="I173" s="102"/>
      <c r="J173" s="34"/>
    </row>
    <row r="174" spans="1:10" x14ac:dyDescent="0.25">
      <c r="A174" s="98">
        <v>43313</v>
      </c>
      <c r="B174" s="99">
        <v>180171177</v>
      </c>
      <c r="C174" s="100">
        <v>3</v>
      </c>
      <c r="D174" s="34">
        <v>202563</v>
      </c>
      <c r="E174" s="101"/>
      <c r="F174" s="99"/>
      <c r="G174" s="34"/>
      <c r="H174" s="102"/>
      <c r="I174" s="102"/>
      <c r="J174" s="34"/>
    </row>
    <row r="175" spans="1:10" x14ac:dyDescent="0.25">
      <c r="A175" s="98">
        <v>43313</v>
      </c>
      <c r="B175" s="99">
        <v>180171179</v>
      </c>
      <c r="C175" s="100">
        <v>2</v>
      </c>
      <c r="D175" s="34">
        <v>178763</v>
      </c>
      <c r="E175" s="101"/>
      <c r="F175" s="99"/>
      <c r="G175" s="34"/>
      <c r="H175" s="102"/>
      <c r="I175" s="102"/>
      <c r="J175" s="34"/>
    </row>
    <row r="176" spans="1:10" x14ac:dyDescent="0.25">
      <c r="A176" s="98">
        <v>43314</v>
      </c>
      <c r="B176" s="99">
        <v>180171263</v>
      </c>
      <c r="C176" s="100">
        <v>3</v>
      </c>
      <c r="D176" s="34">
        <v>329963</v>
      </c>
      <c r="E176" s="101"/>
      <c r="F176" s="99"/>
      <c r="G176" s="34"/>
      <c r="H176" s="102"/>
      <c r="I176" s="102"/>
      <c r="J176" s="34"/>
    </row>
    <row r="177" spans="1:10" x14ac:dyDescent="0.25">
      <c r="A177" s="98">
        <v>43314</v>
      </c>
      <c r="B177" s="99">
        <v>180171265</v>
      </c>
      <c r="C177" s="100">
        <v>5</v>
      </c>
      <c r="D177" s="34">
        <v>352713</v>
      </c>
      <c r="E177" s="101"/>
      <c r="F177" s="99"/>
      <c r="G177" s="34"/>
      <c r="H177" s="102"/>
      <c r="I177" s="102"/>
      <c r="J177" s="34"/>
    </row>
    <row r="178" spans="1:10" x14ac:dyDescent="0.25">
      <c r="A178" s="98">
        <v>43314</v>
      </c>
      <c r="B178" s="99">
        <v>180171312</v>
      </c>
      <c r="C178" s="100">
        <v>2</v>
      </c>
      <c r="D178" s="34">
        <v>134313</v>
      </c>
      <c r="E178" s="101"/>
      <c r="F178" s="99"/>
      <c r="G178" s="34"/>
      <c r="H178" s="102"/>
      <c r="I178" s="102"/>
      <c r="J178" s="34"/>
    </row>
    <row r="179" spans="1:10" x14ac:dyDescent="0.25">
      <c r="A179" s="98">
        <v>43315</v>
      </c>
      <c r="B179" s="99">
        <v>180171392</v>
      </c>
      <c r="C179" s="100">
        <v>4</v>
      </c>
      <c r="D179" s="34">
        <v>323575</v>
      </c>
      <c r="E179" s="101"/>
      <c r="F179" s="99"/>
      <c r="G179" s="34"/>
      <c r="H179" s="102"/>
      <c r="I179" s="102"/>
      <c r="J179" s="34"/>
    </row>
    <row r="180" spans="1:10" x14ac:dyDescent="0.25">
      <c r="A180" s="98">
        <v>43316</v>
      </c>
      <c r="B180" s="99">
        <v>180171458</v>
      </c>
      <c r="C180" s="100">
        <v>3</v>
      </c>
      <c r="D180" s="34">
        <v>392263</v>
      </c>
      <c r="E180" s="101"/>
      <c r="F180" s="99"/>
      <c r="G180" s="34"/>
      <c r="H180" s="102"/>
      <c r="I180" s="102"/>
      <c r="J180" s="34"/>
    </row>
    <row r="181" spans="1:10" x14ac:dyDescent="0.25">
      <c r="A181" s="98">
        <v>43318</v>
      </c>
      <c r="B181" s="99">
        <v>180171633</v>
      </c>
      <c r="C181" s="100">
        <v>8</v>
      </c>
      <c r="D181" s="34">
        <v>615913</v>
      </c>
      <c r="E181" s="101"/>
      <c r="F181" s="99"/>
      <c r="G181" s="34"/>
      <c r="H181" s="102"/>
      <c r="I181" s="102"/>
      <c r="J181" s="34"/>
    </row>
    <row r="182" spans="1:10" x14ac:dyDescent="0.25">
      <c r="A182" s="98">
        <v>43320</v>
      </c>
      <c r="B182" s="99">
        <v>180171815</v>
      </c>
      <c r="C182" s="100">
        <v>2</v>
      </c>
      <c r="D182" s="34">
        <v>151550</v>
      </c>
      <c r="E182" s="101"/>
      <c r="F182" s="99"/>
      <c r="G182" s="34"/>
      <c r="H182" s="102"/>
      <c r="I182" s="102"/>
      <c r="J182" s="34"/>
    </row>
    <row r="183" spans="1:10" x14ac:dyDescent="0.25">
      <c r="A183" s="98">
        <v>43320</v>
      </c>
      <c r="B183" s="99">
        <v>180171874</v>
      </c>
      <c r="C183" s="100">
        <v>4</v>
      </c>
      <c r="D183" s="34">
        <v>477575</v>
      </c>
      <c r="E183" s="101"/>
      <c r="F183" s="99"/>
      <c r="G183" s="34"/>
      <c r="H183" s="102"/>
      <c r="I183" s="102"/>
      <c r="J183" s="34"/>
    </row>
    <row r="184" spans="1:10" x14ac:dyDescent="0.25">
      <c r="A184" s="98">
        <v>43321</v>
      </c>
      <c r="B184" s="99">
        <v>180171924</v>
      </c>
      <c r="C184" s="100">
        <v>1</v>
      </c>
      <c r="D184" s="34">
        <v>102900</v>
      </c>
      <c r="E184" s="101"/>
      <c r="F184" s="99"/>
      <c r="G184" s="34"/>
      <c r="H184" s="102"/>
      <c r="I184" s="102"/>
      <c r="J184" s="34"/>
    </row>
    <row r="185" spans="1:10" x14ac:dyDescent="0.25">
      <c r="A185" s="98">
        <v>43321</v>
      </c>
      <c r="B185" s="99">
        <v>180171971</v>
      </c>
      <c r="C185" s="100">
        <v>1</v>
      </c>
      <c r="D185" s="34">
        <v>59588</v>
      </c>
      <c r="E185" s="101"/>
      <c r="F185" s="99"/>
      <c r="G185" s="34"/>
      <c r="H185" s="102"/>
      <c r="I185" s="102"/>
      <c r="J185" s="34"/>
    </row>
    <row r="186" spans="1:10" x14ac:dyDescent="0.25">
      <c r="A186" s="98">
        <v>43322</v>
      </c>
      <c r="B186" s="99">
        <v>180172022</v>
      </c>
      <c r="C186" s="100">
        <v>1</v>
      </c>
      <c r="D186" s="34">
        <v>47163</v>
      </c>
      <c r="E186" s="101"/>
      <c r="F186" s="99"/>
      <c r="G186" s="34"/>
      <c r="H186" s="102"/>
      <c r="I186" s="102"/>
      <c r="J186" s="34"/>
    </row>
    <row r="187" spans="1:10" x14ac:dyDescent="0.25">
      <c r="A187" s="98">
        <v>43322</v>
      </c>
      <c r="B187" s="99">
        <v>180172055</v>
      </c>
      <c r="C187" s="100">
        <v>2</v>
      </c>
      <c r="D187" s="34">
        <v>227063</v>
      </c>
      <c r="E187" s="101"/>
      <c r="F187" s="99"/>
      <c r="G187" s="34"/>
      <c r="H187" s="102"/>
      <c r="I187" s="102"/>
      <c r="J187" s="34"/>
    </row>
    <row r="188" spans="1:10" x14ac:dyDescent="0.25">
      <c r="A188" s="98">
        <v>43323</v>
      </c>
      <c r="B188" s="99">
        <v>180172109</v>
      </c>
      <c r="C188" s="100">
        <v>1</v>
      </c>
      <c r="D188" s="34">
        <v>150500</v>
      </c>
      <c r="E188" s="101">
        <v>180044789</v>
      </c>
      <c r="F188" s="99">
        <v>32</v>
      </c>
      <c r="G188" s="34">
        <v>3464300</v>
      </c>
      <c r="H188" s="102"/>
      <c r="I188" s="102"/>
      <c r="J188" s="34"/>
    </row>
    <row r="189" spans="1:10" x14ac:dyDescent="0.25">
      <c r="A189" s="98">
        <v>43325</v>
      </c>
      <c r="B189" s="99">
        <v>180172291</v>
      </c>
      <c r="C189" s="100">
        <v>3</v>
      </c>
      <c r="D189" s="34">
        <v>233363</v>
      </c>
      <c r="E189" s="101"/>
      <c r="F189" s="99"/>
      <c r="G189" s="34"/>
      <c r="H189" s="102"/>
      <c r="I189" s="102"/>
      <c r="J189" s="34"/>
    </row>
    <row r="190" spans="1:10" x14ac:dyDescent="0.25">
      <c r="A190" s="98">
        <v>43326</v>
      </c>
      <c r="B190" s="99">
        <v>180172388</v>
      </c>
      <c r="C190" s="100">
        <v>7</v>
      </c>
      <c r="D190" s="34">
        <v>748650</v>
      </c>
      <c r="E190" s="101"/>
      <c r="F190" s="99"/>
      <c r="G190" s="34"/>
      <c r="H190" s="102"/>
      <c r="I190" s="102"/>
      <c r="J190" s="34"/>
    </row>
    <row r="191" spans="1:10" x14ac:dyDescent="0.25">
      <c r="A191" s="98">
        <v>43326</v>
      </c>
      <c r="B191" s="99">
        <v>180172450</v>
      </c>
      <c r="C191" s="100">
        <v>2</v>
      </c>
      <c r="D191" s="34">
        <v>190750</v>
      </c>
      <c r="E191" s="101"/>
      <c r="F191" s="99"/>
      <c r="G191" s="34"/>
      <c r="H191" s="102"/>
      <c r="I191" s="102"/>
      <c r="J191" s="34"/>
    </row>
    <row r="192" spans="1:10" x14ac:dyDescent="0.25">
      <c r="A192" s="98">
        <v>43327</v>
      </c>
      <c r="B192" s="99">
        <v>180172498</v>
      </c>
      <c r="C192" s="100">
        <v>6</v>
      </c>
      <c r="D192" s="34">
        <v>624750</v>
      </c>
      <c r="E192" s="101"/>
      <c r="F192" s="99"/>
      <c r="G192" s="34"/>
      <c r="H192" s="102"/>
      <c r="I192" s="102"/>
      <c r="J192" s="34"/>
    </row>
    <row r="193" spans="1:16" x14ac:dyDescent="0.25">
      <c r="A193" s="98">
        <v>43328</v>
      </c>
      <c r="B193" s="99">
        <v>180172585</v>
      </c>
      <c r="C193" s="100">
        <v>2</v>
      </c>
      <c r="D193" s="34">
        <v>211663</v>
      </c>
      <c r="E193" s="101"/>
      <c r="F193" s="99"/>
      <c r="G193" s="34"/>
      <c r="H193" s="102"/>
      <c r="I193" s="102"/>
      <c r="J193" s="34"/>
    </row>
    <row r="194" spans="1:16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6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6" x14ac:dyDescent="0.25">
      <c r="A196" s="235"/>
      <c r="B196" s="234"/>
      <c r="C196" s="240"/>
      <c r="D196" s="236"/>
      <c r="E196" s="237"/>
      <c r="F196" s="234"/>
      <c r="G196" s="236"/>
      <c r="H196" s="239"/>
      <c r="I196" s="239"/>
      <c r="J196" s="236"/>
    </row>
    <row r="197" spans="1:16" x14ac:dyDescent="0.25">
      <c r="A197" s="235"/>
      <c r="B197" s="223" t="s">
        <v>11</v>
      </c>
      <c r="C197" s="232">
        <f>SUM(C8:C196)</f>
        <v>1357</v>
      </c>
      <c r="D197" s="224"/>
      <c r="E197" s="223" t="s">
        <v>11</v>
      </c>
      <c r="F197" s="223">
        <f>SUM(F8:F196)</f>
        <v>215</v>
      </c>
      <c r="G197" s="224">
        <f>SUM(G8:G196)</f>
        <v>23221977</v>
      </c>
      <c r="H197" s="239"/>
      <c r="I197" s="239"/>
      <c r="J197" s="236"/>
    </row>
    <row r="198" spans="1:16" x14ac:dyDescent="0.25">
      <c r="A198" s="235"/>
      <c r="B198" s="223"/>
      <c r="C198" s="232"/>
      <c r="D198" s="224"/>
      <c r="E198" s="237"/>
      <c r="F198" s="234"/>
      <c r="G198" s="236"/>
      <c r="H198" s="239"/>
      <c r="I198" s="239"/>
      <c r="J198" s="236"/>
    </row>
    <row r="199" spans="1:16" x14ac:dyDescent="0.25">
      <c r="A199" s="225"/>
      <c r="B199" s="226"/>
      <c r="C199" s="240"/>
      <c r="D199" s="236"/>
      <c r="E199" s="223"/>
      <c r="F199" s="234"/>
      <c r="G199" s="366" t="s">
        <v>12</v>
      </c>
      <c r="H199" s="366"/>
      <c r="I199" s="239"/>
      <c r="J199" s="227">
        <f>SUM(D8:D196)</f>
        <v>131064205</v>
      </c>
    </row>
    <row r="200" spans="1:16" x14ac:dyDescent="0.25">
      <c r="A200" s="235"/>
      <c r="B200" s="234"/>
      <c r="C200" s="240"/>
      <c r="D200" s="236"/>
      <c r="E200" s="223"/>
      <c r="F200" s="234"/>
      <c r="G200" s="366" t="s">
        <v>13</v>
      </c>
      <c r="H200" s="366"/>
      <c r="I200" s="239"/>
      <c r="J200" s="227">
        <f>SUM(G8:G196)</f>
        <v>23221977</v>
      </c>
    </row>
    <row r="201" spans="1:16" x14ac:dyDescent="0.25">
      <c r="A201" s="228"/>
      <c r="B201" s="237"/>
      <c r="C201" s="240"/>
      <c r="D201" s="236"/>
      <c r="E201" s="237"/>
      <c r="F201" s="234"/>
      <c r="G201" s="366" t="s">
        <v>14</v>
      </c>
      <c r="H201" s="366"/>
      <c r="I201" s="41"/>
      <c r="J201" s="229">
        <f>J199-J200</f>
        <v>107842228</v>
      </c>
    </row>
    <row r="202" spans="1:16" x14ac:dyDescent="0.25">
      <c r="A202" s="235"/>
      <c r="B202" s="230"/>
      <c r="C202" s="240"/>
      <c r="D202" s="231"/>
      <c r="E202" s="237"/>
      <c r="F202" s="223"/>
      <c r="G202" s="366" t="s">
        <v>15</v>
      </c>
      <c r="H202" s="366"/>
      <c r="I202" s="239"/>
      <c r="J202" s="227">
        <f>SUM(H8:H198)</f>
        <v>375000</v>
      </c>
    </row>
    <row r="203" spans="1:16" x14ac:dyDescent="0.25">
      <c r="A203" s="235"/>
      <c r="B203" s="230"/>
      <c r="C203" s="240"/>
      <c r="D203" s="231"/>
      <c r="E203" s="237"/>
      <c r="F203" s="223"/>
      <c r="G203" s="366" t="s">
        <v>16</v>
      </c>
      <c r="H203" s="366"/>
      <c r="I203" s="239"/>
      <c r="J203" s="227">
        <f>J201+J202</f>
        <v>108217228</v>
      </c>
    </row>
    <row r="204" spans="1:16" x14ac:dyDescent="0.25">
      <c r="A204" s="235"/>
      <c r="B204" s="230"/>
      <c r="C204" s="240"/>
      <c r="D204" s="231"/>
      <c r="E204" s="237"/>
      <c r="F204" s="234"/>
      <c r="G204" s="366" t="s">
        <v>5</v>
      </c>
      <c r="H204" s="366"/>
      <c r="I204" s="239"/>
      <c r="J204" s="227">
        <f>SUM(I8:I198)</f>
        <v>107442501</v>
      </c>
    </row>
    <row r="205" spans="1:16" x14ac:dyDescent="0.25">
      <c r="A205" s="235"/>
      <c r="B205" s="230"/>
      <c r="C205" s="240"/>
      <c r="D205" s="231"/>
      <c r="E205" s="237"/>
      <c r="F205" s="234"/>
      <c r="G205" s="366" t="s">
        <v>32</v>
      </c>
      <c r="H205" s="366"/>
      <c r="I205" s="240" t="str">
        <f>IF(J205&gt;0,"SALDO",IF(J205&lt;0,"PIUTANG",IF(J205=0,"LUNAS")))</f>
        <v>PIUTANG</v>
      </c>
      <c r="J205" s="227">
        <f>J204-J203</f>
        <v>-774727</v>
      </c>
    </row>
    <row r="206" spans="1:16" x14ac:dyDescent="0.25">
      <c r="F206" s="219"/>
      <c r="G206" s="219"/>
      <c r="J206" s="219"/>
    </row>
    <row r="207" spans="1:16" x14ac:dyDescent="0.25">
      <c r="C207" s="219"/>
      <c r="D207" s="219"/>
      <c r="F207" s="219"/>
      <c r="G207" s="219"/>
      <c r="J207" s="219"/>
      <c r="L207" s="233"/>
      <c r="M207" s="233"/>
      <c r="N207" s="233"/>
      <c r="O207" s="233"/>
      <c r="P207" s="233"/>
    </row>
    <row r="208" spans="1:16" x14ac:dyDescent="0.25">
      <c r="C208" s="219"/>
      <c r="D208" s="219"/>
      <c r="F208" s="219"/>
      <c r="G208" s="219"/>
      <c r="J208" s="219"/>
      <c r="L208" s="233"/>
      <c r="M208" s="233"/>
      <c r="N208" s="233"/>
      <c r="O208" s="233"/>
      <c r="P208" s="233"/>
    </row>
    <row r="209" spans="3:16" x14ac:dyDescent="0.25">
      <c r="C209" s="219"/>
      <c r="D209" s="219"/>
      <c r="F209" s="219"/>
      <c r="G209" s="219"/>
      <c r="J209" s="219"/>
      <c r="L209" s="233"/>
      <c r="M209" s="233"/>
      <c r="N209" s="233"/>
      <c r="O209" s="233"/>
      <c r="P209" s="233"/>
    </row>
    <row r="210" spans="3:16" x14ac:dyDescent="0.25">
      <c r="C210" s="219"/>
      <c r="D210" s="219"/>
      <c r="F210" s="219"/>
      <c r="G210" s="219"/>
      <c r="J210" s="219"/>
      <c r="L210" s="233"/>
      <c r="M210" s="233"/>
      <c r="N210" s="233"/>
      <c r="O210" s="233"/>
      <c r="P210" s="233"/>
    </row>
    <row r="211" spans="3:16" x14ac:dyDescent="0.25">
      <c r="C211" s="219"/>
      <c r="D211" s="219"/>
      <c r="L211" s="233"/>
      <c r="M211" s="233"/>
      <c r="N211" s="233"/>
      <c r="O211" s="233"/>
      <c r="P211" s="233"/>
    </row>
  </sheetData>
  <mergeCells count="15">
    <mergeCell ref="G205:H205"/>
    <mergeCell ref="G199:H199"/>
    <mergeCell ref="G200:H200"/>
    <mergeCell ref="G201:H201"/>
    <mergeCell ref="G202:H202"/>
    <mergeCell ref="G203:H203"/>
    <mergeCell ref="G204:H20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L37" sqref="L37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7" t="s">
        <v>22</v>
      </c>
      <c r="G1" s="367"/>
      <c r="H1" s="367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7" t="s">
        <v>21</v>
      </c>
      <c r="G2" s="367"/>
      <c r="H2" s="367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5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406" t="s">
        <v>4</v>
      </c>
      <c r="I6" s="408" t="s">
        <v>5</v>
      </c>
      <c r="J6" s="379" t="s">
        <v>6</v>
      </c>
    </row>
    <row r="7" spans="1:15" x14ac:dyDescent="0.25">
      <c r="A7" s="40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7"/>
      <c r="I7" s="409"/>
      <c r="J7" s="38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66" t="s">
        <v>12</v>
      </c>
      <c r="H46" s="36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66" t="s">
        <v>13</v>
      </c>
      <c r="H47" s="36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66" t="s">
        <v>14</v>
      </c>
      <c r="H48" s="36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66" t="s">
        <v>15</v>
      </c>
      <c r="H49" s="36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66" t="s">
        <v>16</v>
      </c>
      <c r="H50" s="36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66" t="s">
        <v>5</v>
      </c>
      <c r="H51" s="36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66" t="s">
        <v>32</v>
      </c>
      <c r="H52" s="36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7" t="s">
        <v>22</v>
      </c>
      <c r="G1" s="367"/>
      <c r="H1" s="367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7" t="s">
        <v>21</v>
      </c>
      <c r="G2" s="367"/>
      <c r="H2" s="367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6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406" t="s">
        <v>4</v>
      </c>
      <c r="I6" s="408" t="s">
        <v>5</v>
      </c>
      <c r="J6" s="379" t="s">
        <v>6</v>
      </c>
    </row>
    <row r="7" spans="1:16" x14ac:dyDescent="0.25">
      <c r="A7" s="40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7"/>
      <c r="I7" s="409"/>
      <c r="J7" s="38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66" t="s">
        <v>12</v>
      </c>
      <c r="H69" s="36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66" t="s">
        <v>13</v>
      </c>
      <c r="H70" s="36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66" t="s">
        <v>14</v>
      </c>
      <c r="H71" s="36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66" t="s">
        <v>15</v>
      </c>
      <c r="H72" s="36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66" t="s">
        <v>16</v>
      </c>
      <c r="H73" s="36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66" t="s">
        <v>5</v>
      </c>
      <c r="H74" s="36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66" t="s">
        <v>32</v>
      </c>
      <c r="H75" s="36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38" sqref="G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10" t="s">
        <v>21</v>
      </c>
      <c r="H1" s="410"/>
      <c r="I1" s="410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10" t="s">
        <v>109</v>
      </c>
      <c r="H2" s="410"/>
      <c r="I2" s="41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10" t="s">
        <v>110</v>
      </c>
      <c r="H3" s="410"/>
      <c r="I3" s="410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3" x14ac:dyDescent="0.25">
      <c r="A7" s="40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6"/>
      <c r="I7" s="409"/>
      <c r="J7" s="38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66" t="s">
        <v>12</v>
      </c>
      <c r="H44" s="36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66" t="s">
        <v>13</v>
      </c>
      <c r="H45" s="36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66" t="s">
        <v>14</v>
      </c>
      <c r="H46" s="36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66" t="s">
        <v>15</v>
      </c>
      <c r="H47" s="36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66" t="s">
        <v>16</v>
      </c>
      <c r="H48" s="36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66" t="s">
        <v>5</v>
      </c>
      <c r="H49" s="36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66" t="s">
        <v>32</v>
      </c>
      <c r="H50" s="36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7" t="s">
        <v>22</v>
      </c>
      <c r="G1" s="367"/>
      <c r="H1" s="367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7" t="s">
        <v>21</v>
      </c>
      <c r="G2" s="367"/>
      <c r="H2" s="367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0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0" x14ac:dyDescent="0.25">
      <c r="A7" s="40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6"/>
      <c r="I7" s="409"/>
      <c r="J7" s="38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66" t="s">
        <v>12</v>
      </c>
      <c r="H49" s="36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66" t="s">
        <v>13</v>
      </c>
      <c r="H50" s="36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66" t="s">
        <v>14</v>
      </c>
      <c r="H51" s="36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66" t="s">
        <v>15</v>
      </c>
      <c r="H52" s="36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66" t="s">
        <v>16</v>
      </c>
      <c r="H53" s="36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66" t="s">
        <v>5</v>
      </c>
      <c r="H54" s="36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66" t="s">
        <v>32</v>
      </c>
      <c r="H55" s="36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7" t="s">
        <v>22</v>
      </c>
      <c r="G1" s="367"/>
      <c r="H1" s="367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7" t="s">
        <v>21</v>
      </c>
      <c r="G2" s="367"/>
      <c r="H2" s="367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2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2" x14ac:dyDescent="0.25">
      <c r="A7" s="40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6"/>
      <c r="I7" s="409"/>
      <c r="J7" s="38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66" t="s">
        <v>12</v>
      </c>
      <c r="H120" s="36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66" t="s">
        <v>13</v>
      </c>
      <c r="H121" s="36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66" t="s">
        <v>14</v>
      </c>
      <c r="H122" s="36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66" t="s">
        <v>15</v>
      </c>
      <c r="H123" s="36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66" t="s">
        <v>16</v>
      </c>
      <c r="H124" s="36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66" t="s">
        <v>5</v>
      </c>
      <c r="H125" s="36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66" t="s">
        <v>32</v>
      </c>
      <c r="H126" s="36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D12" sqref="D1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11" t="s">
        <v>49</v>
      </c>
      <c r="B1" s="411"/>
      <c r="C1" s="411"/>
    </row>
    <row r="2" spans="1:5" ht="15" customHeight="1" x14ac:dyDescent="0.25">
      <c r="A2" s="411"/>
      <c r="B2" s="411"/>
      <c r="C2" s="411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43325</v>
      </c>
      <c r="C5" s="281">
        <f>'Taufik ST'!I2</f>
        <v>3424839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43318</v>
      </c>
      <c r="C6" s="281">
        <f>'Indra Fashion'!I2</f>
        <v>684574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43326</v>
      </c>
      <c r="C7" s="281">
        <f>Atlantis!I2</f>
        <v>2675317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43328</v>
      </c>
      <c r="C8" s="281">
        <f>Bandros!I2</f>
        <v>3379514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43304</v>
      </c>
      <c r="C9" s="281">
        <f>'Bentang Fashion'!I2</f>
        <v>9616975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 t="s">
        <v>40</v>
      </c>
      <c r="C11" s="281">
        <v>0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43321</v>
      </c>
      <c r="C13" s="281">
        <f>Yanyan!I2</f>
        <v>417025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>
        <v>43323</v>
      </c>
      <c r="C19" s="281">
        <f>'Agus A'!I2</f>
        <v>2134976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43325</v>
      </c>
      <c r="C20" s="281">
        <f>AnipAssunah!I2</f>
        <v>4960477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4" t="s">
        <v>11</v>
      </c>
      <c r="B23" s="415"/>
      <c r="C23" s="412">
        <f>SUM(C5:C22)</f>
        <v>37286388.5</v>
      </c>
    </row>
    <row r="24" spans="1:5" s="267" customFormat="1" ht="15" customHeight="1" x14ac:dyDescent="0.25">
      <c r="A24" s="416"/>
      <c r="B24" s="417"/>
      <c r="C24" s="413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9" t="s">
        <v>22</v>
      </c>
      <c r="G1" s="419"/>
      <c r="H1" s="419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9" t="s">
        <v>21</v>
      </c>
      <c r="G2" s="419"/>
      <c r="H2" s="419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20"/>
      <c r="B5" s="420"/>
      <c r="C5" s="420"/>
      <c r="D5" s="420"/>
      <c r="E5" s="420"/>
      <c r="F5" s="420"/>
      <c r="G5" s="420"/>
      <c r="H5" s="420"/>
      <c r="I5" s="420"/>
      <c r="J5" s="420"/>
    </row>
    <row r="6" spans="1:13" x14ac:dyDescent="0.25">
      <c r="A6" s="421" t="s">
        <v>2</v>
      </c>
      <c r="B6" s="422" t="s">
        <v>3</v>
      </c>
      <c r="C6" s="422"/>
      <c r="D6" s="422"/>
      <c r="E6" s="422"/>
      <c r="F6" s="422"/>
      <c r="G6" s="422"/>
      <c r="H6" s="423" t="s">
        <v>4</v>
      </c>
      <c r="I6" s="425" t="s">
        <v>5</v>
      </c>
      <c r="J6" s="426" t="s">
        <v>6</v>
      </c>
    </row>
    <row r="7" spans="1:13" x14ac:dyDescent="0.25">
      <c r="A7" s="42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4"/>
      <c r="I7" s="425"/>
      <c r="J7" s="426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8" t="s">
        <v>12</v>
      </c>
      <c r="H89" s="41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8" t="s">
        <v>13</v>
      </c>
      <c r="H90" s="41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8" t="s">
        <v>14</v>
      </c>
      <c r="H91" s="41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8" t="s">
        <v>15</v>
      </c>
      <c r="H92" s="41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8" t="s">
        <v>16</v>
      </c>
      <c r="H93" s="41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8" t="s">
        <v>5</v>
      </c>
      <c r="H94" s="41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8" t="s">
        <v>32</v>
      </c>
      <c r="H95" s="41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7" t="s">
        <v>22</v>
      </c>
      <c r="G1" s="367"/>
      <c r="H1" s="367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7" t="s">
        <v>21</v>
      </c>
      <c r="G2" s="367"/>
      <c r="H2" s="36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400"/>
    </row>
    <row r="5" spans="1:15" x14ac:dyDescent="0.25">
      <c r="A5" s="401" t="s">
        <v>2</v>
      </c>
      <c r="B5" s="403" t="s">
        <v>3</v>
      </c>
      <c r="C5" s="404"/>
      <c r="D5" s="404"/>
      <c r="E5" s="404"/>
      <c r="F5" s="404"/>
      <c r="G5" s="405"/>
      <c r="H5" s="406" t="s">
        <v>4</v>
      </c>
      <c r="I5" s="408" t="s">
        <v>5</v>
      </c>
      <c r="J5" s="379" t="s">
        <v>6</v>
      </c>
    </row>
    <row r="6" spans="1:15" x14ac:dyDescent="0.25">
      <c r="A6" s="40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7"/>
      <c r="I6" s="409"/>
      <c r="J6" s="38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66" t="s">
        <v>12</v>
      </c>
      <c r="H121" s="366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66" t="s">
        <v>13</v>
      </c>
      <c r="H122" s="366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66" t="s">
        <v>14</v>
      </c>
      <c r="H123" s="366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66" t="s">
        <v>15</v>
      </c>
      <c r="H124" s="366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66" t="s">
        <v>16</v>
      </c>
      <c r="H125" s="366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66" t="s">
        <v>5</v>
      </c>
      <c r="H126" s="366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66" t="s">
        <v>32</v>
      </c>
      <c r="H127" s="36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7" t="s">
        <v>22</v>
      </c>
      <c r="G1" s="367"/>
      <c r="H1" s="36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7" t="s">
        <v>21</v>
      </c>
      <c r="G2" s="367"/>
      <c r="H2" s="36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8"/>
      <c r="B4" s="368"/>
      <c r="C4" s="368"/>
      <c r="D4" s="368"/>
      <c r="E4" s="368"/>
      <c r="F4" s="368"/>
      <c r="G4" s="368"/>
      <c r="H4" s="368"/>
      <c r="I4" s="368"/>
      <c r="J4" s="36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9" t="s">
        <v>2</v>
      </c>
      <c r="B5" s="370" t="s">
        <v>3</v>
      </c>
      <c r="C5" s="370"/>
      <c r="D5" s="370"/>
      <c r="E5" s="370"/>
      <c r="F5" s="370"/>
      <c r="G5" s="370"/>
      <c r="H5" s="370" t="s">
        <v>4</v>
      </c>
      <c r="I5" s="427" t="s">
        <v>5</v>
      </c>
      <c r="J5" s="372" t="s">
        <v>6</v>
      </c>
      <c r="L5" s="37"/>
      <c r="M5" s="37"/>
      <c r="N5" s="37"/>
      <c r="O5" s="37"/>
      <c r="P5" s="37"/>
      <c r="Q5" s="37"/>
    </row>
    <row r="6" spans="1:17" x14ac:dyDescent="0.25">
      <c r="A6" s="36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70"/>
      <c r="I6" s="427"/>
      <c r="J6" s="37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66" t="s">
        <v>12</v>
      </c>
      <c r="H31" s="36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66" t="s">
        <v>13</v>
      </c>
      <c r="H32" s="36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66" t="s">
        <v>14</v>
      </c>
      <c r="H33" s="36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66" t="s">
        <v>15</v>
      </c>
      <c r="H34" s="36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66" t="s">
        <v>16</v>
      </c>
      <c r="H35" s="36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66" t="s">
        <v>5</v>
      </c>
      <c r="H36" s="36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66" t="s">
        <v>32</v>
      </c>
      <c r="H37" s="36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7" t="s">
        <v>22</v>
      </c>
      <c r="G1" s="367"/>
      <c r="H1" s="36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7" t="s">
        <v>21</v>
      </c>
      <c r="G2" s="367"/>
      <c r="H2" s="367"/>
      <c r="I2" s="38">
        <f>J59*-1</f>
        <v>-34807202</v>
      </c>
      <c r="J2" s="20"/>
    </row>
    <row r="4" spans="1:10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400"/>
    </row>
    <row r="5" spans="1:10" x14ac:dyDescent="0.25">
      <c r="A5" s="401" t="s">
        <v>2</v>
      </c>
      <c r="B5" s="403" t="s">
        <v>3</v>
      </c>
      <c r="C5" s="404"/>
      <c r="D5" s="404"/>
      <c r="E5" s="404"/>
      <c r="F5" s="404"/>
      <c r="G5" s="405"/>
      <c r="H5" s="406" t="s">
        <v>4</v>
      </c>
      <c r="I5" s="408" t="s">
        <v>5</v>
      </c>
      <c r="J5" s="379" t="s">
        <v>6</v>
      </c>
    </row>
    <row r="6" spans="1:10" x14ac:dyDescent="0.25">
      <c r="A6" s="40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7"/>
      <c r="I6" s="409"/>
      <c r="J6" s="38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8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8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8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8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8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8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8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8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8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8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66" t="s">
        <v>12</v>
      </c>
      <c r="H53" s="36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66" t="s">
        <v>13</v>
      </c>
      <c r="H54" s="36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66" t="s">
        <v>14</v>
      </c>
      <c r="H55" s="36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66" t="s">
        <v>15</v>
      </c>
      <c r="H56" s="36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66" t="s">
        <v>16</v>
      </c>
      <c r="H57" s="36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66" t="s">
        <v>5</v>
      </c>
      <c r="H58" s="36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66" t="s">
        <v>32</v>
      </c>
      <c r="H59" s="36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7" t="s">
        <v>22</v>
      </c>
      <c r="G1" s="367"/>
      <c r="H1" s="367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7" t="s">
        <v>21</v>
      </c>
      <c r="G2" s="367"/>
      <c r="H2" s="367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  <c r="L5" s="238"/>
    </row>
    <row r="6" spans="1:12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406" t="s">
        <v>4</v>
      </c>
      <c r="I6" s="408" t="s">
        <v>5</v>
      </c>
      <c r="J6" s="379" t="s">
        <v>6</v>
      </c>
      <c r="L6" s="238"/>
    </row>
    <row r="7" spans="1:12" x14ac:dyDescent="0.25">
      <c r="A7" s="40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7"/>
      <c r="I7" s="409"/>
      <c r="J7" s="38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66" t="s">
        <v>12</v>
      </c>
      <c r="H53" s="36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66" t="s">
        <v>13</v>
      </c>
      <c r="H54" s="36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66" t="s">
        <v>14</v>
      </c>
      <c r="H55" s="36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66" t="s">
        <v>15</v>
      </c>
      <c r="H56" s="36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66" t="s">
        <v>16</v>
      </c>
      <c r="H57" s="36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66" t="s">
        <v>5</v>
      </c>
      <c r="H58" s="36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66" t="s">
        <v>32</v>
      </c>
      <c r="H59" s="36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7" t="s">
        <v>22</v>
      </c>
      <c r="G1" s="367"/>
      <c r="H1" s="36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7" t="s">
        <v>21</v>
      </c>
      <c r="G2" s="367"/>
      <c r="H2" s="36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9" t="s">
        <v>2</v>
      </c>
      <c r="B6" s="370" t="s">
        <v>3</v>
      </c>
      <c r="C6" s="370"/>
      <c r="D6" s="370"/>
      <c r="E6" s="370"/>
      <c r="F6" s="370"/>
      <c r="G6" s="370"/>
      <c r="H6" s="370" t="s">
        <v>4</v>
      </c>
      <c r="I6" s="427" t="s">
        <v>5</v>
      </c>
      <c r="J6" s="372" t="s">
        <v>6</v>
      </c>
      <c r="L6" s="219"/>
      <c r="M6" s="219"/>
      <c r="N6" s="219"/>
      <c r="O6" s="219"/>
      <c r="P6" s="219"/>
      <c r="Q6" s="219"/>
    </row>
    <row r="7" spans="1:17" x14ac:dyDescent="0.25">
      <c r="A7" s="369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70"/>
      <c r="I7" s="427"/>
      <c r="J7" s="372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6" t="s">
        <v>12</v>
      </c>
      <c r="H32" s="366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6" t="s">
        <v>13</v>
      </c>
      <c r="H33" s="366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66" t="s">
        <v>14</v>
      </c>
      <c r="H34" s="366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66" t="s">
        <v>15</v>
      </c>
      <c r="H35" s="366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6" t="s">
        <v>16</v>
      </c>
      <c r="H36" s="366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66" t="s">
        <v>5</v>
      </c>
      <c r="H37" s="366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66" t="s">
        <v>32</v>
      </c>
      <c r="H38" s="366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7" t="s">
        <v>22</v>
      </c>
      <c r="G1" s="367"/>
      <c r="H1" s="36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7" t="s">
        <v>21</v>
      </c>
      <c r="G2" s="367"/>
      <c r="H2" s="367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8" t="s">
        <v>63</v>
      </c>
      <c r="B5" s="368"/>
      <c r="C5" s="368"/>
      <c r="D5" s="368"/>
      <c r="E5" s="368"/>
      <c r="F5" s="368"/>
      <c r="G5" s="368"/>
      <c r="H5" s="368"/>
      <c r="I5" s="368"/>
      <c r="J5" s="368"/>
    </row>
    <row r="6" spans="1:19" x14ac:dyDescent="0.25">
      <c r="A6" s="373" t="s">
        <v>2</v>
      </c>
      <c r="B6" s="370" t="s">
        <v>3</v>
      </c>
      <c r="C6" s="370"/>
      <c r="D6" s="370"/>
      <c r="E6" s="370"/>
      <c r="F6" s="370"/>
      <c r="G6" s="370"/>
      <c r="H6" s="370" t="s">
        <v>4</v>
      </c>
      <c r="I6" s="371" t="s">
        <v>5</v>
      </c>
      <c r="J6" s="372" t="s">
        <v>6</v>
      </c>
    </row>
    <row r="7" spans="1:19" x14ac:dyDescent="0.25">
      <c r="A7" s="37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0"/>
      <c r="I7" s="371"/>
      <c r="J7" s="372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66" t="s">
        <v>12</v>
      </c>
      <c r="H32" s="36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66" t="s">
        <v>13</v>
      </c>
      <c r="H33" s="36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66" t="s">
        <v>14</v>
      </c>
      <c r="H34" s="36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66" t="s">
        <v>15</v>
      </c>
      <c r="H35" s="36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66" t="s">
        <v>16</v>
      </c>
      <c r="H36" s="36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66" t="s">
        <v>5</v>
      </c>
      <c r="H37" s="36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66" t="s">
        <v>32</v>
      </c>
      <c r="H38" s="36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7" t="s">
        <v>22</v>
      </c>
      <c r="G1" s="367"/>
      <c r="H1" s="367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7" t="s">
        <v>21</v>
      </c>
      <c r="G2" s="367"/>
      <c r="H2" s="367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3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3" x14ac:dyDescent="0.25">
      <c r="A7" s="40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6"/>
      <c r="I7" s="409"/>
      <c r="J7" s="38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66" t="s">
        <v>12</v>
      </c>
      <c r="H73" s="36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66" t="s">
        <v>13</v>
      </c>
      <c r="H74" s="36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66" t="s">
        <v>14</v>
      </c>
      <c r="H75" s="36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66" t="s">
        <v>15</v>
      </c>
      <c r="H76" s="36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66" t="s">
        <v>16</v>
      </c>
      <c r="H77" s="36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66" t="s">
        <v>5</v>
      </c>
      <c r="H78" s="36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66" t="s">
        <v>32</v>
      </c>
      <c r="H79" s="36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7" t="s">
        <v>120</v>
      </c>
      <c r="G2" s="367"/>
      <c r="H2" s="367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L5" s="18"/>
      <c r="N5" s="18"/>
      <c r="O5" s="37"/>
    </row>
    <row r="6" spans="1:15" x14ac:dyDescent="0.25">
      <c r="A6" s="369" t="s">
        <v>2</v>
      </c>
      <c r="B6" s="370" t="s">
        <v>3</v>
      </c>
      <c r="C6" s="370"/>
      <c r="D6" s="370"/>
      <c r="E6" s="370"/>
      <c r="F6" s="370"/>
      <c r="G6" s="370"/>
      <c r="H6" s="431" t="s">
        <v>4</v>
      </c>
      <c r="I6" s="433" t="s">
        <v>5</v>
      </c>
      <c r="J6" s="434" t="s">
        <v>6</v>
      </c>
      <c r="L6" s="18"/>
      <c r="N6" s="18"/>
      <c r="O6" s="37"/>
    </row>
    <row r="7" spans="1:15" x14ac:dyDescent="0.25">
      <c r="A7" s="36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2"/>
      <c r="I7" s="433"/>
      <c r="J7" s="43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30" t="s">
        <v>12</v>
      </c>
      <c r="H19" s="43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30" t="s">
        <v>13</v>
      </c>
      <c r="H20" s="43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30" t="s">
        <v>14</v>
      </c>
      <c r="H21" s="43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30" t="s">
        <v>15</v>
      </c>
      <c r="H22" s="43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30" t="s">
        <v>16</v>
      </c>
      <c r="H23" s="43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30" t="s">
        <v>5</v>
      </c>
      <c r="H24" s="43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30" t="s">
        <v>32</v>
      </c>
      <c r="H25" s="43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7" t="s">
        <v>22</v>
      </c>
      <c r="G1" s="367"/>
      <c r="H1" s="36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7" t="s">
        <v>21</v>
      </c>
      <c r="G2" s="367"/>
      <c r="H2" s="367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5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406" t="s">
        <v>4</v>
      </c>
      <c r="I6" s="408" t="s">
        <v>5</v>
      </c>
      <c r="J6" s="379" t="s">
        <v>6</v>
      </c>
    </row>
    <row r="7" spans="1:15" x14ac:dyDescent="0.25">
      <c r="A7" s="40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7"/>
      <c r="I7" s="409"/>
      <c r="J7" s="38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66" t="s">
        <v>12</v>
      </c>
      <c r="H53" s="36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66" t="s">
        <v>13</v>
      </c>
      <c r="H54" s="36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66" t="s">
        <v>14</v>
      </c>
      <c r="H55" s="36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66" t="s">
        <v>15</v>
      </c>
      <c r="H56" s="36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66" t="s">
        <v>16</v>
      </c>
      <c r="H57" s="36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66" t="s">
        <v>5</v>
      </c>
      <c r="H58" s="36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66" t="s">
        <v>32</v>
      </c>
      <c r="H59" s="36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7" t="s">
        <v>22</v>
      </c>
      <c r="G1" s="367"/>
      <c r="H1" s="36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7" t="s">
        <v>21</v>
      </c>
      <c r="G2" s="367"/>
      <c r="H2" s="367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0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0" x14ac:dyDescent="0.25">
      <c r="A7" s="40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6"/>
      <c r="I7" s="409"/>
      <c r="J7" s="38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6" t="s">
        <v>12</v>
      </c>
      <c r="H35" s="36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66" t="s">
        <v>13</v>
      </c>
      <c r="H36" s="36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66" t="s">
        <v>14</v>
      </c>
      <c r="H37" s="36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66" t="s">
        <v>15</v>
      </c>
      <c r="H38" s="36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66" t="s">
        <v>16</v>
      </c>
      <c r="H39" s="36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66" t="s">
        <v>5</v>
      </c>
      <c r="H40" s="36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66" t="s">
        <v>32</v>
      </c>
      <c r="H41" s="36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7" t="s">
        <v>22</v>
      </c>
      <c r="G1" s="367"/>
      <c r="H1" s="367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7" t="s">
        <v>21</v>
      </c>
      <c r="G2" s="367"/>
      <c r="H2" s="367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0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0" x14ac:dyDescent="0.25">
      <c r="A7" s="40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6"/>
      <c r="I7" s="409"/>
      <c r="J7" s="38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66" t="s">
        <v>12</v>
      </c>
      <c r="H35" s="366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66" t="s">
        <v>13</v>
      </c>
      <c r="H36" s="366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66" t="s">
        <v>14</v>
      </c>
      <c r="H37" s="366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66" t="s">
        <v>15</v>
      </c>
      <c r="H38" s="366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66" t="s">
        <v>16</v>
      </c>
      <c r="H39" s="366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66" t="s">
        <v>5</v>
      </c>
      <c r="H40" s="366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66" t="s">
        <v>32</v>
      </c>
      <c r="H41" s="366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7" t="s">
        <v>22</v>
      </c>
      <c r="G1" s="367"/>
      <c r="H1" s="367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7" t="s">
        <v>21</v>
      </c>
      <c r="G2" s="367"/>
      <c r="H2" s="367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7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7" x14ac:dyDescent="0.25">
      <c r="A7" s="40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6"/>
      <c r="I7" s="409"/>
      <c r="J7" s="38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6" t="s">
        <v>12</v>
      </c>
      <c r="H35" s="36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66" t="s">
        <v>13</v>
      </c>
      <c r="H36" s="36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66" t="s">
        <v>14</v>
      </c>
      <c r="H37" s="36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66" t="s">
        <v>15</v>
      </c>
      <c r="H38" s="36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6" t="s">
        <v>16</v>
      </c>
      <c r="H39" s="36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66" t="s">
        <v>5</v>
      </c>
      <c r="H40" s="36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66" t="s">
        <v>32</v>
      </c>
      <c r="H41" s="36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7" t="s">
        <v>22</v>
      </c>
      <c r="G1" s="367"/>
      <c r="H1" s="367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7" t="s">
        <v>21</v>
      </c>
      <c r="G2" s="367"/>
      <c r="H2" s="367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0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0" x14ac:dyDescent="0.25">
      <c r="A7" s="40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6"/>
      <c r="I7" s="409"/>
      <c r="J7" s="38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66" t="s">
        <v>12</v>
      </c>
      <c r="H35" s="366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66" t="s">
        <v>13</v>
      </c>
      <c r="H36" s="366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66" t="s">
        <v>14</v>
      </c>
      <c r="H37" s="366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66" t="s">
        <v>15</v>
      </c>
      <c r="H38" s="366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66" t="s">
        <v>16</v>
      </c>
      <c r="H39" s="366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66" t="s">
        <v>5</v>
      </c>
      <c r="H40" s="366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66" t="s">
        <v>32</v>
      </c>
      <c r="H41" s="36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7" t="s">
        <v>22</v>
      </c>
      <c r="G1" s="367"/>
      <c r="H1" s="367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7" t="s">
        <v>21</v>
      </c>
      <c r="G2" s="367"/>
      <c r="H2" s="367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0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0" x14ac:dyDescent="0.25">
      <c r="A7" s="40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6"/>
      <c r="I7" s="409"/>
      <c r="J7" s="38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6" t="s">
        <v>12</v>
      </c>
      <c r="H35" s="36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66" t="s">
        <v>13</v>
      </c>
      <c r="H36" s="36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66" t="s">
        <v>14</v>
      </c>
      <c r="H37" s="36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66" t="s">
        <v>15</v>
      </c>
      <c r="H38" s="36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6" t="s">
        <v>16</v>
      </c>
      <c r="H39" s="36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66" t="s">
        <v>5</v>
      </c>
      <c r="H40" s="36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66" t="s">
        <v>32</v>
      </c>
      <c r="H41" s="36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7" t="s">
        <v>22</v>
      </c>
      <c r="G1" s="367"/>
      <c r="H1" s="367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7" t="s">
        <v>21</v>
      </c>
      <c r="G2" s="367"/>
      <c r="H2" s="367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6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</row>
    <row r="7" spans="1:16" x14ac:dyDescent="0.25">
      <c r="A7" s="40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6"/>
      <c r="I7" s="409"/>
      <c r="J7" s="38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66" t="s">
        <v>12</v>
      </c>
      <c r="H158" s="36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66" t="s">
        <v>13</v>
      </c>
      <c r="H159" s="36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66" t="s">
        <v>14</v>
      </c>
      <c r="H160" s="36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66" t="s">
        <v>15</v>
      </c>
      <c r="H161" s="36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66" t="s">
        <v>16</v>
      </c>
      <c r="H162" s="36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66" t="s">
        <v>5</v>
      </c>
      <c r="H163" s="36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66" t="s">
        <v>32</v>
      </c>
      <c r="H164" s="36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7" t="s">
        <v>22</v>
      </c>
      <c r="G1" s="367"/>
      <c r="H1" s="367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7" t="s">
        <v>21</v>
      </c>
      <c r="G2" s="367"/>
      <c r="H2" s="36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9" t="s">
        <v>2</v>
      </c>
      <c r="B6" s="370" t="s">
        <v>3</v>
      </c>
      <c r="C6" s="370"/>
      <c r="D6" s="370"/>
      <c r="E6" s="370"/>
      <c r="F6" s="370"/>
      <c r="G6" s="370"/>
      <c r="H6" s="370" t="s">
        <v>4</v>
      </c>
      <c r="I6" s="427" t="s">
        <v>5</v>
      </c>
      <c r="J6" s="372" t="s">
        <v>6</v>
      </c>
      <c r="L6" s="219"/>
      <c r="M6" s="219"/>
      <c r="N6" s="219"/>
      <c r="O6" s="219"/>
      <c r="P6" s="219"/>
      <c r="Q6" s="219"/>
    </row>
    <row r="7" spans="1:17" x14ac:dyDescent="0.25">
      <c r="A7" s="36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70"/>
      <c r="I7" s="427"/>
      <c r="J7" s="372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6" t="s">
        <v>12</v>
      </c>
      <c r="H32" s="366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6" t="s">
        <v>13</v>
      </c>
      <c r="H33" s="366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66" t="s">
        <v>14</v>
      </c>
      <c r="H34" s="366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66" t="s">
        <v>15</v>
      </c>
      <c r="H35" s="366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6" t="s">
        <v>16</v>
      </c>
      <c r="H36" s="366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66" t="s">
        <v>5</v>
      </c>
      <c r="H37" s="366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66" t="s">
        <v>32</v>
      </c>
      <c r="H38" s="366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7" t="s">
        <v>22</v>
      </c>
      <c r="G1" s="367"/>
      <c r="H1" s="36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7" t="s">
        <v>21</v>
      </c>
      <c r="G2" s="367"/>
      <c r="H2" s="367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  <c r="L5" s="174"/>
      <c r="M5" s="18"/>
      <c r="O5" s="18"/>
    </row>
    <row r="6" spans="1:15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375" t="s">
        <v>4</v>
      </c>
      <c r="I6" s="408" t="s">
        <v>5</v>
      </c>
      <c r="J6" s="379" t="s">
        <v>6</v>
      </c>
      <c r="L6" s="174"/>
    </row>
    <row r="7" spans="1:15" x14ac:dyDescent="0.25">
      <c r="A7" s="40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6"/>
      <c r="I7" s="409"/>
      <c r="J7" s="38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66" t="s">
        <v>12</v>
      </c>
      <c r="H57" s="36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66" t="s">
        <v>13</v>
      </c>
      <c r="H58" s="36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66" t="s">
        <v>14</v>
      </c>
      <c r="H59" s="36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66" t="s">
        <v>15</v>
      </c>
      <c r="H60" s="36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66" t="s">
        <v>16</v>
      </c>
      <c r="H61" s="36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66" t="s">
        <v>5</v>
      </c>
      <c r="H62" s="36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66" t="s">
        <v>32</v>
      </c>
      <c r="H63" s="36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7" t="s">
        <v>22</v>
      </c>
      <c r="G1" s="367"/>
      <c r="H1" s="36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7" t="s">
        <v>21</v>
      </c>
      <c r="G2" s="367"/>
      <c r="H2" s="367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400"/>
    </row>
    <row r="6" spans="1:11" x14ac:dyDescent="0.25">
      <c r="A6" s="401" t="s">
        <v>2</v>
      </c>
      <c r="B6" s="403" t="s">
        <v>3</v>
      </c>
      <c r="C6" s="404"/>
      <c r="D6" s="404"/>
      <c r="E6" s="404"/>
      <c r="F6" s="404"/>
      <c r="G6" s="405"/>
      <c r="H6" s="406" t="s">
        <v>4</v>
      </c>
      <c r="I6" s="408" t="s">
        <v>5</v>
      </c>
      <c r="J6" s="379" t="s">
        <v>6</v>
      </c>
    </row>
    <row r="7" spans="1:11" x14ac:dyDescent="0.25">
      <c r="A7" s="40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7"/>
      <c r="I7" s="409"/>
      <c r="J7" s="38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66" t="s">
        <v>12</v>
      </c>
      <c r="H116" s="36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66" t="s">
        <v>13</v>
      </c>
      <c r="H117" s="36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66" t="s">
        <v>14</v>
      </c>
      <c r="H118" s="36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66" t="s">
        <v>15</v>
      </c>
      <c r="H119" s="36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66" t="s">
        <v>16</v>
      </c>
      <c r="H120" s="36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66" t="s">
        <v>5</v>
      </c>
      <c r="H121" s="36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66" t="s">
        <v>32</v>
      </c>
      <c r="H122" s="36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7" t="s">
        <v>22</v>
      </c>
      <c r="G1" s="367"/>
      <c r="H1" s="36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7" t="s">
        <v>21</v>
      </c>
      <c r="G2" s="367"/>
      <c r="H2" s="36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9" t="s">
        <v>2</v>
      </c>
      <c r="B6" s="370" t="s">
        <v>3</v>
      </c>
      <c r="C6" s="370"/>
      <c r="D6" s="370"/>
      <c r="E6" s="370"/>
      <c r="F6" s="370"/>
      <c r="G6" s="370"/>
      <c r="H6" s="370" t="s">
        <v>4</v>
      </c>
      <c r="I6" s="427" t="s">
        <v>5</v>
      </c>
      <c r="J6" s="372" t="s">
        <v>6</v>
      </c>
      <c r="L6" s="219"/>
      <c r="M6" s="219"/>
      <c r="N6" s="219"/>
      <c r="O6" s="219"/>
      <c r="P6" s="219"/>
      <c r="Q6" s="219"/>
    </row>
    <row r="7" spans="1:17" x14ac:dyDescent="0.25">
      <c r="A7" s="36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70"/>
      <c r="I7" s="427"/>
      <c r="J7" s="372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6" t="s">
        <v>12</v>
      </c>
      <c r="H32" s="366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6" t="s">
        <v>13</v>
      </c>
      <c r="H33" s="366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66" t="s">
        <v>14</v>
      </c>
      <c r="H34" s="366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66" t="s">
        <v>15</v>
      </c>
      <c r="H35" s="366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6" t="s">
        <v>16</v>
      </c>
      <c r="H36" s="366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66" t="s">
        <v>5</v>
      </c>
      <c r="H37" s="366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66" t="s">
        <v>32</v>
      </c>
      <c r="H38" s="366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7" t="s">
        <v>22</v>
      </c>
      <c r="G1" s="367"/>
      <c r="H1" s="36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7" t="s">
        <v>21</v>
      </c>
      <c r="G2" s="367"/>
      <c r="H2" s="367"/>
      <c r="I2" s="21">
        <f>J72*-1</f>
        <v>0</v>
      </c>
    </row>
    <row r="4" spans="1:10" ht="19.5" x14ac:dyDescent="0.25">
      <c r="A4" s="368"/>
      <c r="B4" s="368"/>
      <c r="C4" s="368"/>
      <c r="D4" s="368"/>
      <c r="E4" s="368"/>
      <c r="F4" s="368"/>
      <c r="G4" s="368"/>
      <c r="H4" s="368"/>
      <c r="I4" s="368"/>
      <c r="J4" s="368"/>
    </row>
    <row r="5" spans="1:10" x14ac:dyDescent="0.25">
      <c r="A5" s="369" t="s">
        <v>2</v>
      </c>
      <c r="B5" s="370" t="s">
        <v>3</v>
      </c>
      <c r="C5" s="370"/>
      <c r="D5" s="370"/>
      <c r="E5" s="370"/>
      <c r="F5" s="370"/>
      <c r="G5" s="370"/>
      <c r="H5" s="435" t="s">
        <v>4</v>
      </c>
      <c r="I5" s="433" t="s">
        <v>5</v>
      </c>
      <c r="J5" s="434" t="s">
        <v>6</v>
      </c>
    </row>
    <row r="6" spans="1:10" x14ac:dyDescent="0.25">
      <c r="A6" s="36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6"/>
      <c r="I6" s="433"/>
      <c r="J6" s="43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30" t="s">
        <v>12</v>
      </c>
      <c r="H66" s="43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0" t="s">
        <v>13</v>
      </c>
      <c r="H67" s="43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30" t="s">
        <v>14</v>
      </c>
      <c r="H68" s="43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0" t="s">
        <v>15</v>
      </c>
      <c r="H69" s="43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0" t="s">
        <v>16</v>
      </c>
      <c r="H70" s="43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0" t="s">
        <v>5</v>
      </c>
      <c r="H71" s="43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30" t="s">
        <v>32</v>
      </c>
      <c r="H72" s="43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7" t="s">
        <v>22</v>
      </c>
      <c r="G1" s="367"/>
      <c r="H1" s="36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7" t="s">
        <v>21</v>
      </c>
      <c r="G2" s="367"/>
      <c r="H2" s="367"/>
      <c r="I2" s="38">
        <f>J40*-1</f>
        <v>0</v>
      </c>
      <c r="J2" s="20"/>
    </row>
    <row r="4" spans="1:15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400"/>
    </row>
    <row r="5" spans="1:15" x14ac:dyDescent="0.25">
      <c r="A5" s="401" t="s">
        <v>2</v>
      </c>
      <c r="B5" s="403" t="s">
        <v>3</v>
      </c>
      <c r="C5" s="404"/>
      <c r="D5" s="404"/>
      <c r="E5" s="404"/>
      <c r="F5" s="404"/>
      <c r="G5" s="405"/>
      <c r="H5" s="406" t="s">
        <v>4</v>
      </c>
      <c r="I5" s="408" t="s">
        <v>5</v>
      </c>
      <c r="J5" s="379" t="s">
        <v>6</v>
      </c>
    </row>
    <row r="6" spans="1:15" x14ac:dyDescent="0.25">
      <c r="A6" s="40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7"/>
      <c r="I6" s="409"/>
      <c r="J6" s="38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66" t="s">
        <v>12</v>
      </c>
      <c r="H34" s="36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66" t="s">
        <v>13</v>
      </c>
      <c r="H35" s="36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66" t="s">
        <v>14</v>
      </c>
      <c r="H36" s="36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66" t="s">
        <v>15</v>
      </c>
      <c r="H37" s="36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66" t="s">
        <v>16</v>
      </c>
      <c r="H38" s="36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66" t="s">
        <v>5</v>
      </c>
      <c r="H39" s="36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66" t="s">
        <v>32</v>
      </c>
      <c r="H40" s="36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7" t="s">
        <v>22</v>
      </c>
      <c r="G1" s="367"/>
      <c r="H1" s="36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7" t="s">
        <v>21</v>
      </c>
      <c r="G2" s="367"/>
      <c r="H2" s="367"/>
      <c r="I2" s="21">
        <f>J71*-1</f>
        <v>12110891</v>
      </c>
    </row>
    <row r="4" spans="1:10" ht="19.5" x14ac:dyDescent="0.25">
      <c r="A4" s="368"/>
      <c r="B4" s="368"/>
      <c r="C4" s="368"/>
      <c r="D4" s="368"/>
      <c r="E4" s="368"/>
      <c r="F4" s="368"/>
      <c r="G4" s="368"/>
      <c r="H4" s="368"/>
      <c r="I4" s="368"/>
      <c r="J4" s="368"/>
    </row>
    <row r="5" spans="1:10" x14ac:dyDescent="0.25">
      <c r="A5" s="369" t="s">
        <v>2</v>
      </c>
      <c r="B5" s="370" t="s">
        <v>3</v>
      </c>
      <c r="C5" s="370"/>
      <c r="D5" s="370"/>
      <c r="E5" s="370"/>
      <c r="F5" s="370"/>
      <c r="G5" s="370"/>
      <c r="H5" s="435" t="s">
        <v>4</v>
      </c>
      <c r="I5" s="433" t="s">
        <v>5</v>
      </c>
      <c r="J5" s="434" t="s">
        <v>6</v>
      </c>
    </row>
    <row r="6" spans="1:10" x14ac:dyDescent="0.25">
      <c r="A6" s="36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6"/>
      <c r="I6" s="433"/>
      <c r="J6" s="43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30" t="s">
        <v>12</v>
      </c>
      <c r="H65" s="43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30" t="s">
        <v>13</v>
      </c>
      <c r="H66" s="43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0" t="s">
        <v>14</v>
      </c>
      <c r="H67" s="43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30" t="s">
        <v>15</v>
      </c>
      <c r="H68" s="43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0" t="s">
        <v>16</v>
      </c>
      <c r="H69" s="43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0" t="s">
        <v>5</v>
      </c>
      <c r="H70" s="43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0" t="s">
        <v>32</v>
      </c>
      <c r="H71" s="43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2018-08-16T10:26:14Z</dcterms:modified>
</cp:coreProperties>
</file>