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6"/>
  </bookViews>
  <sheets>
    <sheet name="Taufik ST" sheetId="54" r:id="rId1"/>
    <sheet name="Indra Fashion" sheetId="2" r:id="rId2"/>
    <sheet name="Bandros" sheetId="58" r:id="rId3"/>
    <sheet name="Atlantis" sheetId="59" r:id="rId4"/>
    <sheet name="Sale" sheetId="60" r:id="rId5"/>
    <sheet name="Anip" sheetId="35" r:id="rId6"/>
    <sheet name="ESP" sheetId="57" r:id="rId7"/>
    <sheet name="Yuan" sheetId="61" r:id="rId8"/>
    <sheet name="Yanyan" sheetId="12" r:id="rId9"/>
    <sheet name="Agus" sheetId="32" r:id="rId10"/>
    <sheet name="Bentang" sheetId="55" r:id="rId11"/>
    <sheet name="Azalea" sheetId="56" r:id="rId12"/>
    <sheet name="Imas" sheetId="18" r:id="rId13"/>
    <sheet name="Sofya" sheetId="16" r:id="rId14"/>
    <sheet name="Jarkasih" sheetId="19" r:id="rId15"/>
    <sheet name="Bambang" sheetId="30" r:id="rId16"/>
    <sheet name="Laporan" sheetId="15" r:id="rId17"/>
    <sheet name="Ghaisan" sheetId="20" r:id="rId18"/>
    <sheet name="PM" sheetId="4" r:id="rId19"/>
    <sheet name="LATIF" sheetId="29" r:id="rId20"/>
    <sheet name="Sheet3" sheetId="5" r:id="rId21"/>
    <sheet name="PYK" sheetId="21" r:id="rId22"/>
    <sheet name="Anang" sheetId="34" r:id="rId23"/>
    <sheet name="BOJES" sheetId="50" r:id="rId24"/>
    <sheet name="Aneka" sheetId="6" r:id="rId25"/>
    <sheet name="Okris" sheetId="33" r:id="rId26"/>
    <sheet name="Widya" sheetId="25" r:id="rId27"/>
    <sheet name="Aspuri" sheetId="11" r:id="rId28"/>
    <sheet name="Sambas" sheetId="40" r:id="rId29"/>
    <sheet name="Gafur" sheetId="46" r:id="rId30"/>
    <sheet name="Dudung" sheetId="41" r:id="rId31"/>
    <sheet name="Dadang S" sheetId="38" r:id="rId32"/>
    <sheet name="Heni" sheetId="42" r:id="rId33"/>
    <sheet name="Kusno" sheetId="39" r:id="rId34"/>
    <sheet name="ANDI" sheetId="47" r:id="rId35"/>
    <sheet name="Nina" sheetId="17" r:id="rId36"/>
    <sheet name="Arif Rah" sheetId="13" r:id="rId37"/>
    <sheet name="ARVAN" sheetId="48" r:id="rId38"/>
    <sheet name="Sheet5" sheetId="27" r:id="rId39"/>
    <sheet name="Dadang" sheetId="14" r:id="rId40"/>
    <sheet name="Sheet2" sheetId="9" r:id="rId41"/>
    <sheet name="Sheet1" sheetId="28" r:id="rId42"/>
    <sheet name="Sheet4" sheetId="45" r:id="rId43"/>
  </sheets>
  <definedNames>
    <definedName name="_xlnm.Print_Area" localSheetId="34">ANDI!$A$1:$J$38</definedName>
    <definedName name="_xlnm.Print_Area" localSheetId="37">ARVAN!$A$1:$J$38</definedName>
    <definedName name="_xlnm.Print_Area" localSheetId="3">Atlantis!$L$52:$M$67</definedName>
    <definedName name="_xlnm.Print_Area" localSheetId="15">Bambang!$M$41:$P$53</definedName>
    <definedName name="_xlnm.Print_Area" localSheetId="2">Bandros!$A$914:$J$921</definedName>
    <definedName name="_xlnm.Print_Area" localSheetId="23">BOJES!$A$1:$J$38</definedName>
    <definedName name="_xlnm.Print_Area" localSheetId="17">Ghaisan!$A$1:$J$126</definedName>
    <definedName name="_xlnm.Print_Area" localSheetId="1">'Indra Fashion'!$A$1:$J$7</definedName>
    <definedName name="_xlnm.Print_Area" localSheetId="14">Jarkasih!$A$1:$J$50</definedName>
    <definedName name="_xlnm.Print_Area" localSheetId="16">Laporan!$A$1:$C$24</definedName>
    <definedName name="_xlnm.Print_Area" localSheetId="18">PM!$A$1:$J$95</definedName>
    <definedName name="_xlnm.Print_Area" localSheetId="4">Sale!$L$60:$M$75</definedName>
    <definedName name="_xlnm.Print_Area" localSheetId="40">Sheet2!$A$4:$J$71</definedName>
    <definedName name="_xlnm.Print_Area" localSheetId="20">Sheet3!$A$1:$J$37</definedName>
    <definedName name="_xlnm.Print_Area" localSheetId="38">Sheet5!$A$4:$J$72</definedName>
    <definedName name="_xlnm.Print_Area" localSheetId="0">'Taufik ST'!$A$5:$J$338</definedName>
    <definedName name="_xlnm.Print_Area" localSheetId="26">Widya!$A$1:$J$25</definedName>
  </definedNames>
  <calcPr calcId="144525"/>
</workbook>
</file>

<file path=xl/calcChain.xml><?xml version="1.0" encoding="utf-8"?>
<calcChain xmlns="http://schemas.openxmlformats.org/spreadsheetml/2006/main">
  <c r="L3" i="61" l="1"/>
  <c r="L2" i="61"/>
  <c r="L1" i="61"/>
  <c r="L2" i="58" l="1"/>
  <c r="L1" i="58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J649" i="60" s="1"/>
  <c r="J651" i="60" s="1"/>
  <c r="I645" i="60"/>
  <c r="H645" i="60"/>
  <c r="G645" i="60"/>
  <c r="F645" i="60"/>
  <c r="D645" i="60"/>
  <c r="C645" i="60"/>
  <c r="L2" i="60"/>
  <c r="L1" i="60"/>
  <c r="L3" i="60" s="1"/>
  <c r="J653" i="60" l="1"/>
  <c r="I653" i="60" s="1"/>
  <c r="L2" i="35"/>
  <c r="L1" i="35"/>
  <c r="I2" i="60" l="1"/>
  <c r="C21" i="15" s="1"/>
  <c r="L2" i="2"/>
  <c r="L1" i="2"/>
  <c r="L2" i="54" l="1"/>
  <c r="L1" i="54"/>
  <c r="O2" i="57" l="1"/>
  <c r="N3" i="57"/>
  <c r="M2" i="57"/>
  <c r="M1" i="57"/>
  <c r="M3" i="57" s="1"/>
  <c r="O1" i="57" l="1"/>
  <c r="M2" i="58" l="1"/>
  <c r="M1" i="58"/>
  <c r="L2" i="59" l="1"/>
  <c r="L1" i="59"/>
  <c r="L2" i="12" l="1"/>
  <c r="L1" i="12"/>
  <c r="J654" i="59" l="1"/>
  <c r="J652" i="59"/>
  <c r="J650" i="59"/>
  <c r="J649" i="59"/>
  <c r="I647" i="59"/>
  <c r="H647" i="59"/>
  <c r="G647" i="59"/>
  <c r="F647" i="59"/>
  <c r="D647" i="59"/>
  <c r="C647" i="59"/>
  <c r="L3" i="59"/>
  <c r="J651" i="59" l="1"/>
  <c r="J653" i="59" s="1"/>
  <c r="J655" i="59" s="1"/>
  <c r="I2" i="59" s="1"/>
  <c r="C7" i="15" s="1"/>
  <c r="I655" i="59" l="1"/>
  <c r="J1047" i="58" l="1"/>
  <c r="J1045" i="58"/>
  <c r="J1043" i="58"/>
  <c r="J1042" i="58"/>
  <c r="I1040" i="58"/>
  <c r="H1040" i="58"/>
  <c r="G1040" i="58"/>
  <c r="F1040" i="58"/>
  <c r="D1040" i="58"/>
  <c r="C1040" i="58"/>
  <c r="L666" i="58"/>
  <c r="L665" i="58"/>
  <c r="M3" i="58"/>
  <c r="L3" i="58"/>
  <c r="N3" i="58" l="1"/>
  <c r="J1044" i="58"/>
  <c r="J1046" i="58" s="1"/>
  <c r="J1048" i="58" s="1"/>
  <c r="I1048" i="58" l="1"/>
  <c r="I2" i="58"/>
  <c r="C8" i="15" s="1"/>
  <c r="L1" i="56"/>
  <c r="M66" i="57" l="1"/>
  <c r="M65" i="57"/>
  <c r="M67" i="57" s="1"/>
  <c r="L15" i="2" l="1"/>
  <c r="L16" i="2"/>
  <c r="L17" i="2"/>
  <c r="J211" i="57" l="1"/>
  <c r="J209" i="57"/>
  <c r="J207" i="57"/>
  <c r="J206" i="57"/>
  <c r="G204" i="57"/>
  <c r="F204" i="57"/>
  <c r="C204" i="57"/>
  <c r="J208" i="57" l="1"/>
  <c r="J210" i="57" s="1"/>
  <c r="J212" i="57" s="1"/>
  <c r="I212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6" i="55"/>
  <c r="J44" i="55"/>
  <c r="J42" i="55"/>
  <c r="J41" i="55"/>
  <c r="G39" i="55"/>
  <c r="F39" i="55"/>
  <c r="C39" i="55"/>
  <c r="J43" i="55" l="1"/>
  <c r="J45" i="55" s="1"/>
  <c r="J47" i="55" s="1"/>
  <c r="I47" i="55" s="1"/>
  <c r="I2" i="55" l="1"/>
  <c r="C9" i="15" s="1"/>
  <c r="I42" i="30" l="1"/>
  <c r="I44" i="30"/>
  <c r="I37" i="18" l="1"/>
  <c r="I39" i="18"/>
  <c r="L3" i="12" l="1"/>
  <c r="B18" i="15" l="1"/>
  <c r="B14" i="15"/>
  <c r="J337" i="54" l="1"/>
  <c r="J335" i="54"/>
  <c r="J333" i="54"/>
  <c r="J332" i="54"/>
  <c r="I330" i="54"/>
  <c r="H330" i="54"/>
  <c r="G330" i="54"/>
  <c r="F330" i="54"/>
  <c r="D330" i="54"/>
  <c r="C330" i="54"/>
  <c r="J334" i="54" l="1"/>
  <c r="J336" i="54" s="1"/>
  <c r="J338" i="54" s="1"/>
  <c r="I2" i="54" s="1"/>
  <c r="C5" i="15" s="1"/>
  <c r="L3" i="54"/>
  <c r="I338" i="54" l="1"/>
  <c r="J161" i="35" l="1"/>
  <c r="J165" i="35"/>
  <c r="J163" i="35"/>
  <c r="J160" i="35"/>
  <c r="G158" i="35"/>
  <c r="F158" i="35"/>
  <c r="J162" i="35" l="1"/>
  <c r="J164" i="35" s="1"/>
  <c r="J166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81" i="2" l="1"/>
  <c r="I176" i="2"/>
  <c r="H176" i="2"/>
  <c r="G176" i="2"/>
  <c r="F17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83" i="2"/>
  <c r="J179" i="2"/>
  <c r="J178" i="2"/>
  <c r="D176" i="2"/>
  <c r="C176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0" i="2"/>
  <c r="J182" i="2" s="1"/>
  <c r="J184" i="2" s="1"/>
  <c r="I184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6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charset val="1"/>
          </rPr>
          <t xml:space="preserve"> PEND
TRSF E-BANKING CR
2308/FTSCY/WS95011
4192827.00
Pembayaran Taufik
TAUFIK HIDAYAT
0000
4,192,827.00
CR
335,260,684.11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20/08/18  SETORAN TANPA BUKU BP IMAT AS-400301000897500
  5.000.000,00  166.409.272,00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charset val="1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charset val="1"/>
          </rPr>
          <t>19/08/18  TRANSFER IBNK INDRA MASTOTI TO ABDUL RAHMAN BAYAR INFICLO FROM065001002566506 TO400301000897500IBN
  597.976,00  162.309.973,00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charset val="1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charset val="1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charset val="1"/>
          </rPr>
          <t xml:space="preserve"> PEND
TRSF E-BANKING CR
2408/FTSCY/WS95011
9071477.00
Inficlo Bandros
TIKA KARTIKA SARI
0000
9,071,477.00
CR
351,250,777.11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charset val="1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charset val="1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charset val="1"/>
          </rPr>
          <t xml:space="preserve"> PEND
TRSF E-BANKING CR
2408/FTSCY/WS95011
931876.00
Atlantis to INF
Rp.931.876
ABDUL RAHIM
0000
931,876.00
CR
352,270,853.11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charset val="1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08/20 95031
ANIP
ANIP SANATA
0000
5,158,315.00
CR
311,896,661.11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TRSF E-BANKING CR
08/21 95031
PELUNASAN TRANSAKS
I 20 AGSTS
YUAN PERDANA
0000
504,263.00
CR
323,185,766.11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08/09 95031
TRANPER
YAN YAN HERYANA
0000
550,200.00
CR
209,742,816.11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:19/08
19/08 WSID:145F1
AGUS ANDRIANTO
0000
2,136,000.00
CR
303,104,495.11</t>
        </r>
      </text>
    </comment>
  </commentList>
</comments>
</file>

<file path=xl/sharedStrings.xml><?xml version="1.0" encoding="utf-8"?>
<sst xmlns="http://schemas.openxmlformats.org/spreadsheetml/2006/main" count="2132" uniqueCount="206">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</sst>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49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38"/>
  <sheetViews>
    <sheetView zoomScale="85" zoomScaleNormal="85" workbookViewId="0">
      <pane ySplit="7" topLeftCell="A320" activePane="bottomLeft" state="frozen"/>
      <selection pane="bottomLeft" activeCell="B328" sqref="B328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77" t="s">
        <v>22</v>
      </c>
      <c r="G1" s="377"/>
      <c r="H1" s="377"/>
      <c r="I1" s="220" t="s">
        <v>20</v>
      </c>
      <c r="J1" s="218"/>
      <c r="L1" s="275">
        <f>SUM(D312:D321)</f>
        <v>4578965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77" t="s">
        <v>21</v>
      </c>
      <c r="G2" s="377"/>
      <c r="H2" s="377"/>
      <c r="I2" s="220">
        <f>J338*-1</f>
        <v>2614676</v>
      </c>
      <c r="J2" s="218"/>
      <c r="L2" s="276">
        <f>SUM(G312:G321)</f>
        <v>386138</v>
      </c>
      <c r="M2" s="238"/>
      <c r="N2" s="238"/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4192827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78" t="s">
        <v>60</v>
      </c>
      <c r="B5" s="378"/>
      <c r="C5" s="378"/>
      <c r="D5" s="378"/>
      <c r="E5" s="378"/>
      <c r="F5" s="378"/>
      <c r="G5" s="378"/>
      <c r="H5" s="378"/>
      <c r="I5" s="378"/>
      <c r="J5" s="378"/>
      <c r="L5" s="274"/>
      <c r="M5" s="238"/>
      <c r="N5" s="238"/>
      <c r="O5" s="238"/>
    </row>
    <row r="6" spans="1:15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380" t="s">
        <v>4</v>
      </c>
      <c r="I6" s="381" t="s">
        <v>5</v>
      </c>
      <c r="J6" s="382" t="s">
        <v>6</v>
      </c>
    </row>
    <row r="7" spans="1:15" x14ac:dyDescent="0.25">
      <c r="A7" s="379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80"/>
      <c r="I7" s="381"/>
      <c r="J7" s="382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10">
        <v>43332</v>
      </c>
      <c r="B322" s="115">
        <v>180172863</v>
      </c>
      <c r="C322" s="306">
        <v>11</v>
      </c>
      <c r="D322" s="117">
        <v>1249500</v>
      </c>
      <c r="E322" s="118">
        <v>180044921</v>
      </c>
      <c r="F322" s="120">
        <v>1</v>
      </c>
      <c r="G322" s="117">
        <v>124338</v>
      </c>
      <c r="H322" s="118"/>
      <c r="I322" s="213"/>
      <c r="J322" s="117"/>
    </row>
    <row r="323" spans="1:10" ht="15.75" customHeight="1" x14ac:dyDescent="0.25">
      <c r="A323" s="210">
        <v>43332</v>
      </c>
      <c r="B323" s="115">
        <v>180172901</v>
      </c>
      <c r="C323" s="306">
        <v>4</v>
      </c>
      <c r="D323" s="117">
        <v>421488</v>
      </c>
      <c r="E323" s="118"/>
      <c r="F323" s="120"/>
      <c r="G323" s="117"/>
      <c r="H323" s="118"/>
      <c r="I323" s="213"/>
      <c r="J323" s="117"/>
    </row>
    <row r="324" spans="1:10" ht="15.75" customHeight="1" x14ac:dyDescent="0.25">
      <c r="A324" s="210">
        <v>43333</v>
      </c>
      <c r="B324" s="115">
        <v>180172944</v>
      </c>
      <c r="C324" s="306">
        <v>9</v>
      </c>
      <c r="D324" s="117">
        <v>995225</v>
      </c>
      <c r="E324" s="118">
        <v>180044937</v>
      </c>
      <c r="F324" s="120">
        <v>15</v>
      </c>
      <c r="G324" s="117">
        <v>1684025</v>
      </c>
      <c r="H324" s="118"/>
      <c r="I324" s="213"/>
      <c r="J324" s="117"/>
    </row>
    <row r="325" spans="1:10" ht="15.75" customHeight="1" x14ac:dyDescent="0.25">
      <c r="A325" s="210">
        <v>43333</v>
      </c>
      <c r="B325" s="115">
        <v>180172986</v>
      </c>
      <c r="C325" s="306">
        <v>2</v>
      </c>
      <c r="D325" s="117">
        <v>206500</v>
      </c>
      <c r="E325" s="118"/>
      <c r="F325" s="120"/>
      <c r="G325" s="117"/>
      <c r="H325" s="118"/>
      <c r="I325" s="213"/>
      <c r="J325" s="117"/>
    </row>
    <row r="326" spans="1:10" ht="15.75" customHeight="1" x14ac:dyDescent="0.25">
      <c r="A326" s="210">
        <v>43335</v>
      </c>
      <c r="B326" s="115">
        <v>180173043</v>
      </c>
      <c r="C326" s="306">
        <v>8</v>
      </c>
      <c r="D326" s="117">
        <v>737013</v>
      </c>
      <c r="E326" s="118">
        <v>180044950</v>
      </c>
      <c r="F326" s="120">
        <v>1</v>
      </c>
      <c r="G326" s="117">
        <v>115500</v>
      </c>
      <c r="H326" s="118"/>
      <c r="I326" s="213"/>
      <c r="J326" s="117"/>
    </row>
    <row r="327" spans="1:10" ht="15.75" customHeight="1" x14ac:dyDescent="0.25">
      <c r="A327" s="210">
        <v>43336</v>
      </c>
      <c r="B327" s="115">
        <v>180173119</v>
      </c>
      <c r="C327" s="306">
        <v>7</v>
      </c>
      <c r="D327" s="117">
        <v>708050</v>
      </c>
      <c r="E327" s="118"/>
      <c r="F327" s="120"/>
      <c r="G327" s="117"/>
      <c r="H327" s="118"/>
      <c r="I327" s="213"/>
      <c r="J327" s="117"/>
    </row>
    <row r="328" spans="1:10" ht="15.75" customHeight="1" x14ac:dyDescent="0.25">
      <c r="A328" s="210">
        <v>43336</v>
      </c>
      <c r="B328" s="115">
        <v>180173149</v>
      </c>
      <c r="C328" s="306">
        <v>2</v>
      </c>
      <c r="D328" s="117">
        <v>220763</v>
      </c>
      <c r="E328" s="118"/>
      <c r="F328" s="120"/>
      <c r="G328" s="117"/>
      <c r="H328" s="118"/>
      <c r="I328" s="213"/>
      <c r="J328" s="117"/>
    </row>
    <row r="329" spans="1:10" x14ac:dyDescent="0.25">
      <c r="A329" s="235"/>
      <c r="B329" s="234"/>
      <c r="C329" s="12"/>
      <c r="D329" s="236"/>
      <c r="E329" s="237"/>
      <c r="F329" s="240"/>
      <c r="G329" s="236"/>
      <c r="H329" s="237"/>
      <c r="I329" s="239"/>
      <c r="J329" s="236"/>
    </row>
    <row r="330" spans="1:10" x14ac:dyDescent="0.25">
      <c r="A330" s="235"/>
      <c r="B330" s="223" t="s">
        <v>11</v>
      </c>
      <c r="C330" s="229">
        <f>SUM(C8:C329)</f>
        <v>3469</v>
      </c>
      <c r="D330" s="224">
        <f>SUM(D8:D329)</f>
        <v>363951864</v>
      </c>
      <c r="E330" s="223" t="s">
        <v>11</v>
      </c>
      <c r="F330" s="232">
        <f>SUM(F8:F329)</f>
        <v>471</v>
      </c>
      <c r="G330" s="224">
        <f>SUM(G8:G329)</f>
        <v>52117918</v>
      </c>
      <c r="H330" s="232">
        <f>SUM(H8:H329)</f>
        <v>0</v>
      </c>
      <c r="I330" s="232">
        <f>SUM(I8:I329)</f>
        <v>309219270</v>
      </c>
      <c r="J330" s="5"/>
    </row>
    <row r="331" spans="1:10" x14ac:dyDescent="0.25">
      <c r="A331" s="235"/>
      <c r="B331" s="223"/>
      <c r="C331" s="229"/>
      <c r="D331" s="224"/>
      <c r="E331" s="223"/>
      <c r="F331" s="232"/>
      <c r="G331" s="224"/>
      <c r="H331" s="232"/>
      <c r="I331" s="232"/>
      <c r="J331" s="5"/>
    </row>
    <row r="332" spans="1:10" x14ac:dyDescent="0.25">
      <c r="A332" s="225"/>
      <c r="B332" s="226"/>
      <c r="C332" s="12"/>
      <c r="D332" s="236"/>
      <c r="E332" s="223"/>
      <c r="F332" s="240"/>
      <c r="G332" s="383" t="s">
        <v>12</v>
      </c>
      <c r="H332" s="383"/>
      <c r="I332" s="239"/>
      <c r="J332" s="227">
        <f>SUM(D8:D329)</f>
        <v>363951864</v>
      </c>
    </row>
    <row r="333" spans="1:10" x14ac:dyDescent="0.25">
      <c r="A333" s="235"/>
      <c r="B333" s="234"/>
      <c r="C333" s="12"/>
      <c r="D333" s="236"/>
      <c r="E333" s="237"/>
      <c r="F333" s="240"/>
      <c r="G333" s="383" t="s">
        <v>13</v>
      </c>
      <c r="H333" s="383"/>
      <c r="I333" s="239"/>
      <c r="J333" s="227">
        <f>SUM(G8:G329)</f>
        <v>52117918</v>
      </c>
    </row>
    <row r="334" spans="1:10" x14ac:dyDescent="0.25">
      <c r="A334" s="228"/>
      <c r="B334" s="237"/>
      <c r="C334" s="12"/>
      <c r="D334" s="236"/>
      <c r="E334" s="237"/>
      <c r="F334" s="240"/>
      <c r="G334" s="383" t="s">
        <v>14</v>
      </c>
      <c r="H334" s="383"/>
      <c r="I334" s="41"/>
      <c r="J334" s="229">
        <f>J332-J333</f>
        <v>311833946</v>
      </c>
    </row>
    <row r="335" spans="1:10" x14ac:dyDescent="0.25">
      <c r="A335" s="235"/>
      <c r="B335" s="230"/>
      <c r="C335" s="12"/>
      <c r="D335" s="231"/>
      <c r="E335" s="237"/>
      <c r="F335" s="240"/>
      <c r="G335" s="383" t="s">
        <v>15</v>
      </c>
      <c r="H335" s="383"/>
      <c r="I335" s="239"/>
      <c r="J335" s="227">
        <f>SUM(H8:H329)</f>
        <v>0</v>
      </c>
    </row>
    <row r="336" spans="1:10" x14ac:dyDescent="0.25">
      <c r="A336" s="235"/>
      <c r="B336" s="230"/>
      <c r="C336" s="12"/>
      <c r="D336" s="231"/>
      <c r="E336" s="237"/>
      <c r="F336" s="240"/>
      <c r="G336" s="383" t="s">
        <v>16</v>
      </c>
      <c r="H336" s="383"/>
      <c r="I336" s="239"/>
      <c r="J336" s="227">
        <f>J334+J335</f>
        <v>311833946</v>
      </c>
    </row>
    <row r="337" spans="1:10" x14ac:dyDescent="0.25">
      <c r="A337" s="235"/>
      <c r="B337" s="230"/>
      <c r="C337" s="12"/>
      <c r="D337" s="231"/>
      <c r="E337" s="237"/>
      <c r="F337" s="240"/>
      <c r="G337" s="383" t="s">
        <v>5</v>
      </c>
      <c r="H337" s="383"/>
      <c r="I337" s="239"/>
      <c r="J337" s="227">
        <f>SUM(I8:I329)</f>
        <v>309219270</v>
      </c>
    </row>
    <row r="338" spans="1:10" x14ac:dyDescent="0.25">
      <c r="A338" s="235"/>
      <c r="B338" s="230"/>
      <c r="C338" s="12"/>
      <c r="D338" s="231"/>
      <c r="E338" s="237"/>
      <c r="F338" s="240"/>
      <c r="G338" s="383" t="s">
        <v>32</v>
      </c>
      <c r="H338" s="383"/>
      <c r="I338" s="240" t="str">
        <f>IF(J338&gt;0,"SALDO",IF(J338&lt;0,"PIUTANG",IF(J338=0,"LUNAS")))</f>
        <v>PIUTANG</v>
      </c>
      <c r="J338" s="227">
        <f>J337-J336</f>
        <v>-2614676</v>
      </c>
    </row>
  </sheetData>
  <mergeCells count="15">
    <mergeCell ref="G338:H338"/>
    <mergeCell ref="G332:H332"/>
    <mergeCell ref="G333:H333"/>
    <mergeCell ref="G334:H334"/>
    <mergeCell ref="G335:H335"/>
    <mergeCell ref="G336:H336"/>
    <mergeCell ref="G337:H337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8" activePane="bottomLeft" state="frozen"/>
      <selection pane="bottomLeft" activeCell="G30" sqref="G30:H3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377" t="s">
        <v>21</v>
      </c>
      <c r="G2" s="377"/>
      <c r="H2" s="377"/>
      <c r="I2" s="38">
        <f>J34*-1</f>
        <v>1648876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3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89"/>
      <c r="I7" s="421"/>
      <c r="J7" s="393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183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>
        <v>2136000</v>
      </c>
      <c r="J22" s="34" t="s">
        <v>17</v>
      </c>
      <c r="L22" s="238"/>
    </row>
    <row r="23" spans="1:12" s="233" customFormat="1" x14ac:dyDescent="0.25">
      <c r="A23" s="98">
        <v>43333</v>
      </c>
      <c r="B23" s="99">
        <v>180172943</v>
      </c>
      <c r="C23" s="253">
        <v>17</v>
      </c>
      <c r="D23" s="34">
        <v>1757350</v>
      </c>
      <c r="E23" s="101">
        <v>180044936</v>
      </c>
      <c r="F23" s="99">
        <v>3</v>
      </c>
      <c r="G23" s="34">
        <v>222513</v>
      </c>
      <c r="H23" s="101"/>
      <c r="I23" s="102"/>
      <c r="J23" s="34"/>
      <c r="L23" s="238"/>
    </row>
    <row r="24" spans="1:12" s="233" customFormat="1" x14ac:dyDescent="0.25">
      <c r="A24" s="98">
        <v>43333</v>
      </c>
      <c r="B24" s="99">
        <v>180172950</v>
      </c>
      <c r="C24" s="253">
        <v>1</v>
      </c>
      <c r="D24" s="34">
        <v>115063</v>
      </c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558</v>
      </c>
      <c r="D26" s="9"/>
      <c r="E26" s="8" t="s">
        <v>11</v>
      </c>
      <c r="F26" s="8">
        <f>SUM(F8:F25)</f>
        <v>97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83" t="s">
        <v>12</v>
      </c>
      <c r="H28" s="383"/>
      <c r="I28" s="39"/>
      <c r="J28" s="13">
        <f>SUM(D8:D25)</f>
        <v>58422179</v>
      </c>
    </row>
    <row r="29" spans="1:12" x14ac:dyDescent="0.25">
      <c r="A29" s="4"/>
      <c r="B29" s="3"/>
      <c r="C29" s="26"/>
      <c r="D29" s="6"/>
      <c r="E29" s="7"/>
      <c r="F29" s="3"/>
      <c r="G29" s="383" t="s">
        <v>13</v>
      </c>
      <c r="H29" s="383"/>
      <c r="I29" s="39"/>
      <c r="J29" s="13">
        <f>SUM(G8:G25)</f>
        <v>10494303</v>
      </c>
    </row>
    <row r="30" spans="1:12" x14ac:dyDescent="0.25">
      <c r="A30" s="14"/>
      <c r="B30" s="7"/>
      <c r="C30" s="26"/>
      <c r="D30" s="6"/>
      <c r="E30" s="7"/>
      <c r="F30" s="3"/>
      <c r="G30" s="383" t="s">
        <v>14</v>
      </c>
      <c r="H30" s="383"/>
      <c r="I30" s="41"/>
      <c r="J30" s="15">
        <f>J28-J29</f>
        <v>47927876</v>
      </c>
    </row>
    <row r="31" spans="1:12" x14ac:dyDescent="0.25">
      <c r="A31" s="4"/>
      <c r="B31" s="16"/>
      <c r="C31" s="26"/>
      <c r="D31" s="17"/>
      <c r="E31" s="7"/>
      <c r="F31" s="3"/>
      <c r="G31" s="383" t="s">
        <v>15</v>
      </c>
      <c r="H31" s="383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83" t="s">
        <v>16</v>
      </c>
      <c r="H32" s="383"/>
      <c r="I32" s="39"/>
      <c r="J32" s="13">
        <f>J30+J31</f>
        <v>47927876</v>
      </c>
    </row>
    <row r="33" spans="1:10" x14ac:dyDescent="0.25">
      <c r="A33" s="4"/>
      <c r="B33" s="16"/>
      <c r="C33" s="26"/>
      <c r="D33" s="17"/>
      <c r="E33" s="7"/>
      <c r="F33" s="3"/>
      <c r="G33" s="383" t="s">
        <v>5</v>
      </c>
      <c r="H33" s="383"/>
      <c r="I33" s="39"/>
      <c r="J33" s="13">
        <f>SUM(I8:I26)</f>
        <v>46279000</v>
      </c>
    </row>
    <row r="34" spans="1:10" x14ac:dyDescent="0.25">
      <c r="A34" s="4"/>
      <c r="B34" s="16"/>
      <c r="C34" s="26"/>
      <c r="D34" s="17"/>
      <c r="E34" s="7"/>
      <c r="F34" s="3"/>
      <c r="G34" s="383" t="s">
        <v>32</v>
      </c>
      <c r="H34" s="383"/>
      <c r="I34" s="40" t="str">
        <f>IF(J34&gt;0,"SALDO",IF(J34&lt;0,"PIUTANG",IF(J34=0,"LUNAS")))</f>
        <v>PIUTANG</v>
      </c>
      <c r="J34" s="13">
        <f>J33-J32</f>
        <v>-1648876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53"/>
  <sheetViews>
    <sheetView workbookViewId="0">
      <pane ySplit="7" topLeftCell="A27" activePane="bottomLeft" state="frozen"/>
      <selection pane="bottomLeft" activeCell="H38" sqref="H3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184</v>
      </c>
      <c r="D1" s="218"/>
      <c r="E1" s="218"/>
      <c r="F1" s="377" t="s">
        <v>22</v>
      </c>
      <c r="G1" s="377"/>
      <c r="H1" s="377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77" t="s">
        <v>21</v>
      </c>
      <c r="G2" s="377"/>
      <c r="H2" s="377"/>
      <c r="I2" s="220">
        <f>J47*-1</f>
        <v>8049163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0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3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2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2" x14ac:dyDescent="0.25">
      <c r="A31" s="98">
        <v>43324</v>
      </c>
      <c r="B31" s="99">
        <v>180172199</v>
      </c>
      <c r="C31" s="100">
        <v>64</v>
      </c>
      <c r="D31" s="34">
        <v>6799800</v>
      </c>
      <c r="E31" s="244"/>
      <c r="F31" s="242"/>
      <c r="G31" s="246"/>
      <c r="H31" s="245"/>
      <c r="I31" s="245"/>
      <c r="J31" s="246"/>
    </row>
    <row r="32" spans="1:12" x14ac:dyDescent="0.25">
      <c r="A32" s="98">
        <v>43326</v>
      </c>
      <c r="B32" s="99"/>
      <c r="C32" s="100"/>
      <c r="D32" s="34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98">
        <v>43327</v>
      </c>
      <c r="B33" s="99"/>
      <c r="C33" s="100"/>
      <c r="D33" s="34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98">
        <v>43332</v>
      </c>
      <c r="B34" s="99"/>
      <c r="C34" s="100"/>
      <c r="D34" s="34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98">
        <v>43335</v>
      </c>
      <c r="B35" s="99">
        <v>180173008</v>
      </c>
      <c r="C35" s="100">
        <v>42</v>
      </c>
      <c r="D35" s="34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98">
        <v>43336</v>
      </c>
      <c r="B36" s="99"/>
      <c r="C36" s="100"/>
      <c r="D36" s="34"/>
      <c r="E36" s="101">
        <v>180044966</v>
      </c>
      <c r="F36" s="99">
        <v>10</v>
      </c>
      <c r="G36" s="34">
        <v>1097075</v>
      </c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235"/>
      <c r="B38" s="234"/>
      <c r="C38" s="240"/>
      <c r="D38" s="236"/>
      <c r="E38" s="237"/>
      <c r="F38" s="234"/>
      <c r="G38" s="236"/>
      <c r="H38" s="239"/>
      <c r="I38" s="239"/>
      <c r="J38" s="236"/>
    </row>
    <row r="39" spans="1:10" x14ac:dyDescent="0.25">
      <c r="A39" s="235"/>
      <c r="B39" s="223" t="s">
        <v>11</v>
      </c>
      <c r="C39" s="232">
        <f>SUM(C8:C38)</f>
        <v>711</v>
      </c>
      <c r="D39" s="224"/>
      <c r="E39" s="223" t="s">
        <v>11</v>
      </c>
      <c r="F39" s="223">
        <f>SUM(F8:F38)</f>
        <v>105</v>
      </c>
      <c r="G39" s="224">
        <f>SUM(G8:G38)</f>
        <v>10957014</v>
      </c>
      <c r="H39" s="239"/>
      <c r="I39" s="239"/>
      <c r="J39" s="236"/>
    </row>
    <row r="40" spans="1:10" x14ac:dyDescent="0.25">
      <c r="A40" s="235"/>
      <c r="B40" s="223"/>
      <c r="C40" s="232"/>
      <c r="D40" s="224"/>
      <c r="E40" s="237"/>
      <c r="F40" s="234"/>
      <c r="G40" s="236"/>
      <c r="H40" s="239"/>
      <c r="I40" s="239"/>
      <c r="J40" s="236"/>
    </row>
    <row r="41" spans="1:10" x14ac:dyDescent="0.25">
      <c r="A41" s="225"/>
      <c r="B41" s="226"/>
      <c r="C41" s="240"/>
      <c r="D41" s="236"/>
      <c r="E41" s="223"/>
      <c r="F41" s="234"/>
      <c r="G41" s="383" t="s">
        <v>12</v>
      </c>
      <c r="H41" s="383"/>
      <c r="I41" s="239"/>
      <c r="J41" s="227">
        <f>SUM(D8:D38)</f>
        <v>74263353</v>
      </c>
    </row>
    <row r="42" spans="1:10" x14ac:dyDescent="0.25">
      <c r="A42" s="235"/>
      <c r="B42" s="234"/>
      <c r="C42" s="240"/>
      <c r="D42" s="236"/>
      <c r="E42" s="223"/>
      <c r="F42" s="234"/>
      <c r="G42" s="383" t="s">
        <v>13</v>
      </c>
      <c r="H42" s="383"/>
      <c r="I42" s="239"/>
      <c r="J42" s="227">
        <f>SUM(G8:G38)</f>
        <v>10957014</v>
      </c>
    </row>
    <row r="43" spans="1:10" x14ac:dyDescent="0.25">
      <c r="A43" s="228"/>
      <c r="B43" s="237"/>
      <c r="C43" s="240"/>
      <c r="D43" s="236"/>
      <c r="E43" s="237"/>
      <c r="F43" s="234"/>
      <c r="G43" s="383" t="s">
        <v>14</v>
      </c>
      <c r="H43" s="383"/>
      <c r="I43" s="41"/>
      <c r="J43" s="229">
        <f>J41-J42</f>
        <v>63306339</v>
      </c>
    </row>
    <row r="44" spans="1:10" x14ac:dyDescent="0.25">
      <c r="A44" s="235"/>
      <c r="B44" s="230"/>
      <c r="C44" s="240"/>
      <c r="D44" s="231"/>
      <c r="E44" s="237"/>
      <c r="F44" s="223"/>
      <c r="G44" s="383" t="s">
        <v>15</v>
      </c>
      <c r="H44" s="383"/>
      <c r="I44" s="239"/>
      <c r="J44" s="227">
        <f>SUM(H8:H40)</f>
        <v>0</v>
      </c>
    </row>
    <row r="45" spans="1:10" x14ac:dyDescent="0.25">
      <c r="A45" s="235"/>
      <c r="B45" s="230"/>
      <c r="C45" s="240"/>
      <c r="D45" s="231"/>
      <c r="E45" s="237"/>
      <c r="F45" s="223"/>
      <c r="G45" s="383" t="s">
        <v>16</v>
      </c>
      <c r="H45" s="383"/>
      <c r="I45" s="239"/>
      <c r="J45" s="227">
        <f>J43+J44</f>
        <v>63306339</v>
      </c>
    </row>
    <row r="46" spans="1:10" x14ac:dyDescent="0.25">
      <c r="A46" s="235"/>
      <c r="B46" s="230"/>
      <c r="C46" s="240"/>
      <c r="D46" s="231"/>
      <c r="E46" s="237"/>
      <c r="F46" s="234"/>
      <c r="G46" s="383" t="s">
        <v>5</v>
      </c>
      <c r="H46" s="383"/>
      <c r="I46" s="239"/>
      <c r="J46" s="227">
        <f>SUM(I8:I40)</f>
        <v>55257176</v>
      </c>
    </row>
    <row r="47" spans="1:10" x14ac:dyDescent="0.25">
      <c r="A47" s="235"/>
      <c r="B47" s="230"/>
      <c r="C47" s="240"/>
      <c r="D47" s="231"/>
      <c r="E47" s="237"/>
      <c r="F47" s="234"/>
      <c r="G47" s="383" t="s">
        <v>32</v>
      </c>
      <c r="H47" s="383"/>
      <c r="I47" s="240" t="str">
        <f>IF(J47&gt;0,"SALDO",IF(J47&lt;0,"PIUTANG",IF(J47=0,"LUNAS")))</f>
        <v>PIUTANG</v>
      </c>
      <c r="J47" s="227">
        <f>J46-J45</f>
        <v>-8049163</v>
      </c>
    </row>
    <row r="48" spans="1:10" x14ac:dyDescent="0.25">
      <c r="F48" s="219"/>
      <c r="G48" s="219"/>
      <c r="J48" s="219"/>
    </row>
    <row r="49" spans="3:16" x14ac:dyDescent="0.25">
      <c r="C49" s="219"/>
      <c r="D49" s="219"/>
      <c r="F49" s="219"/>
      <c r="G49" s="219"/>
      <c r="J49" s="219"/>
      <c r="M49" s="233"/>
      <c r="N49" s="233"/>
      <c r="O49" s="233"/>
      <c r="P49" s="233"/>
    </row>
    <row r="50" spans="3:16" x14ac:dyDescent="0.25">
      <c r="C50" s="219"/>
      <c r="D50" s="219"/>
      <c r="F50" s="219"/>
      <c r="G50" s="219"/>
      <c r="J50" s="219"/>
      <c r="L50" s="238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8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L53" s="233"/>
      <c r="M53" s="233"/>
      <c r="N53" s="233"/>
      <c r="O53" s="233"/>
      <c r="P53" s="233"/>
    </row>
  </sheetData>
  <mergeCells count="15">
    <mergeCell ref="G47:H47"/>
    <mergeCell ref="G41:H41"/>
    <mergeCell ref="G42:H42"/>
    <mergeCell ref="G43:H43"/>
    <mergeCell ref="G44:H44"/>
    <mergeCell ref="G45:H45"/>
    <mergeCell ref="G46:H4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39"/>
  <sheetViews>
    <sheetView workbookViewId="0">
      <pane ySplit="7" topLeftCell="A18" activePane="bottomLeft" state="frozen"/>
      <selection pane="bottomLeft" activeCell="J25" sqref="J2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187</v>
      </c>
      <c r="D1" s="218"/>
      <c r="E1" s="218"/>
      <c r="F1" s="377" t="s">
        <v>22</v>
      </c>
      <c r="G1" s="377"/>
      <c r="H1" s="37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77" t="s">
        <v>21</v>
      </c>
      <c r="G2" s="377"/>
      <c r="H2" s="377"/>
      <c r="I2" s="220">
        <f>J33*-1</f>
        <v>739177</v>
      </c>
      <c r="J2" s="218"/>
    </row>
    <row r="3" spans="1:12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2" x14ac:dyDescent="0.25">
      <c r="A7" s="41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19"/>
      <c r="I7" s="421"/>
      <c r="J7" s="393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>
        <v>43331</v>
      </c>
      <c r="B22" s="99">
        <v>180172788</v>
      </c>
      <c r="C22" s="100">
        <v>8</v>
      </c>
      <c r="D22" s="34">
        <v>620638</v>
      </c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409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83" t="s">
        <v>12</v>
      </c>
      <c r="H27" s="383"/>
      <c r="I27" s="239"/>
      <c r="J27" s="227">
        <f>SUM(D8:D24)</f>
        <v>41280229</v>
      </c>
    </row>
    <row r="28" spans="1:10" x14ac:dyDescent="0.25">
      <c r="A28" s="235"/>
      <c r="B28" s="234"/>
      <c r="C28" s="240"/>
      <c r="D28" s="236"/>
      <c r="E28" s="223"/>
      <c r="F28" s="234"/>
      <c r="G28" s="383" t="s">
        <v>13</v>
      </c>
      <c r="H28" s="383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83" t="s">
        <v>14</v>
      </c>
      <c r="H29" s="383"/>
      <c r="I29" s="41"/>
      <c r="J29" s="229">
        <f>J27-J28</f>
        <v>32613177</v>
      </c>
    </row>
    <row r="30" spans="1:10" x14ac:dyDescent="0.25">
      <c r="A30" s="235"/>
      <c r="B30" s="230"/>
      <c r="C30" s="240"/>
      <c r="D30" s="231"/>
      <c r="E30" s="237"/>
      <c r="F30" s="223"/>
      <c r="G30" s="383" t="s">
        <v>15</v>
      </c>
      <c r="H30" s="383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83" t="s">
        <v>16</v>
      </c>
      <c r="H31" s="383"/>
      <c r="I31" s="239"/>
      <c r="J31" s="227">
        <f>J29+J30</f>
        <v>32613177</v>
      </c>
    </row>
    <row r="32" spans="1:10" x14ac:dyDescent="0.25">
      <c r="A32" s="235"/>
      <c r="B32" s="230"/>
      <c r="C32" s="240"/>
      <c r="D32" s="231"/>
      <c r="E32" s="237"/>
      <c r="F32" s="234"/>
      <c r="G32" s="383" t="s">
        <v>5</v>
      </c>
      <c r="H32" s="383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83" t="s">
        <v>32</v>
      </c>
      <c r="H33" s="383"/>
      <c r="I33" s="240" t="str">
        <f>IF(J33&gt;0,"SALDO",IF(J33&lt;0,"PIUTANG",IF(J33=0,"LUNAS")))</f>
        <v>PIUTANG</v>
      </c>
      <c r="J33" s="227">
        <f>J32-J31</f>
        <v>-739177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77" t="s">
        <v>21</v>
      </c>
      <c r="G2" s="377"/>
      <c r="H2" s="377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180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19"/>
      <c r="I7" s="421"/>
      <c r="J7" s="393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172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173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174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83" t="s">
        <v>12</v>
      </c>
      <c r="H46" s="38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83" t="s">
        <v>13</v>
      </c>
      <c r="H47" s="38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83" t="s">
        <v>14</v>
      </c>
      <c r="H48" s="38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83" t="s">
        <v>15</v>
      </c>
      <c r="H49" s="38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83" t="s">
        <v>16</v>
      </c>
      <c r="H50" s="38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83" t="s">
        <v>5</v>
      </c>
      <c r="H51" s="38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83" t="s">
        <v>32</v>
      </c>
      <c r="H52" s="38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77" t="s">
        <v>21</v>
      </c>
      <c r="G2" s="377"/>
      <c r="H2" s="377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6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3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150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83" t="s">
        <v>12</v>
      </c>
      <c r="H69" s="38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83" t="s">
        <v>13</v>
      </c>
      <c r="H70" s="38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83" t="s">
        <v>14</v>
      </c>
      <c r="H71" s="38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83" t="s">
        <v>15</v>
      </c>
      <c r="H72" s="38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83" t="s">
        <v>16</v>
      </c>
      <c r="H73" s="38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83" t="s">
        <v>5</v>
      </c>
      <c r="H74" s="38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83" t="s">
        <v>32</v>
      </c>
      <c r="H75" s="38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22" t="s">
        <v>21</v>
      </c>
      <c r="H1" s="422"/>
      <c r="I1" s="422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22" t="s">
        <v>108</v>
      </c>
      <c r="H2" s="422"/>
      <c r="I2" s="422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22" t="s">
        <v>109</v>
      </c>
      <c r="H3" s="422"/>
      <c r="I3" s="422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3" x14ac:dyDescent="0.25">
      <c r="A7" s="41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89"/>
      <c r="I7" s="421"/>
      <c r="J7" s="393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164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83" t="s">
        <v>12</v>
      </c>
      <c r="H44" s="38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83" t="s">
        <v>13</v>
      </c>
      <c r="H45" s="38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83" t="s">
        <v>14</v>
      </c>
      <c r="H46" s="38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83" t="s">
        <v>15</v>
      </c>
      <c r="H47" s="38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83" t="s">
        <v>16</v>
      </c>
      <c r="H48" s="38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83" t="s">
        <v>5</v>
      </c>
      <c r="H49" s="38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83" t="s">
        <v>32</v>
      </c>
      <c r="H50" s="38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377" t="s">
        <v>21</v>
      </c>
      <c r="G2" s="377"/>
      <c r="H2" s="377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181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0" x14ac:dyDescent="0.25">
      <c r="A7" s="41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89"/>
      <c r="I7" s="421"/>
      <c r="J7" s="393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175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176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83" t="s">
        <v>12</v>
      </c>
      <c r="H49" s="38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83" t="s">
        <v>13</v>
      </c>
      <c r="H50" s="38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83" t="s">
        <v>14</v>
      </c>
      <c r="H51" s="38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83" t="s">
        <v>15</v>
      </c>
      <c r="H52" s="38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83" t="s">
        <v>16</v>
      </c>
      <c r="H53" s="38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83" t="s">
        <v>5</v>
      </c>
      <c r="H54" s="38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83" t="s">
        <v>32</v>
      </c>
      <c r="H55" s="38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23" t="s">
        <v>49</v>
      </c>
      <c r="B1" s="423"/>
      <c r="C1" s="423"/>
    </row>
    <row r="2" spans="1:5" ht="15" customHeight="1" x14ac:dyDescent="0.25">
      <c r="A2" s="423"/>
      <c r="B2" s="423"/>
      <c r="C2" s="423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43332</v>
      </c>
      <c r="C5" s="281">
        <f>'Taufik ST'!I2</f>
        <v>2614676</v>
      </c>
      <c r="E5" s="289" t="s">
        <v>152</v>
      </c>
    </row>
    <row r="6" spans="1:5" s="267" customFormat="1" ht="18.75" customHeight="1" x14ac:dyDescent="0.25">
      <c r="A6" s="185" t="s">
        <v>64</v>
      </c>
      <c r="B6" s="184">
        <v>43325</v>
      </c>
      <c r="C6" s="281">
        <f>'Indra Fashion'!I2</f>
        <v>1491411</v>
      </c>
      <c r="E6" s="289" t="s">
        <v>153</v>
      </c>
    </row>
    <row r="7" spans="1:5" s="267" customFormat="1" ht="18.75" customHeight="1" x14ac:dyDescent="0.25">
      <c r="A7" s="185" t="s">
        <v>65</v>
      </c>
      <c r="B7" s="184">
        <v>43336</v>
      </c>
      <c r="C7" s="281">
        <f>Atlantis!I2</f>
        <v>692742</v>
      </c>
      <c r="E7" s="289" t="s">
        <v>151</v>
      </c>
    </row>
    <row r="8" spans="1:5" s="267" customFormat="1" ht="18.75" customHeight="1" x14ac:dyDescent="0.25">
      <c r="A8" s="185" t="s">
        <v>51</v>
      </c>
      <c r="B8" s="184">
        <v>43336</v>
      </c>
      <c r="C8" s="281">
        <f>Bandros!I2</f>
        <v>3247039</v>
      </c>
      <c r="E8" s="289" t="s">
        <v>154</v>
      </c>
    </row>
    <row r="9" spans="1:5" s="267" customFormat="1" ht="18.75" customHeight="1" x14ac:dyDescent="0.25">
      <c r="A9" s="185" t="s">
        <v>185</v>
      </c>
      <c r="B9" s="184">
        <v>43330</v>
      </c>
      <c r="C9" s="281">
        <f>Bentang!I2</f>
        <v>8049163</v>
      </c>
      <c r="E9" s="289" t="s">
        <v>186</v>
      </c>
    </row>
    <row r="10" spans="1:5" s="267" customFormat="1" ht="18.75" customHeight="1" x14ac:dyDescent="0.25">
      <c r="A10" s="185" t="s">
        <v>188</v>
      </c>
      <c r="B10" s="184">
        <v>43310</v>
      </c>
      <c r="C10" s="281">
        <f>Azalea!I2</f>
        <v>739177</v>
      </c>
      <c r="E10" s="289" t="s">
        <v>191</v>
      </c>
    </row>
    <row r="11" spans="1:5" s="267" customFormat="1" ht="18.75" customHeight="1" x14ac:dyDescent="0.25">
      <c r="A11" s="185" t="s">
        <v>190</v>
      </c>
      <c r="B11" s="184">
        <v>43330</v>
      </c>
      <c r="C11" s="281">
        <f>ESP!I2</f>
        <v>1579984</v>
      </c>
      <c r="E11" s="289"/>
    </row>
    <row r="12" spans="1:5" s="267" customFormat="1" ht="18.75" customHeight="1" x14ac:dyDescent="0.25">
      <c r="A12" s="185" t="s">
        <v>205</v>
      </c>
      <c r="B12" s="184">
        <v>43333</v>
      </c>
      <c r="C12" s="281">
        <f>Yuan!I2</f>
        <v>1061813</v>
      </c>
      <c r="E12" s="289" t="s">
        <v>191</v>
      </c>
    </row>
    <row r="13" spans="1:5" s="267" customFormat="1" ht="18.75" customHeight="1" x14ac:dyDescent="0.25">
      <c r="A13" s="185" t="s">
        <v>52</v>
      </c>
      <c r="B13" s="184">
        <v>43321</v>
      </c>
      <c r="C13" s="281">
        <f>Yanyan!I2</f>
        <v>1532913</v>
      </c>
      <c r="E13" s="289" t="s">
        <v>156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157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157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155</v>
      </c>
    </row>
    <row r="17" spans="1:5" s="267" customFormat="1" ht="18.75" customHeight="1" x14ac:dyDescent="0.25">
      <c r="A17" s="185" t="s">
        <v>146</v>
      </c>
      <c r="B17" s="184" t="s">
        <v>40</v>
      </c>
      <c r="C17" s="281">
        <v>0</v>
      </c>
      <c r="E17" s="289" t="s">
        <v>158</v>
      </c>
    </row>
    <row r="18" spans="1:5" s="267" customFormat="1" ht="18.75" customHeight="1" x14ac:dyDescent="0.25">
      <c r="A18" s="185" t="s">
        <v>74</v>
      </c>
      <c r="B18" s="184">
        <f>Bambang!A43</f>
        <v>42876</v>
      </c>
      <c r="C18" s="281">
        <f>Bambang!I2</f>
        <v>258363.5</v>
      </c>
      <c r="E18" s="289" t="s">
        <v>159</v>
      </c>
    </row>
    <row r="19" spans="1:5" s="267" customFormat="1" ht="18.75" customHeight="1" x14ac:dyDescent="0.25">
      <c r="A19" s="185" t="s">
        <v>75</v>
      </c>
      <c r="B19" s="184">
        <v>43333</v>
      </c>
      <c r="C19" s="281">
        <f>Agus!I2</f>
        <v>1648876</v>
      </c>
      <c r="E19" s="289" t="s">
        <v>157</v>
      </c>
    </row>
    <row r="20" spans="1:5" s="267" customFormat="1" ht="18.75" customHeight="1" x14ac:dyDescent="0.25">
      <c r="A20" s="185" t="s">
        <v>87</v>
      </c>
      <c r="B20" s="184" t="s">
        <v>40</v>
      </c>
      <c r="C20" s="281">
        <f>Anip!I2</f>
        <v>0</v>
      </c>
      <c r="E20" s="289" t="s">
        <v>160</v>
      </c>
    </row>
    <row r="21" spans="1:5" s="267" customFormat="1" ht="18.75" customHeight="1" x14ac:dyDescent="0.25">
      <c r="A21" s="185" t="s">
        <v>202</v>
      </c>
      <c r="B21" s="184">
        <v>43314</v>
      </c>
      <c r="C21" s="281">
        <f>Sale!I2</f>
        <v>6748180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26" t="s">
        <v>11</v>
      </c>
      <c r="B23" s="427"/>
      <c r="C23" s="424">
        <f>SUM(C5:C22)</f>
        <v>39280126.5</v>
      </c>
    </row>
    <row r="24" spans="1:5" s="267" customFormat="1" ht="15" customHeight="1" x14ac:dyDescent="0.25">
      <c r="A24" s="428"/>
      <c r="B24" s="429"/>
      <c r="C24" s="425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377" t="s">
        <v>22</v>
      </c>
      <c r="G1" s="377"/>
      <c r="H1" s="377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77" t="s">
        <v>21</v>
      </c>
      <c r="G2" s="377"/>
      <c r="H2" s="377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167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2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89"/>
      <c r="I7" s="421"/>
      <c r="J7" s="393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83" t="s">
        <v>12</v>
      </c>
      <c r="H120" s="38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83" t="s">
        <v>13</v>
      </c>
      <c r="H121" s="38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83" t="s">
        <v>14</v>
      </c>
      <c r="H122" s="38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83" t="s">
        <v>15</v>
      </c>
      <c r="H123" s="38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83" t="s">
        <v>16</v>
      </c>
      <c r="H124" s="38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83" t="s">
        <v>5</v>
      </c>
      <c r="H125" s="38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83" t="s">
        <v>32</v>
      </c>
      <c r="H126" s="38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31" t="s">
        <v>22</v>
      </c>
      <c r="G1" s="431"/>
      <c r="H1" s="431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31" t="s">
        <v>21</v>
      </c>
      <c r="G2" s="431"/>
      <c r="H2" s="431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178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32"/>
      <c r="B5" s="432"/>
      <c r="C5" s="432"/>
      <c r="D5" s="432"/>
      <c r="E5" s="432"/>
      <c r="F5" s="432"/>
      <c r="G5" s="432"/>
      <c r="H5" s="432"/>
      <c r="I5" s="432"/>
      <c r="J5" s="432"/>
    </row>
    <row r="6" spans="1:13" x14ac:dyDescent="0.25">
      <c r="A6" s="433" t="s">
        <v>2</v>
      </c>
      <c r="B6" s="434" t="s">
        <v>3</v>
      </c>
      <c r="C6" s="434"/>
      <c r="D6" s="434"/>
      <c r="E6" s="434"/>
      <c r="F6" s="434"/>
      <c r="G6" s="434"/>
      <c r="H6" s="435" t="s">
        <v>4</v>
      </c>
      <c r="I6" s="437" t="s">
        <v>5</v>
      </c>
      <c r="J6" s="438" t="s">
        <v>6</v>
      </c>
    </row>
    <row r="7" spans="1:13" x14ac:dyDescent="0.25">
      <c r="A7" s="433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36"/>
      <c r="I7" s="437"/>
      <c r="J7" s="438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149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30" t="s">
        <v>12</v>
      </c>
      <c r="H89" s="430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30" t="s">
        <v>13</v>
      </c>
      <c r="H90" s="430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30" t="s">
        <v>14</v>
      </c>
      <c r="H91" s="430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30" t="s">
        <v>15</v>
      </c>
      <c r="H92" s="430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30" t="s">
        <v>16</v>
      </c>
      <c r="H93" s="430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30" t="s">
        <v>5</v>
      </c>
      <c r="H94" s="430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30" t="s">
        <v>32</v>
      </c>
      <c r="H95" s="430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4"/>
  <sheetViews>
    <sheetView workbookViewId="0">
      <pane ySplit="7" topLeftCell="A165" activePane="bottomLeft" state="frozen"/>
      <selection pane="bottomLeft" activeCell="J171" sqref="J17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77" t="s">
        <v>22</v>
      </c>
      <c r="G1" s="377"/>
      <c r="H1" s="377"/>
      <c r="I1" s="42" t="s">
        <v>20</v>
      </c>
      <c r="J1" s="20"/>
      <c r="L1" s="277">
        <f>SUM(D168:D170)</f>
        <v>646013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J184*-1</f>
        <v>1491411</v>
      </c>
      <c r="J2" s="20"/>
      <c r="L2" s="277">
        <f>SUM(G168:G170)</f>
        <v>354813</v>
      </c>
    </row>
    <row r="3" spans="1:18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291200</v>
      </c>
      <c r="M3" s="219"/>
      <c r="N3" s="219">
        <f>I2-L3</f>
        <v>1200211</v>
      </c>
      <c r="O3" s="219"/>
      <c r="P3" s="219"/>
      <c r="Q3" s="219"/>
      <c r="R3" s="219"/>
    </row>
    <row r="5" spans="1:18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</row>
    <row r="6" spans="1:18" x14ac:dyDescent="0.25">
      <c r="A6" s="384" t="s">
        <v>2</v>
      </c>
      <c r="B6" s="380" t="s">
        <v>3</v>
      </c>
      <c r="C6" s="380"/>
      <c r="D6" s="380"/>
      <c r="E6" s="380"/>
      <c r="F6" s="380"/>
      <c r="G6" s="380"/>
      <c r="H6" s="385" t="s">
        <v>4</v>
      </c>
      <c r="I6" s="381" t="s">
        <v>5</v>
      </c>
      <c r="J6" s="382" t="s">
        <v>6</v>
      </c>
    </row>
    <row r="7" spans="1:18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5"/>
      <c r="I7" s="381"/>
      <c r="J7" s="382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182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182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>
        <v>43325</v>
      </c>
      <c r="B168" s="234">
        <v>180172325</v>
      </c>
      <c r="C168" s="240">
        <v>1</v>
      </c>
      <c r="D168" s="236">
        <v>116025</v>
      </c>
      <c r="E168" s="237">
        <v>180044821</v>
      </c>
      <c r="F168" s="240">
        <v>1</v>
      </c>
      <c r="G168" s="236">
        <v>93100</v>
      </c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>
        <v>43327</v>
      </c>
      <c r="B169" s="234">
        <v>180172520</v>
      </c>
      <c r="C169" s="240">
        <v>2</v>
      </c>
      <c r="D169" s="236">
        <v>163713</v>
      </c>
      <c r="E169" s="237">
        <v>180044854</v>
      </c>
      <c r="F169" s="240">
        <v>1</v>
      </c>
      <c r="G169" s="236">
        <v>97038</v>
      </c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2">
        <v>43330</v>
      </c>
      <c r="B170" s="234">
        <v>180172739</v>
      </c>
      <c r="C170" s="240">
        <v>4</v>
      </c>
      <c r="D170" s="236">
        <v>366275</v>
      </c>
      <c r="E170" s="237">
        <v>180044895</v>
      </c>
      <c r="F170" s="240">
        <v>1</v>
      </c>
      <c r="G170" s="236">
        <v>164675</v>
      </c>
      <c r="H170" s="239"/>
      <c r="I170" s="239"/>
      <c r="J170" s="23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2">
        <v>43332</v>
      </c>
      <c r="B171" s="234">
        <v>180172907</v>
      </c>
      <c r="C171" s="240">
        <v>6</v>
      </c>
      <c r="D171" s="236">
        <v>616438</v>
      </c>
      <c r="E171" s="237"/>
      <c r="F171" s="240"/>
      <c r="G171" s="236"/>
      <c r="H171" s="239"/>
      <c r="I171" s="239"/>
      <c r="J171" s="23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2">
        <v>43333</v>
      </c>
      <c r="B172" s="234">
        <v>180172982</v>
      </c>
      <c r="C172" s="240">
        <v>2</v>
      </c>
      <c r="D172" s="236">
        <v>177100</v>
      </c>
      <c r="E172" s="237"/>
      <c r="F172" s="240"/>
      <c r="G172" s="236"/>
      <c r="H172" s="239"/>
      <c r="I172" s="239"/>
      <c r="J172" s="23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2">
        <v>43333</v>
      </c>
      <c r="B173" s="234">
        <v>180172988</v>
      </c>
      <c r="C173" s="240">
        <v>1</v>
      </c>
      <c r="D173" s="236">
        <v>99050</v>
      </c>
      <c r="E173" s="237"/>
      <c r="F173" s="240"/>
      <c r="G173" s="236"/>
      <c r="H173" s="239"/>
      <c r="I173" s="239"/>
      <c r="J173" s="23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2">
        <v>43335</v>
      </c>
      <c r="B174" s="234">
        <v>180173068</v>
      </c>
      <c r="C174" s="240">
        <v>3</v>
      </c>
      <c r="D174" s="236">
        <v>310625</v>
      </c>
      <c r="E174" s="237"/>
      <c r="F174" s="240"/>
      <c r="G174" s="236"/>
      <c r="H174" s="239"/>
      <c r="I174" s="239"/>
      <c r="J174" s="236"/>
      <c r="K174" s="219"/>
      <c r="L174" s="219"/>
      <c r="M174" s="219"/>
      <c r="N174" s="219"/>
      <c r="O174" s="219"/>
      <c r="P174" s="219"/>
      <c r="Q174" s="219"/>
      <c r="R174" s="219"/>
    </row>
    <row r="175" spans="1:18" x14ac:dyDescent="0.25">
      <c r="A175" s="162"/>
      <c r="B175" s="3"/>
      <c r="C175" s="40"/>
      <c r="D175" s="6"/>
      <c r="E175" s="7"/>
      <c r="F175" s="40"/>
      <c r="G175" s="6"/>
      <c r="H175" s="39"/>
      <c r="I175" s="39"/>
      <c r="J175" s="6"/>
    </row>
    <row r="176" spans="1:18" x14ac:dyDescent="0.25">
      <c r="A176" s="162"/>
      <c r="B176" s="8" t="s">
        <v>11</v>
      </c>
      <c r="C176" s="77">
        <f>SUM(C8:C175)</f>
        <v>977</v>
      </c>
      <c r="D176" s="9">
        <f>SUM(D8:D175)</f>
        <v>105707125</v>
      </c>
      <c r="E176" s="8" t="s">
        <v>11</v>
      </c>
      <c r="F176" s="77">
        <f>SUM(F8:F175)</f>
        <v>81</v>
      </c>
      <c r="G176" s="5">
        <f>SUM(G8:G175)</f>
        <v>18477862</v>
      </c>
      <c r="H176" s="40">
        <f>SUM(H8:H175)</f>
        <v>0</v>
      </c>
      <c r="I176" s="40">
        <f>SUM(I8:I175)</f>
        <v>85737852</v>
      </c>
      <c r="J176" s="5"/>
    </row>
    <row r="177" spans="1:10" x14ac:dyDescent="0.25">
      <c r="A177" s="162"/>
      <c r="B177" s="8"/>
      <c r="C177" s="77"/>
      <c r="D177" s="9"/>
      <c r="E177" s="8"/>
      <c r="F177" s="77"/>
      <c r="G177" s="5"/>
      <c r="H177" s="40"/>
      <c r="I177" s="40"/>
      <c r="J177" s="5"/>
    </row>
    <row r="178" spans="1:10" x14ac:dyDescent="0.25">
      <c r="A178" s="163"/>
      <c r="B178" s="11"/>
      <c r="C178" s="40"/>
      <c r="D178" s="6"/>
      <c r="E178" s="8"/>
      <c r="F178" s="40"/>
      <c r="G178" s="383" t="s">
        <v>12</v>
      </c>
      <c r="H178" s="383"/>
      <c r="I178" s="39"/>
      <c r="J178" s="13">
        <f>SUM(D8:D175)</f>
        <v>105707125</v>
      </c>
    </row>
    <row r="179" spans="1:10" x14ac:dyDescent="0.25">
      <c r="A179" s="162"/>
      <c r="B179" s="3"/>
      <c r="C179" s="40"/>
      <c r="D179" s="6"/>
      <c r="E179" s="7"/>
      <c r="F179" s="40"/>
      <c r="G179" s="383" t="s">
        <v>13</v>
      </c>
      <c r="H179" s="383"/>
      <c r="I179" s="39"/>
      <c r="J179" s="13">
        <f>SUM(G8:G175)</f>
        <v>18477862</v>
      </c>
    </row>
    <row r="180" spans="1:10" x14ac:dyDescent="0.25">
      <c r="A180" s="164"/>
      <c r="B180" s="7"/>
      <c r="C180" s="40"/>
      <c r="D180" s="6"/>
      <c r="E180" s="7"/>
      <c r="F180" s="40"/>
      <c r="G180" s="383" t="s">
        <v>14</v>
      </c>
      <c r="H180" s="383"/>
      <c r="I180" s="41"/>
      <c r="J180" s="15">
        <f>J178-J179</f>
        <v>87229263</v>
      </c>
    </row>
    <row r="181" spans="1:10" x14ac:dyDescent="0.25">
      <c r="A181" s="162"/>
      <c r="B181" s="16"/>
      <c r="C181" s="40"/>
      <c r="D181" s="17"/>
      <c r="E181" s="7"/>
      <c r="F181" s="40"/>
      <c r="G181" s="383" t="s">
        <v>15</v>
      </c>
      <c r="H181" s="383"/>
      <c r="I181" s="39"/>
      <c r="J181" s="13">
        <f>SUM(H8:H175)</f>
        <v>0</v>
      </c>
    </row>
    <row r="182" spans="1:10" x14ac:dyDescent="0.25">
      <c r="A182" s="162"/>
      <c r="B182" s="16"/>
      <c r="C182" s="40"/>
      <c r="D182" s="17"/>
      <c r="E182" s="7"/>
      <c r="F182" s="40"/>
      <c r="G182" s="383" t="s">
        <v>16</v>
      </c>
      <c r="H182" s="383"/>
      <c r="I182" s="39"/>
      <c r="J182" s="13">
        <f>J180+J181</f>
        <v>87229263</v>
      </c>
    </row>
    <row r="183" spans="1:10" x14ac:dyDescent="0.25">
      <c r="A183" s="162"/>
      <c r="B183" s="16"/>
      <c r="C183" s="40"/>
      <c r="D183" s="17"/>
      <c r="E183" s="7"/>
      <c r="F183" s="40"/>
      <c r="G183" s="383" t="s">
        <v>5</v>
      </c>
      <c r="H183" s="383"/>
      <c r="I183" s="39"/>
      <c r="J183" s="13">
        <f>SUM(I8:I175)</f>
        <v>85737852</v>
      </c>
    </row>
    <row r="184" spans="1:10" x14ac:dyDescent="0.25">
      <c r="A184" s="162"/>
      <c r="B184" s="16"/>
      <c r="C184" s="40"/>
      <c r="D184" s="17"/>
      <c r="E184" s="7"/>
      <c r="F184" s="40"/>
      <c r="G184" s="383" t="s">
        <v>32</v>
      </c>
      <c r="H184" s="383"/>
      <c r="I184" s="40" t="str">
        <f>IF(J184&gt;0,"SALDO",IF(J184&lt;0,"PIUTANG",IF(J184=0,"LUNAS")))</f>
        <v>PIUTANG</v>
      </c>
      <c r="J184" s="13">
        <f>J183-J182</f>
        <v>-1491411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3:H183"/>
    <mergeCell ref="G184:H184"/>
    <mergeCell ref="G178:H178"/>
    <mergeCell ref="G179:H179"/>
    <mergeCell ref="G180:H180"/>
    <mergeCell ref="G181:H181"/>
    <mergeCell ref="G182:H182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165</v>
      </c>
      <c r="D1" s="20"/>
      <c r="E1" s="20"/>
      <c r="F1" s="377" t="s">
        <v>22</v>
      </c>
      <c r="G1" s="377"/>
      <c r="H1" s="377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77" t="s">
        <v>21</v>
      </c>
      <c r="G2" s="377"/>
      <c r="H2" s="37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2" t="s">
        <v>6</v>
      </c>
    </row>
    <row r="6" spans="1:15" x14ac:dyDescent="0.25">
      <c r="A6" s="41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19"/>
      <c r="I6" s="421"/>
      <c r="J6" s="393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166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171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83" t="s">
        <v>12</v>
      </c>
      <c r="H121" s="38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83" t="s">
        <v>13</v>
      </c>
      <c r="H122" s="38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83" t="s">
        <v>14</v>
      </c>
      <c r="H123" s="38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83" t="s">
        <v>15</v>
      </c>
      <c r="H124" s="38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83" t="s">
        <v>16</v>
      </c>
      <c r="H125" s="38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83" t="s">
        <v>5</v>
      </c>
      <c r="H126" s="38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83" t="s">
        <v>32</v>
      </c>
      <c r="H127" s="38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77" t="s">
        <v>22</v>
      </c>
      <c r="G1" s="377"/>
      <c r="H1" s="37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77" t="s">
        <v>21</v>
      </c>
      <c r="G2" s="377"/>
      <c r="H2" s="37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79" t="s">
        <v>2</v>
      </c>
      <c r="B5" s="380" t="s">
        <v>3</v>
      </c>
      <c r="C5" s="380"/>
      <c r="D5" s="380"/>
      <c r="E5" s="380"/>
      <c r="F5" s="380"/>
      <c r="G5" s="380"/>
      <c r="H5" s="380" t="s">
        <v>4</v>
      </c>
      <c r="I5" s="439" t="s">
        <v>5</v>
      </c>
      <c r="J5" s="382" t="s">
        <v>6</v>
      </c>
      <c r="L5" s="37"/>
      <c r="M5" s="37"/>
      <c r="N5" s="37"/>
      <c r="O5" s="37"/>
      <c r="P5" s="37"/>
      <c r="Q5" s="37"/>
    </row>
    <row r="6" spans="1:17" x14ac:dyDescent="0.25">
      <c r="A6" s="37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80"/>
      <c r="I6" s="439"/>
      <c r="J6" s="38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83" t="s">
        <v>12</v>
      </c>
      <c r="H31" s="383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83" t="s">
        <v>13</v>
      </c>
      <c r="H32" s="383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83" t="s">
        <v>14</v>
      </c>
      <c r="H33" s="383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83" t="s">
        <v>15</v>
      </c>
      <c r="H34" s="383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83" t="s">
        <v>16</v>
      </c>
      <c r="H35" s="383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83" t="s">
        <v>5</v>
      </c>
      <c r="H36" s="383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83" t="s">
        <v>32</v>
      </c>
      <c r="H37" s="383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77" t="s">
        <v>22</v>
      </c>
      <c r="G1" s="377"/>
      <c r="H1" s="37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77" t="s">
        <v>21</v>
      </c>
      <c r="G2" s="377"/>
      <c r="H2" s="377"/>
      <c r="I2" s="38">
        <f>J59*-1</f>
        <v>-34807202</v>
      </c>
      <c r="J2" s="20"/>
    </row>
    <row r="4" spans="1:10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0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2" t="s">
        <v>6</v>
      </c>
    </row>
    <row r="6" spans="1:10" x14ac:dyDescent="0.25">
      <c r="A6" s="41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19"/>
      <c r="I6" s="421"/>
      <c r="J6" s="393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40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4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40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4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40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4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40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4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40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4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40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4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40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4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40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4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40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4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40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4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83" t="s">
        <v>12</v>
      </c>
      <c r="H53" s="38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83" t="s">
        <v>13</v>
      </c>
      <c r="H54" s="38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83" t="s">
        <v>14</v>
      </c>
      <c r="H55" s="38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83" t="s">
        <v>15</v>
      </c>
      <c r="H56" s="38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83" t="s">
        <v>16</v>
      </c>
      <c r="H57" s="38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83" t="s">
        <v>5</v>
      </c>
      <c r="H58" s="38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83" t="s">
        <v>32</v>
      </c>
      <c r="H59" s="38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377" t="s">
        <v>21</v>
      </c>
      <c r="G2" s="377"/>
      <c r="H2" s="377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2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  <c r="L6" s="238"/>
    </row>
    <row r="7" spans="1:12" x14ac:dyDescent="0.25">
      <c r="A7" s="41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19"/>
      <c r="I7" s="421"/>
      <c r="J7" s="393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83" t="s">
        <v>12</v>
      </c>
      <c r="H53" s="38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83" t="s">
        <v>13</v>
      </c>
      <c r="H54" s="38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83" t="s">
        <v>14</v>
      </c>
      <c r="H55" s="38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83" t="s">
        <v>15</v>
      </c>
      <c r="H56" s="38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83" t="s">
        <v>16</v>
      </c>
      <c r="H57" s="38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83" t="s">
        <v>5</v>
      </c>
      <c r="H58" s="38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83" t="s">
        <v>32</v>
      </c>
      <c r="H59" s="38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161</v>
      </c>
      <c r="D1" s="218"/>
      <c r="E1" s="218"/>
      <c r="F1" s="377" t="s">
        <v>22</v>
      </c>
      <c r="G1" s="377"/>
      <c r="H1" s="37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7" t="s">
        <v>21</v>
      </c>
      <c r="G2" s="377"/>
      <c r="H2" s="37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380" t="s">
        <v>4</v>
      </c>
      <c r="I6" s="439" t="s">
        <v>5</v>
      </c>
      <c r="J6" s="382" t="s">
        <v>6</v>
      </c>
      <c r="L6" s="219"/>
      <c r="M6" s="219"/>
      <c r="N6" s="219"/>
      <c r="O6" s="219"/>
      <c r="P6" s="219"/>
      <c r="Q6" s="219"/>
    </row>
    <row r="7" spans="1:17" x14ac:dyDescent="0.25">
      <c r="A7" s="379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80"/>
      <c r="I7" s="439"/>
      <c r="J7" s="382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162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3" t="s">
        <v>12</v>
      </c>
      <c r="H32" s="38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3" t="s">
        <v>13</v>
      </c>
      <c r="H33" s="38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83" t="s">
        <v>14</v>
      </c>
      <c r="H34" s="38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83" t="s">
        <v>15</v>
      </c>
      <c r="H35" s="38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3" t="s">
        <v>16</v>
      </c>
      <c r="H36" s="38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83" t="s">
        <v>5</v>
      </c>
      <c r="H37" s="38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83" t="s">
        <v>32</v>
      </c>
      <c r="H38" s="38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77" t="s">
        <v>22</v>
      </c>
      <c r="G1" s="377"/>
      <c r="H1" s="37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78" t="s">
        <v>62</v>
      </c>
      <c r="B5" s="378"/>
      <c r="C5" s="378"/>
      <c r="D5" s="378"/>
      <c r="E5" s="378"/>
      <c r="F5" s="378"/>
      <c r="G5" s="378"/>
      <c r="H5" s="378"/>
      <c r="I5" s="378"/>
      <c r="J5" s="378"/>
    </row>
    <row r="6" spans="1:19" x14ac:dyDescent="0.25">
      <c r="A6" s="384" t="s">
        <v>2</v>
      </c>
      <c r="B6" s="380" t="s">
        <v>3</v>
      </c>
      <c r="C6" s="380"/>
      <c r="D6" s="380"/>
      <c r="E6" s="380"/>
      <c r="F6" s="380"/>
      <c r="G6" s="380"/>
      <c r="H6" s="380" t="s">
        <v>4</v>
      </c>
      <c r="I6" s="381" t="s">
        <v>5</v>
      </c>
      <c r="J6" s="382" t="s">
        <v>6</v>
      </c>
    </row>
    <row r="7" spans="1:19" x14ac:dyDescent="0.25">
      <c r="A7" s="38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0"/>
      <c r="I7" s="381"/>
      <c r="J7" s="382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83" t="s">
        <v>12</v>
      </c>
      <c r="H32" s="38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83" t="s">
        <v>13</v>
      </c>
      <c r="H33" s="38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83" t="s">
        <v>14</v>
      </c>
      <c r="H34" s="38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83" t="s">
        <v>15</v>
      </c>
      <c r="H35" s="38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83" t="s">
        <v>16</v>
      </c>
      <c r="H36" s="38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83" t="s">
        <v>5</v>
      </c>
      <c r="H37" s="38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83" t="s">
        <v>32</v>
      </c>
      <c r="H38" s="38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377" t="s">
        <v>21</v>
      </c>
      <c r="G2" s="377"/>
      <c r="H2" s="377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3" x14ac:dyDescent="0.25">
      <c r="A7" s="41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89"/>
      <c r="I7" s="421"/>
      <c r="J7" s="393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162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162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162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162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162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162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162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162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162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162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162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162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162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168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168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168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169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83" t="s">
        <v>12</v>
      </c>
      <c r="H73" s="38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83" t="s">
        <v>13</v>
      </c>
      <c r="H74" s="38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83" t="s">
        <v>14</v>
      </c>
      <c r="H75" s="38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83" t="s">
        <v>15</v>
      </c>
      <c r="H76" s="38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83" t="s">
        <v>16</v>
      </c>
      <c r="H77" s="38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83" t="s">
        <v>5</v>
      </c>
      <c r="H78" s="38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83" t="s">
        <v>32</v>
      </c>
      <c r="H79" s="38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377" t="s">
        <v>119</v>
      </c>
      <c r="G2" s="377"/>
      <c r="H2" s="377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  <c r="L5" s="18"/>
      <c r="N5" s="18"/>
      <c r="O5" s="37"/>
    </row>
    <row r="6" spans="1:15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442" t="s">
        <v>4</v>
      </c>
      <c r="I6" s="444" t="s">
        <v>5</v>
      </c>
      <c r="J6" s="445" t="s">
        <v>6</v>
      </c>
      <c r="L6" s="18"/>
      <c r="N6" s="18"/>
      <c r="O6" s="37"/>
    </row>
    <row r="7" spans="1:15" x14ac:dyDescent="0.25">
      <c r="A7" s="37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43"/>
      <c r="I7" s="444"/>
      <c r="J7" s="445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46" t="s">
        <v>12</v>
      </c>
      <c r="H19" s="446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46" t="s">
        <v>13</v>
      </c>
      <c r="H20" s="446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46" t="s">
        <v>14</v>
      </c>
      <c r="H21" s="446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46" t="s">
        <v>15</v>
      </c>
      <c r="H22" s="446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46" t="s">
        <v>16</v>
      </c>
      <c r="H23" s="446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46" t="s">
        <v>5</v>
      </c>
      <c r="H24" s="446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46" t="s">
        <v>32</v>
      </c>
      <c r="H25" s="446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77" t="s">
        <v>22</v>
      </c>
      <c r="G1" s="377"/>
      <c r="H1" s="37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77" t="s">
        <v>21</v>
      </c>
      <c r="G2" s="377"/>
      <c r="H2" s="377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5" x14ac:dyDescent="0.25">
      <c r="A7" s="41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3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163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83" t="s">
        <v>12</v>
      </c>
      <c r="H53" s="38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83" t="s">
        <v>13</v>
      </c>
      <c r="H54" s="38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83" t="s">
        <v>14</v>
      </c>
      <c r="H55" s="38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83" t="s">
        <v>15</v>
      </c>
      <c r="H56" s="38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83" t="s">
        <v>16</v>
      </c>
      <c r="H57" s="38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83" t="s">
        <v>5</v>
      </c>
      <c r="H58" s="38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83" t="s">
        <v>32</v>
      </c>
      <c r="H59" s="38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377" t="s">
        <v>22</v>
      </c>
      <c r="G1" s="377"/>
      <c r="H1" s="37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0" x14ac:dyDescent="0.25">
      <c r="A7" s="41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89"/>
      <c r="I7" s="421"/>
      <c r="J7" s="393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3" t="s">
        <v>12</v>
      </c>
      <c r="H35" s="38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83" t="s">
        <v>13</v>
      </c>
      <c r="H36" s="38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83" t="s">
        <v>14</v>
      </c>
      <c r="H37" s="38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83" t="s">
        <v>15</v>
      </c>
      <c r="H38" s="38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83" t="s">
        <v>16</v>
      </c>
      <c r="H39" s="38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83" t="s">
        <v>5</v>
      </c>
      <c r="H40" s="38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83" t="s">
        <v>32</v>
      </c>
      <c r="H41" s="38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048"/>
  <sheetViews>
    <sheetView workbookViewId="0">
      <pane ySplit="7" topLeftCell="A1020" activePane="bottomLeft" state="frozen"/>
      <selection pane="bottomLeft" activeCell="E1030" sqref="E103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192</v>
      </c>
      <c r="D1" s="218"/>
      <c r="E1" s="22"/>
      <c r="F1" s="72" t="s">
        <v>193</v>
      </c>
      <c r="G1" s="72"/>
      <c r="H1" s="72" t="s">
        <v>194</v>
      </c>
      <c r="I1" s="42" t="s">
        <v>27</v>
      </c>
      <c r="J1" s="218"/>
      <c r="L1" s="219">
        <f>SUM(D1021:D1028)</f>
        <v>9071477</v>
      </c>
      <c r="M1" s="219">
        <f>SUM(D981:D989)</f>
        <v>9624826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195</v>
      </c>
      <c r="G2" s="72"/>
      <c r="H2" s="72" t="s">
        <v>194</v>
      </c>
      <c r="I2" s="220">
        <f>J1048*-1</f>
        <v>3247039</v>
      </c>
      <c r="J2" s="218"/>
      <c r="L2" s="219">
        <f>SUM(G1021:G1028)</f>
        <v>0</v>
      </c>
      <c r="M2" s="219">
        <f>SUM(G981:G989)</f>
        <v>175263</v>
      </c>
    </row>
    <row r="3" spans="1:18" x14ac:dyDescent="0.25">
      <c r="A3" s="218" t="s">
        <v>115</v>
      </c>
      <c r="B3" s="218"/>
      <c r="C3" s="221" t="s">
        <v>196</v>
      </c>
      <c r="D3" s="218"/>
      <c r="E3" s="22"/>
      <c r="F3" s="319" t="s">
        <v>117</v>
      </c>
      <c r="G3" s="319"/>
      <c r="H3" s="319" t="s">
        <v>194</v>
      </c>
      <c r="I3" s="278" t="s">
        <v>197</v>
      </c>
      <c r="J3" s="218"/>
      <c r="L3" s="219">
        <f>L1-L2</f>
        <v>9071477</v>
      </c>
      <c r="M3" s="219">
        <f>M1-M2</f>
        <v>9449563</v>
      </c>
      <c r="N3" s="219">
        <f>L3+M3</f>
        <v>18521040</v>
      </c>
    </row>
    <row r="4" spans="1:18" x14ac:dyDescent="0.25">
      <c r="L4" s="233"/>
    </row>
    <row r="5" spans="1:18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</row>
    <row r="6" spans="1:18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388" t="s">
        <v>4</v>
      </c>
      <c r="I6" s="390" t="s">
        <v>5</v>
      </c>
      <c r="J6" s="392" t="s">
        <v>6</v>
      </c>
    </row>
    <row r="7" spans="1:18" x14ac:dyDescent="0.25">
      <c r="A7" s="379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89"/>
      <c r="I7" s="391"/>
      <c r="J7" s="393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98">
        <v>43336</v>
      </c>
      <c r="B1029" s="99">
        <v>180173099</v>
      </c>
      <c r="C1029" s="100">
        <v>14</v>
      </c>
      <c r="D1029" s="34">
        <v>1505963</v>
      </c>
      <c r="E1029" s="99">
        <v>180044962</v>
      </c>
      <c r="F1029" s="100">
        <v>7</v>
      </c>
      <c r="G1029" s="34">
        <v>811913</v>
      </c>
      <c r="H1029" s="102"/>
      <c r="I1029" s="102"/>
      <c r="J1029" s="34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98">
        <v>43336</v>
      </c>
      <c r="B1030" s="99">
        <v>180173105</v>
      </c>
      <c r="C1030" s="100">
        <v>2</v>
      </c>
      <c r="D1030" s="34">
        <v>279650</v>
      </c>
      <c r="E1030" s="99">
        <v>180044963</v>
      </c>
      <c r="F1030" s="100">
        <v>2</v>
      </c>
      <c r="G1030" s="34">
        <v>207288</v>
      </c>
      <c r="H1030" s="102"/>
      <c r="I1030" s="102"/>
      <c r="J1030" s="34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98">
        <v>43336</v>
      </c>
      <c r="B1031" s="99">
        <v>180173113</v>
      </c>
      <c r="C1031" s="100">
        <v>4</v>
      </c>
      <c r="D1031" s="34">
        <v>417725</v>
      </c>
      <c r="E1031" s="99"/>
      <c r="F1031" s="100"/>
      <c r="G1031" s="34"/>
      <c r="H1031" s="102"/>
      <c r="I1031" s="102"/>
      <c r="J1031" s="34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98">
        <v>43336</v>
      </c>
      <c r="B1032" s="99">
        <v>180173118</v>
      </c>
      <c r="C1032" s="100">
        <v>8</v>
      </c>
      <c r="D1032" s="34">
        <v>770000</v>
      </c>
      <c r="E1032" s="99"/>
      <c r="F1032" s="100"/>
      <c r="G1032" s="34"/>
      <c r="H1032" s="102"/>
      <c r="I1032" s="102"/>
      <c r="J1032" s="34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98">
        <v>43336</v>
      </c>
      <c r="B1033" s="99">
        <v>180173124</v>
      </c>
      <c r="C1033" s="100">
        <v>2</v>
      </c>
      <c r="D1033" s="34">
        <v>271513</v>
      </c>
      <c r="E1033" s="99"/>
      <c r="F1033" s="100"/>
      <c r="G1033" s="34"/>
      <c r="H1033" s="102"/>
      <c r="I1033" s="102"/>
      <c r="J1033" s="34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98">
        <v>43336</v>
      </c>
      <c r="B1034" s="99">
        <v>180173131</v>
      </c>
      <c r="C1034" s="100">
        <v>1</v>
      </c>
      <c r="D1034" s="34">
        <v>83563</v>
      </c>
      <c r="E1034" s="99"/>
      <c r="F1034" s="100"/>
      <c r="G1034" s="34"/>
      <c r="H1034" s="102"/>
      <c r="I1034" s="102"/>
      <c r="J1034" s="34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98">
        <v>43336</v>
      </c>
      <c r="B1035" s="99">
        <v>180173140</v>
      </c>
      <c r="C1035" s="100">
        <v>5</v>
      </c>
      <c r="D1035" s="34">
        <v>502163</v>
      </c>
      <c r="E1035" s="99"/>
      <c r="F1035" s="100"/>
      <c r="G1035" s="34"/>
      <c r="H1035" s="102"/>
      <c r="I1035" s="102"/>
      <c r="J1035" s="34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98">
        <v>43336</v>
      </c>
      <c r="B1036" s="99">
        <v>180173146</v>
      </c>
      <c r="C1036" s="100">
        <v>5</v>
      </c>
      <c r="D1036" s="34">
        <v>435663</v>
      </c>
      <c r="E1036" s="99"/>
      <c r="F1036" s="100"/>
      <c r="G1036" s="34"/>
      <c r="H1036" s="102"/>
      <c r="I1036" s="102"/>
      <c r="J1036" s="34"/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98"/>
      <c r="B1037" s="99"/>
      <c r="C1037" s="100"/>
      <c r="D1037" s="34"/>
      <c r="E1037" s="99"/>
      <c r="F1037" s="100"/>
      <c r="G1037" s="34"/>
      <c r="H1037" s="102"/>
      <c r="I1037" s="102"/>
      <c r="J1037" s="34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98"/>
      <c r="B1038" s="99"/>
      <c r="C1038" s="100"/>
      <c r="D1038" s="34"/>
      <c r="E1038" s="99"/>
      <c r="F1038" s="100"/>
      <c r="G1038" s="34"/>
      <c r="H1038" s="102"/>
      <c r="I1038" s="102"/>
      <c r="J1038" s="34"/>
      <c r="K1038" s="138"/>
      <c r="L1038" s="138"/>
      <c r="M1038" s="138"/>
      <c r="N1038" s="138"/>
      <c r="O1038" s="138"/>
      <c r="P1038" s="138"/>
      <c r="Q1038" s="138"/>
      <c r="R1038" s="138"/>
    </row>
    <row r="1039" spans="1:18" x14ac:dyDescent="0.25">
      <c r="A1039" s="235"/>
      <c r="B1039" s="234"/>
      <c r="C1039" s="240"/>
      <c r="D1039" s="236"/>
      <c r="E1039" s="234"/>
      <c r="F1039" s="240"/>
      <c r="G1039" s="236"/>
      <c r="H1039" s="239"/>
      <c r="I1039" s="239"/>
      <c r="J1039" s="236"/>
    </row>
    <row r="1040" spans="1:18" s="218" customFormat="1" x14ac:dyDescent="0.25">
      <c r="A1040" s="226"/>
      <c r="B1040" s="223" t="s">
        <v>11</v>
      </c>
      <c r="C1040" s="232">
        <f>SUM(C8:C1039)</f>
        <v>11324</v>
      </c>
      <c r="D1040" s="224">
        <f>SUM(D8:D1039)</f>
        <v>1227743301</v>
      </c>
      <c r="E1040" s="223" t="s">
        <v>11</v>
      </c>
      <c r="F1040" s="232">
        <f>SUM(F8:F1039)</f>
        <v>1145</v>
      </c>
      <c r="G1040" s="224">
        <f>SUM(G8:G1039)</f>
        <v>125191108</v>
      </c>
      <c r="H1040" s="232">
        <f>SUM(H8:H1039)</f>
        <v>0</v>
      </c>
      <c r="I1040" s="232">
        <f>SUM(I8:I1039)</f>
        <v>1099305154</v>
      </c>
      <c r="J1040" s="224"/>
      <c r="K1040" s="220"/>
      <c r="L1040" s="220"/>
      <c r="M1040" s="220"/>
      <c r="N1040" s="220"/>
      <c r="O1040" s="220"/>
      <c r="P1040" s="220"/>
      <c r="Q1040" s="220"/>
      <c r="R1040" s="220"/>
    </row>
    <row r="1041" spans="1:18" s="218" customFormat="1" x14ac:dyDescent="0.25">
      <c r="A1041" s="226"/>
      <c r="B1041" s="223"/>
      <c r="C1041" s="232"/>
      <c r="D1041" s="224"/>
      <c r="E1041" s="223"/>
      <c r="F1041" s="232"/>
      <c r="G1041" s="224"/>
      <c r="H1041" s="232"/>
      <c r="I1041" s="232"/>
      <c r="J1041" s="224"/>
      <c r="K1041" s="220"/>
      <c r="M1041" s="220"/>
      <c r="N1041" s="220"/>
      <c r="O1041" s="220"/>
      <c r="P1041" s="220"/>
      <c r="Q1041" s="220"/>
      <c r="R1041" s="220"/>
    </row>
    <row r="1042" spans="1:18" x14ac:dyDescent="0.25">
      <c r="A1042" s="225"/>
      <c r="B1042" s="226"/>
      <c r="C1042" s="240"/>
      <c r="D1042" s="236"/>
      <c r="E1042" s="223"/>
      <c r="F1042" s="240"/>
      <c r="G1042" s="386" t="s">
        <v>12</v>
      </c>
      <c r="H1042" s="387"/>
      <c r="I1042" s="236"/>
      <c r="J1042" s="227">
        <f>SUM(D8:D1039)</f>
        <v>1227743301</v>
      </c>
      <c r="P1042" s="220"/>
      <c r="Q1042" s="220"/>
      <c r="R1042" s="233"/>
    </row>
    <row r="1043" spans="1:18" x14ac:dyDescent="0.25">
      <c r="A1043" s="235"/>
      <c r="B1043" s="234"/>
      <c r="C1043" s="240"/>
      <c r="D1043" s="236"/>
      <c r="E1043" s="234"/>
      <c r="F1043" s="240"/>
      <c r="G1043" s="386" t="s">
        <v>13</v>
      </c>
      <c r="H1043" s="387"/>
      <c r="I1043" s="237"/>
      <c r="J1043" s="227">
        <f>SUM(G8:G1039)</f>
        <v>125191108</v>
      </c>
      <c r="R1043" s="233"/>
    </row>
    <row r="1044" spans="1:18" x14ac:dyDescent="0.25">
      <c r="A1044" s="228"/>
      <c r="B1044" s="237"/>
      <c r="C1044" s="240"/>
      <c r="D1044" s="236"/>
      <c r="E1044" s="234"/>
      <c r="F1044" s="240"/>
      <c r="G1044" s="386" t="s">
        <v>14</v>
      </c>
      <c r="H1044" s="387"/>
      <c r="I1044" s="229"/>
      <c r="J1044" s="229">
        <f>J1042-J1043</f>
        <v>1102552193</v>
      </c>
      <c r="L1044" s="220"/>
      <c r="R1044" s="233"/>
    </row>
    <row r="1045" spans="1:18" x14ac:dyDescent="0.25">
      <c r="A1045" s="235"/>
      <c r="B1045" s="230"/>
      <c r="C1045" s="240"/>
      <c r="D1045" s="231"/>
      <c r="E1045" s="234"/>
      <c r="F1045" s="240"/>
      <c r="G1045" s="386" t="s">
        <v>15</v>
      </c>
      <c r="H1045" s="387"/>
      <c r="I1045" s="237"/>
      <c r="J1045" s="227">
        <f>SUM(H8:H1039)</f>
        <v>0</v>
      </c>
      <c r="R1045" s="233"/>
    </row>
    <row r="1046" spans="1:18" x14ac:dyDescent="0.25">
      <c r="A1046" s="235"/>
      <c r="B1046" s="230"/>
      <c r="C1046" s="240"/>
      <c r="D1046" s="231"/>
      <c r="E1046" s="234"/>
      <c r="F1046" s="240"/>
      <c r="G1046" s="386" t="s">
        <v>16</v>
      </c>
      <c r="H1046" s="387"/>
      <c r="I1046" s="237"/>
      <c r="J1046" s="227">
        <f>J1044+J1045</f>
        <v>1102552193</v>
      </c>
      <c r="R1046" s="233"/>
    </row>
    <row r="1047" spans="1:18" x14ac:dyDescent="0.25">
      <c r="A1047" s="235"/>
      <c r="B1047" s="230"/>
      <c r="C1047" s="240"/>
      <c r="D1047" s="231"/>
      <c r="E1047" s="234"/>
      <c r="F1047" s="240"/>
      <c r="G1047" s="386" t="s">
        <v>5</v>
      </c>
      <c r="H1047" s="387"/>
      <c r="I1047" s="237"/>
      <c r="J1047" s="227">
        <f>SUM(I8:I1039)</f>
        <v>1099305154</v>
      </c>
      <c r="R1047" s="233"/>
    </row>
    <row r="1048" spans="1:18" x14ac:dyDescent="0.25">
      <c r="A1048" s="235"/>
      <c r="B1048" s="230"/>
      <c r="C1048" s="240"/>
      <c r="D1048" s="231"/>
      <c r="E1048" s="234"/>
      <c r="F1048" s="240"/>
      <c r="G1048" s="386" t="s">
        <v>32</v>
      </c>
      <c r="H1048" s="387"/>
      <c r="I1048" s="234" t="str">
        <f>IF(J1048&gt;0,"SALDO",IF(J1048&lt;0,"PIUTANG",IF(J1048=0,"LUNAS")))</f>
        <v>PIUTANG</v>
      </c>
      <c r="J1048" s="227">
        <f>J1047-J1046</f>
        <v>-3247039</v>
      </c>
      <c r="R1048" s="233"/>
    </row>
  </sheetData>
  <mergeCells count="13">
    <mergeCell ref="A5:J5"/>
    <mergeCell ref="A6:A7"/>
    <mergeCell ref="B6:G6"/>
    <mergeCell ref="H6:H7"/>
    <mergeCell ref="I6:I7"/>
    <mergeCell ref="J6:J7"/>
    <mergeCell ref="G1048:H1048"/>
    <mergeCell ref="G1042:H1042"/>
    <mergeCell ref="G1043:H1043"/>
    <mergeCell ref="G1044:H1044"/>
    <mergeCell ref="G1045:H1045"/>
    <mergeCell ref="G1046:H1046"/>
    <mergeCell ref="G1047:H104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377" t="s">
        <v>22</v>
      </c>
      <c r="G1" s="377"/>
      <c r="H1" s="377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377" t="s">
        <v>21</v>
      </c>
      <c r="G2" s="377"/>
      <c r="H2" s="377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0" x14ac:dyDescent="0.25">
      <c r="A7" s="41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89"/>
      <c r="I7" s="421"/>
      <c r="J7" s="393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83" t="s">
        <v>12</v>
      </c>
      <c r="H35" s="38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83" t="s">
        <v>13</v>
      </c>
      <c r="H36" s="38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83" t="s">
        <v>14</v>
      </c>
      <c r="H37" s="38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83" t="s">
        <v>15</v>
      </c>
      <c r="H38" s="38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83" t="s">
        <v>16</v>
      </c>
      <c r="H39" s="38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83" t="s">
        <v>5</v>
      </c>
      <c r="H40" s="38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83" t="s">
        <v>32</v>
      </c>
      <c r="H41" s="38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377" t="s">
        <v>22</v>
      </c>
      <c r="G1" s="377"/>
      <c r="H1" s="377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377" t="s">
        <v>21</v>
      </c>
      <c r="G2" s="377"/>
      <c r="H2" s="377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7" x14ac:dyDescent="0.25">
      <c r="A7" s="41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89"/>
      <c r="I7" s="421"/>
      <c r="J7" s="393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3" t="s">
        <v>12</v>
      </c>
      <c r="H35" s="38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83" t="s">
        <v>13</v>
      </c>
      <c r="H36" s="38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83" t="s">
        <v>14</v>
      </c>
      <c r="H37" s="38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83" t="s">
        <v>15</v>
      </c>
      <c r="H38" s="38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3" t="s">
        <v>16</v>
      </c>
      <c r="H39" s="38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83" t="s">
        <v>5</v>
      </c>
      <c r="H40" s="38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83" t="s">
        <v>32</v>
      </c>
      <c r="H41" s="38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377" t="s">
        <v>22</v>
      </c>
      <c r="G1" s="377"/>
      <c r="H1" s="377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377" t="s">
        <v>21</v>
      </c>
      <c r="G2" s="377"/>
      <c r="H2" s="377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0" x14ac:dyDescent="0.25">
      <c r="A7" s="41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89"/>
      <c r="I7" s="421"/>
      <c r="J7" s="393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83" t="s">
        <v>12</v>
      </c>
      <c r="H35" s="38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83" t="s">
        <v>13</v>
      </c>
      <c r="H36" s="38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83" t="s">
        <v>14</v>
      </c>
      <c r="H37" s="38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83" t="s">
        <v>15</v>
      </c>
      <c r="H38" s="38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83" t="s">
        <v>16</v>
      </c>
      <c r="H39" s="38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83" t="s">
        <v>5</v>
      </c>
      <c r="H40" s="38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83" t="s">
        <v>32</v>
      </c>
      <c r="H41" s="38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377" t="s">
        <v>22</v>
      </c>
      <c r="G1" s="377"/>
      <c r="H1" s="377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377" t="s">
        <v>21</v>
      </c>
      <c r="G2" s="377"/>
      <c r="H2" s="377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0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0" x14ac:dyDescent="0.25">
      <c r="A7" s="41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89"/>
      <c r="I7" s="421"/>
      <c r="J7" s="393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83" t="s">
        <v>12</v>
      </c>
      <c r="H35" s="38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83" t="s">
        <v>13</v>
      </c>
      <c r="H36" s="38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83" t="s">
        <v>14</v>
      </c>
      <c r="H37" s="38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83" t="s">
        <v>15</v>
      </c>
      <c r="H38" s="38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83" t="s">
        <v>16</v>
      </c>
      <c r="H39" s="38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83" t="s">
        <v>5</v>
      </c>
      <c r="H40" s="38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83" t="s">
        <v>32</v>
      </c>
      <c r="H41" s="38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377" t="s">
        <v>22</v>
      </c>
      <c r="G1" s="377"/>
      <c r="H1" s="377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6" x14ac:dyDescent="0.25">
      <c r="A7" s="41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89"/>
      <c r="I7" s="421"/>
      <c r="J7" s="393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149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83" t="s">
        <v>12</v>
      </c>
      <c r="H158" s="38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83" t="s">
        <v>13</v>
      </c>
      <c r="H159" s="38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83" t="s">
        <v>14</v>
      </c>
      <c r="H160" s="38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83" t="s">
        <v>15</v>
      </c>
      <c r="H161" s="38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83" t="s">
        <v>16</v>
      </c>
      <c r="H162" s="38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83" t="s">
        <v>5</v>
      </c>
      <c r="H163" s="38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83" t="s">
        <v>32</v>
      </c>
      <c r="H164" s="38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377" t="s">
        <v>22</v>
      </c>
      <c r="G1" s="377"/>
      <c r="H1" s="377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77" t="s">
        <v>21</v>
      </c>
      <c r="G2" s="377"/>
      <c r="H2" s="37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380" t="s">
        <v>4</v>
      </c>
      <c r="I6" s="439" t="s">
        <v>5</v>
      </c>
      <c r="J6" s="382" t="s">
        <v>6</v>
      </c>
      <c r="L6" s="219"/>
      <c r="M6" s="219"/>
      <c r="N6" s="219"/>
      <c r="O6" s="219"/>
      <c r="P6" s="219"/>
      <c r="Q6" s="219"/>
    </row>
    <row r="7" spans="1:17" x14ac:dyDescent="0.25">
      <c r="A7" s="37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0"/>
      <c r="I7" s="439"/>
      <c r="J7" s="382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147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3" t="s">
        <v>12</v>
      </c>
      <c r="H32" s="38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3" t="s">
        <v>13</v>
      </c>
      <c r="H33" s="38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83" t="s">
        <v>14</v>
      </c>
      <c r="H34" s="38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83" t="s">
        <v>15</v>
      </c>
      <c r="H35" s="38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3" t="s">
        <v>16</v>
      </c>
      <c r="H36" s="38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83" t="s">
        <v>5</v>
      </c>
      <c r="H37" s="38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83" t="s">
        <v>32</v>
      </c>
      <c r="H38" s="38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77" t="s">
        <v>22</v>
      </c>
      <c r="G1" s="377"/>
      <c r="H1" s="37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174"/>
      <c r="M5" s="18"/>
      <c r="O5" s="18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  <c r="L6" s="174"/>
    </row>
    <row r="7" spans="1:15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89"/>
      <c r="I7" s="421"/>
      <c r="J7" s="393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83" t="s">
        <v>12</v>
      </c>
      <c r="H57" s="38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83" t="s">
        <v>13</v>
      </c>
      <c r="H58" s="38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83" t="s">
        <v>14</v>
      </c>
      <c r="H59" s="38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83" t="s">
        <v>15</v>
      </c>
      <c r="H60" s="38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83" t="s">
        <v>16</v>
      </c>
      <c r="H61" s="38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83" t="s">
        <v>5</v>
      </c>
      <c r="H62" s="38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83" t="s">
        <v>32</v>
      </c>
      <c r="H63" s="38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77" t="s">
        <v>22</v>
      </c>
      <c r="G1" s="377"/>
      <c r="H1" s="37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77" t="s">
        <v>21</v>
      </c>
      <c r="G2" s="377"/>
      <c r="H2" s="377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1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1" x14ac:dyDescent="0.25">
      <c r="A7" s="41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3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83" t="s">
        <v>12</v>
      </c>
      <c r="H116" s="38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83" t="s">
        <v>13</v>
      </c>
      <c r="H117" s="38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83" t="s">
        <v>14</v>
      </c>
      <c r="H118" s="38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83" t="s">
        <v>15</v>
      </c>
      <c r="H119" s="38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83" t="s">
        <v>16</v>
      </c>
      <c r="H120" s="38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83" t="s">
        <v>5</v>
      </c>
      <c r="H121" s="38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83" t="s">
        <v>32</v>
      </c>
      <c r="H122" s="38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148</v>
      </c>
      <c r="D1" s="218"/>
      <c r="E1" s="218"/>
      <c r="F1" s="377" t="s">
        <v>22</v>
      </c>
      <c r="G1" s="377"/>
      <c r="H1" s="37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377" t="s">
        <v>21</v>
      </c>
      <c r="G2" s="377"/>
      <c r="H2" s="37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78"/>
      <c r="B5" s="378"/>
      <c r="C5" s="378"/>
      <c r="D5" s="378"/>
      <c r="E5" s="378"/>
      <c r="F5" s="378"/>
      <c r="G5" s="378"/>
      <c r="H5" s="378"/>
      <c r="I5" s="378"/>
      <c r="J5" s="37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79" t="s">
        <v>2</v>
      </c>
      <c r="B6" s="380" t="s">
        <v>3</v>
      </c>
      <c r="C6" s="380"/>
      <c r="D6" s="380"/>
      <c r="E6" s="380"/>
      <c r="F6" s="380"/>
      <c r="G6" s="380"/>
      <c r="H6" s="380" t="s">
        <v>4</v>
      </c>
      <c r="I6" s="439" t="s">
        <v>5</v>
      </c>
      <c r="J6" s="382" t="s">
        <v>6</v>
      </c>
      <c r="L6" s="219"/>
      <c r="M6" s="219"/>
      <c r="N6" s="219"/>
      <c r="O6" s="219"/>
      <c r="P6" s="219"/>
      <c r="Q6" s="219"/>
    </row>
    <row r="7" spans="1:17" x14ac:dyDescent="0.25">
      <c r="A7" s="37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80"/>
      <c r="I7" s="439"/>
      <c r="J7" s="382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83" t="s">
        <v>12</v>
      </c>
      <c r="H32" s="38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83" t="s">
        <v>13</v>
      </c>
      <c r="H33" s="38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83" t="s">
        <v>14</v>
      </c>
      <c r="H34" s="38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83" t="s">
        <v>15</v>
      </c>
      <c r="H35" s="38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83" t="s">
        <v>16</v>
      </c>
      <c r="H36" s="38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83" t="s">
        <v>5</v>
      </c>
      <c r="H37" s="38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83" t="s">
        <v>32</v>
      </c>
      <c r="H38" s="38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377" t="s">
        <v>22</v>
      </c>
      <c r="G1" s="377"/>
      <c r="H1" s="37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77" t="s">
        <v>21</v>
      </c>
      <c r="G2" s="377"/>
      <c r="H2" s="377"/>
      <c r="I2" s="21">
        <f>J72*-1</f>
        <v>0</v>
      </c>
    </row>
    <row r="4" spans="1:10" ht="19.5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</row>
    <row r="5" spans="1:10" x14ac:dyDescent="0.25">
      <c r="A5" s="379" t="s">
        <v>2</v>
      </c>
      <c r="B5" s="380" t="s">
        <v>3</v>
      </c>
      <c r="C5" s="380"/>
      <c r="D5" s="380"/>
      <c r="E5" s="380"/>
      <c r="F5" s="380"/>
      <c r="G5" s="380"/>
      <c r="H5" s="447" t="s">
        <v>4</v>
      </c>
      <c r="I5" s="444" t="s">
        <v>5</v>
      </c>
      <c r="J5" s="445" t="s">
        <v>6</v>
      </c>
    </row>
    <row r="6" spans="1:10" x14ac:dyDescent="0.25">
      <c r="A6" s="37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4"/>
      <c r="J6" s="445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46" t="s">
        <v>12</v>
      </c>
      <c r="H66" s="446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6" t="s">
        <v>13</v>
      </c>
      <c r="H67" s="446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46" t="s">
        <v>14</v>
      </c>
      <c r="H68" s="446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6" t="s">
        <v>15</v>
      </c>
      <c r="H69" s="446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6" t="s">
        <v>16</v>
      </c>
      <c r="H70" s="446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6" t="s">
        <v>5</v>
      </c>
      <c r="H71" s="446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46" t="s">
        <v>32</v>
      </c>
      <c r="H72" s="446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656"/>
  <sheetViews>
    <sheetView zoomScaleNormal="100" workbookViewId="0">
      <pane ySplit="6" topLeftCell="A633" activePane="bottomLeft" state="frozen"/>
      <selection pane="bottomLeft" activeCell="B641" sqref="B64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198</v>
      </c>
      <c r="D1" s="324"/>
      <c r="E1" s="324"/>
      <c r="F1" s="395" t="s">
        <v>22</v>
      </c>
      <c r="G1" s="395"/>
      <c r="H1" s="395"/>
      <c r="I1" s="326" t="s">
        <v>27</v>
      </c>
      <c r="J1" s="324"/>
      <c r="L1" s="327">
        <f>SUM(D619:D619)</f>
        <v>1155875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5" t="s">
        <v>21</v>
      </c>
      <c r="G2" s="395"/>
      <c r="H2" s="395"/>
      <c r="I2" s="326">
        <f>J655*-1</f>
        <v>692742</v>
      </c>
      <c r="J2" s="324"/>
      <c r="L2" s="327">
        <f>SUM(G619:G619)</f>
        <v>118038</v>
      </c>
      <c r="O2" s="233" t="s">
        <v>200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396"/>
      <c r="B4" s="397"/>
      <c r="C4" s="397"/>
      <c r="D4" s="397"/>
      <c r="E4" s="397"/>
      <c r="F4" s="397"/>
      <c r="G4" s="397"/>
      <c r="H4" s="397"/>
      <c r="I4" s="397"/>
      <c r="J4" s="398"/>
    </row>
    <row r="5" spans="1:16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408" t="s">
        <v>6</v>
      </c>
    </row>
    <row r="6" spans="1:16" x14ac:dyDescent="0.25">
      <c r="A6" s="40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5"/>
      <c r="I6" s="407"/>
      <c r="J6" s="409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9">
        <v>43336</v>
      </c>
      <c r="B639" s="340">
        <v>180173095</v>
      </c>
      <c r="C639" s="341">
        <v>1</v>
      </c>
      <c r="D639" s="342">
        <v>93100</v>
      </c>
      <c r="E639" s="343">
        <v>180044959</v>
      </c>
      <c r="F639" s="341">
        <v>5</v>
      </c>
      <c r="G639" s="342">
        <v>498575</v>
      </c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>
        <v>43336</v>
      </c>
      <c r="B640" s="340">
        <v>180173117</v>
      </c>
      <c r="C640" s="341">
        <v>4</v>
      </c>
      <c r="D640" s="342">
        <v>338975</v>
      </c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>
        <v>43336</v>
      </c>
      <c r="B641" s="340">
        <v>180173144</v>
      </c>
      <c r="C641" s="341">
        <v>7</v>
      </c>
      <c r="D641" s="342">
        <v>759238</v>
      </c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45"/>
      <c r="B646" s="346"/>
      <c r="C646" s="347"/>
      <c r="D646" s="342"/>
      <c r="E646" s="348"/>
      <c r="F646" s="347"/>
      <c r="G646" s="349"/>
      <c r="H646" s="348"/>
      <c r="I646" s="350"/>
      <c r="J646" s="349"/>
      <c r="K646" s="328"/>
      <c r="L646" s="328"/>
      <c r="M646" s="328"/>
      <c r="N646" s="328"/>
      <c r="O646" s="366"/>
      <c r="P646" s="366"/>
    </row>
    <row r="647" spans="1:16" x14ac:dyDescent="0.25">
      <c r="A647" s="345"/>
      <c r="B647" s="351" t="s">
        <v>11</v>
      </c>
      <c r="C647" s="352">
        <f>SUM(C7:C646)</f>
        <v>4531</v>
      </c>
      <c r="D647" s="353">
        <f>SUM(D7:D646)</f>
        <v>448528923</v>
      </c>
      <c r="E647" s="351" t="s">
        <v>11</v>
      </c>
      <c r="F647" s="352">
        <f>SUM(F7:F646)</f>
        <v>1144</v>
      </c>
      <c r="G647" s="353">
        <f>SUM(G7:G646)</f>
        <v>117470192</v>
      </c>
      <c r="H647" s="353">
        <f>SUM(H7:H646)</f>
        <v>0</v>
      </c>
      <c r="I647" s="352">
        <f>SUM(I7:I646)</f>
        <v>330365989</v>
      </c>
      <c r="J647" s="354"/>
      <c r="K647" s="328"/>
      <c r="L647" s="328"/>
      <c r="M647" s="328"/>
      <c r="N647" s="328"/>
      <c r="O647" s="366"/>
      <c r="P647" s="366"/>
    </row>
    <row r="648" spans="1:16" x14ac:dyDescent="0.25">
      <c r="A648" s="345"/>
      <c r="B648" s="351"/>
      <c r="C648" s="352"/>
      <c r="D648" s="353"/>
      <c r="E648" s="351"/>
      <c r="F648" s="352"/>
      <c r="G648" s="354"/>
      <c r="H648" s="346"/>
      <c r="I648" s="347"/>
      <c r="J648" s="354"/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55"/>
      <c r="C649" s="347"/>
      <c r="D649" s="349"/>
      <c r="E649" s="351"/>
      <c r="F649" s="347"/>
      <c r="G649" s="394" t="s">
        <v>12</v>
      </c>
      <c r="H649" s="394"/>
      <c r="I649" s="350"/>
      <c r="J649" s="356">
        <f>SUM(D7:D646)</f>
        <v>448528923</v>
      </c>
      <c r="K649" s="328"/>
      <c r="L649" s="328"/>
      <c r="M649" s="328"/>
      <c r="N649" s="328"/>
      <c r="O649" s="366"/>
      <c r="P649" s="366"/>
    </row>
    <row r="650" spans="1:16" x14ac:dyDescent="0.25">
      <c r="A650" s="357"/>
      <c r="B650" s="346"/>
      <c r="C650" s="347"/>
      <c r="D650" s="349"/>
      <c r="E650" s="348"/>
      <c r="F650" s="347"/>
      <c r="G650" s="394" t="s">
        <v>13</v>
      </c>
      <c r="H650" s="394"/>
      <c r="I650" s="350"/>
      <c r="J650" s="356">
        <f>SUM(G7:G646)</f>
        <v>117470192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48"/>
      <c r="C651" s="347"/>
      <c r="D651" s="349"/>
      <c r="E651" s="348"/>
      <c r="F651" s="347"/>
      <c r="G651" s="394" t="s">
        <v>14</v>
      </c>
      <c r="H651" s="394"/>
      <c r="I651" s="358"/>
      <c r="J651" s="359">
        <f>J649-J650</f>
        <v>331058731</v>
      </c>
      <c r="K651" s="328"/>
      <c r="L651" s="328"/>
      <c r="M651" s="328"/>
      <c r="N651" s="328"/>
      <c r="O651" s="366"/>
      <c r="P651" s="366"/>
    </row>
    <row r="652" spans="1:16" x14ac:dyDescent="0.25">
      <c r="A652" s="360"/>
      <c r="B652" s="361"/>
      <c r="C652" s="347"/>
      <c r="D652" s="362"/>
      <c r="E652" s="348"/>
      <c r="F652" s="347"/>
      <c r="G652" s="394" t="s">
        <v>15</v>
      </c>
      <c r="H652" s="394"/>
      <c r="I652" s="350"/>
      <c r="J652" s="356">
        <f>SUM(H7:H646)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4" t="s">
        <v>16</v>
      </c>
      <c r="H653" s="394"/>
      <c r="I653" s="350"/>
      <c r="J653" s="356">
        <f>J651+J652</f>
        <v>331058731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394" t="s">
        <v>5</v>
      </c>
      <c r="H654" s="394"/>
      <c r="I654" s="350"/>
      <c r="J654" s="356">
        <f>SUM(I7:I646)</f>
        <v>330365989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394" t="s">
        <v>32</v>
      </c>
      <c r="H655" s="394"/>
      <c r="I655" s="347" t="str">
        <f>IF(J655&gt;0,"SALDO",IF(J655&lt;0,"PIUTANG",IF(J655=0,"LUNAS")))</f>
        <v>PIUTANG</v>
      </c>
      <c r="J655" s="356">
        <f>J654-J653</f>
        <v>-692742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K656" s="328"/>
      <c r="L656" s="328"/>
      <c r="M656" s="328"/>
      <c r="N656" s="328"/>
      <c r="O656" s="366"/>
      <c r="P656" s="366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5:H655"/>
    <mergeCell ref="G649:H649"/>
    <mergeCell ref="G650:H650"/>
    <mergeCell ref="G651:H651"/>
    <mergeCell ref="G652:H652"/>
    <mergeCell ref="G653:H653"/>
    <mergeCell ref="G654:H654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77" t="s">
        <v>22</v>
      </c>
      <c r="G1" s="377"/>
      <c r="H1" s="37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J40*-1</f>
        <v>0</v>
      </c>
      <c r="J2" s="20"/>
    </row>
    <row r="4" spans="1:15" ht="19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2"/>
    </row>
    <row r="5" spans="1:15" x14ac:dyDescent="0.25">
      <c r="A5" s="413" t="s">
        <v>2</v>
      </c>
      <c r="B5" s="415" t="s">
        <v>3</v>
      </c>
      <c r="C5" s="416"/>
      <c r="D5" s="416"/>
      <c r="E5" s="416"/>
      <c r="F5" s="416"/>
      <c r="G5" s="417"/>
      <c r="H5" s="418" t="s">
        <v>4</v>
      </c>
      <c r="I5" s="420" t="s">
        <v>5</v>
      </c>
      <c r="J5" s="392" t="s">
        <v>6</v>
      </c>
    </row>
    <row r="6" spans="1:15" x14ac:dyDescent="0.25">
      <c r="A6" s="41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19"/>
      <c r="I6" s="421"/>
      <c r="J6" s="393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83" t="s">
        <v>12</v>
      </c>
      <c r="H34" s="38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83" t="s">
        <v>13</v>
      </c>
      <c r="H35" s="38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83" t="s">
        <v>14</v>
      </c>
      <c r="H36" s="38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83" t="s">
        <v>15</v>
      </c>
      <c r="H37" s="38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83" t="s">
        <v>16</v>
      </c>
      <c r="H38" s="38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83" t="s">
        <v>5</v>
      </c>
      <c r="H39" s="38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83" t="s">
        <v>32</v>
      </c>
      <c r="H40" s="38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77" t="s">
        <v>22</v>
      </c>
      <c r="G1" s="377"/>
      <c r="H1" s="37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77" t="s">
        <v>21</v>
      </c>
      <c r="G2" s="377"/>
      <c r="H2" s="377"/>
      <c r="I2" s="21">
        <f>J71*-1</f>
        <v>12110891</v>
      </c>
    </row>
    <row r="4" spans="1:10" ht="19.5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</row>
    <row r="5" spans="1:10" x14ac:dyDescent="0.25">
      <c r="A5" s="379" t="s">
        <v>2</v>
      </c>
      <c r="B5" s="380" t="s">
        <v>3</v>
      </c>
      <c r="C5" s="380"/>
      <c r="D5" s="380"/>
      <c r="E5" s="380"/>
      <c r="F5" s="380"/>
      <c r="G5" s="380"/>
      <c r="H5" s="447" t="s">
        <v>4</v>
      </c>
      <c r="I5" s="444" t="s">
        <v>5</v>
      </c>
      <c r="J5" s="445" t="s">
        <v>6</v>
      </c>
    </row>
    <row r="6" spans="1:10" x14ac:dyDescent="0.25">
      <c r="A6" s="37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48"/>
      <c r="I6" s="444"/>
      <c r="J6" s="445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46" t="s">
        <v>12</v>
      </c>
      <c r="H65" s="446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46" t="s">
        <v>13</v>
      </c>
      <c r="H66" s="446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46" t="s">
        <v>14</v>
      </c>
      <c r="H67" s="446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46" t="s">
        <v>15</v>
      </c>
      <c r="H68" s="446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46" t="s">
        <v>16</v>
      </c>
      <c r="H69" s="446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46" t="s">
        <v>5</v>
      </c>
      <c r="H70" s="446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46" t="s">
        <v>32</v>
      </c>
      <c r="H71" s="446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4"/>
  <sheetViews>
    <sheetView zoomScaleNormal="100" workbookViewId="0">
      <pane ySplit="6" topLeftCell="A13" activePane="bottomLeft" state="frozen"/>
      <selection pane="bottomLeft" activeCell="D28" sqref="D28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95" t="s">
        <v>22</v>
      </c>
      <c r="G1" s="395"/>
      <c r="H1" s="395"/>
      <c r="I1" s="326" t="s">
        <v>27</v>
      </c>
      <c r="J1" s="324"/>
      <c r="L1" s="327">
        <f>SUM(D627:D627)</f>
        <v>0</v>
      </c>
      <c r="O1" s="233" t="s">
        <v>199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95" t="s">
        <v>21</v>
      </c>
      <c r="G2" s="395"/>
      <c r="H2" s="395"/>
      <c r="I2" s="326">
        <f>J653*-1</f>
        <v>6748180</v>
      </c>
      <c r="J2" s="324"/>
      <c r="L2" s="327">
        <f>SUM(G627:G627)</f>
        <v>0</v>
      </c>
      <c r="O2" s="233" t="s">
        <v>200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396"/>
      <c r="B4" s="397"/>
      <c r="C4" s="397"/>
      <c r="D4" s="397"/>
      <c r="E4" s="397"/>
      <c r="F4" s="397"/>
      <c r="G4" s="397"/>
      <c r="H4" s="397"/>
      <c r="I4" s="397"/>
      <c r="J4" s="398"/>
    </row>
    <row r="5" spans="1:16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408" t="s">
        <v>6</v>
      </c>
    </row>
    <row r="6" spans="1:16" x14ac:dyDescent="0.25">
      <c r="A6" s="400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05"/>
      <c r="I6" s="407"/>
      <c r="J6" s="409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43327</v>
      </c>
      <c r="B19" s="340">
        <v>180172586</v>
      </c>
      <c r="C19" s="341">
        <v>8</v>
      </c>
      <c r="D19" s="342">
        <v>891888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180172644</v>
      </c>
      <c r="C20" s="341">
        <v>1</v>
      </c>
      <c r="D20" s="342">
        <v>41125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/>
      <c r="B28" s="340"/>
      <c r="C28" s="341"/>
      <c r="D28" s="342"/>
      <c r="E28" s="343"/>
      <c r="F28" s="341"/>
      <c r="G28" s="342"/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/>
      <c r="B29" s="340"/>
      <c r="C29" s="341"/>
      <c r="D29" s="342"/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/>
      <c r="B30" s="340"/>
      <c r="C30" s="341"/>
      <c r="D30" s="342"/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/>
      <c r="B31" s="340"/>
      <c r="C31" s="341"/>
      <c r="D31" s="342"/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/>
      <c r="B32" s="340"/>
      <c r="C32" s="341"/>
      <c r="D32" s="342"/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/>
      <c r="B33" s="340"/>
      <c r="C33" s="341"/>
      <c r="D33" s="342"/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/>
      <c r="B34" s="340"/>
      <c r="C34" s="341"/>
      <c r="D34" s="342"/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/>
      <c r="B35" s="340"/>
      <c r="C35" s="341"/>
      <c r="D35" s="342"/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/>
      <c r="B36" s="340"/>
      <c r="C36" s="341"/>
      <c r="D36" s="342"/>
      <c r="E36" s="343"/>
      <c r="F36" s="341"/>
      <c r="G36" s="342"/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/>
      <c r="F37" s="341"/>
      <c r="G37" s="342"/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68</v>
      </c>
      <c r="D645" s="370">
        <f>SUM(D7:D644)</f>
        <v>6748180</v>
      </c>
      <c r="E645" s="368" t="s">
        <v>11</v>
      </c>
      <c r="F645" s="369">
        <f>SUM(F7:F644)</f>
        <v>0</v>
      </c>
      <c r="G645" s="370">
        <f>SUM(G7:G644)</f>
        <v>0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10" t="s">
        <v>12</v>
      </c>
      <c r="H647" s="410"/>
      <c r="I647" s="344"/>
      <c r="J647" s="373">
        <f>SUM(D7:D644)</f>
        <v>6748180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394" t="s">
        <v>13</v>
      </c>
      <c r="H648" s="394"/>
      <c r="I648" s="350"/>
      <c r="J648" s="356">
        <f>SUM(G7:G644)</f>
        <v>0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394" t="s">
        <v>14</v>
      </c>
      <c r="H649" s="394"/>
      <c r="I649" s="358"/>
      <c r="J649" s="359">
        <f>J647-J648</f>
        <v>6748180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394" t="s">
        <v>15</v>
      </c>
      <c r="H650" s="394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394" t="s">
        <v>16</v>
      </c>
      <c r="H651" s="394"/>
      <c r="I651" s="350"/>
      <c r="J651" s="356">
        <f>J649+J650</f>
        <v>6748180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394" t="s">
        <v>5</v>
      </c>
      <c r="H652" s="394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394" t="s">
        <v>32</v>
      </c>
      <c r="H653" s="394"/>
      <c r="I653" s="347" t="str">
        <f>IF(J653&gt;0,"SALDO",IF(J653&lt;0,"PIUTANG",IF(J653=0,"LUNAS")))</f>
        <v>PIUTANG</v>
      </c>
      <c r="J653" s="356">
        <f>J652-J651</f>
        <v>-6748180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2"/>
  <sheetViews>
    <sheetView workbookViewId="0">
      <pane ySplit="7" topLeftCell="A141" activePane="bottomLeft" state="frozen"/>
      <selection pane="bottomLeft" activeCell="M155" sqref="M1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170</v>
      </c>
      <c r="D1" s="20"/>
      <c r="E1" s="20"/>
      <c r="F1" s="377" t="s">
        <v>22</v>
      </c>
      <c r="G1" s="377"/>
      <c r="H1" s="377"/>
      <c r="I1" s="38" t="s">
        <v>88</v>
      </c>
      <c r="J1" s="20"/>
      <c r="L1" s="37">
        <f>SUM(D149:D154)</f>
        <v>4964315</v>
      </c>
      <c r="M1" s="37">
        <v>4964313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220">
        <f>J166*-1</f>
        <v>0</v>
      </c>
      <c r="J2" s="20"/>
      <c r="L2" s="219">
        <f>SUM(H149:H154)</f>
        <v>194000</v>
      </c>
      <c r="M2" s="219">
        <v>128000</v>
      </c>
      <c r="N2" s="219">
        <f>L2-M2</f>
        <v>66000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5158315</v>
      </c>
    </row>
    <row r="5" spans="1:16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6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6" x14ac:dyDescent="0.25">
      <c r="A7" s="41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19"/>
      <c r="I7" s="421"/>
      <c r="J7" s="393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33000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>
        <v>43330</v>
      </c>
      <c r="B154" s="99">
        <v>180172655</v>
      </c>
      <c r="C154" s="100">
        <v>1</v>
      </c>
      <c r="D154" s="34">
        <v>141838</v>
      </c>
      <c r="E154" s="101"/>
      <c r="F154" s="99"/>
      <c r="G154" s="34"/>
      <c r="H154" s="102">
        <v>42000</v>
      </c>
      <c r="I154" s="102">
        <v>5158315</v>
      </c>
      <c r="J154" s="34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35"/>
      <c r="B157" s="234"/>
      <c r="C157" s="240"/>
      <c r="D157" s="236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4"/>
      <c r="B158" s="8" t="s">
        <v>11</v>
      </c>
      <c r="C158" s="77">
        <f>SUM(C8:C157)</f>
        <v>660</v>
      </c>
      <c r="D158" s="9"/>
      <c r="E158" s="223" t="s">
        <v>11</v>
      </c>
      <c r="F158" s="223">
        <f>SUM(F8:F157)</f>
        <v>1</v>
      </c>
      <c r="G158" s="224">
        <f>SUM(G8:G157)</f>
        <v>98525</v>
      </c>
      <c r="H158" s="239"/>
      <c r="I158" s="239"/>
      <c r="J158" s="23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8"/>
      <c r="C159" s="77"/>
      <c r="D159" s="9"/>
      <c r="E159" s="237"/>
      <c r="F159" s="234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0"/>
      <c r="B160" s="11"/>
      <c r="C160" s="40"/>
      <c r="D160" s="6"/>
      <c r="E160" s="8"/>
      <c r="F160" s="234"/>
      <c r="G160" s="383" t="s">
        <v>12</v>
      </c>
      <c r="H160" s="383"/>
      <c r="I160" s="39"/>
      <c r="J160" s="13">
        <f>SUM(D8:D157)</f>
        <v>55212040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3"/>
      <c r="C161" s="40"/>
      <c r="D161" s="6"/>
      <c r="E161" s="8"/>
      <c r="F161" s="234"/>
      <c r="G161" s="383" t="s">
        <v>13</v>
      </c>
      <c r="H161" s="383"/>
      <c r="I161" s="39"/>
      <c r="J161" s="13">
        <f>SUM(G8:G157)</f>
        <v>98525</v>
      </c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14"/>
      <c r="B162" s="7"/>
      <c r="C162" s="40"/>
      <c r="D162" s="6"/>
      <c r="E162" s="7"/>
      <c r="F162" s="234"/>
      <c r="G162" s="383" t="s">
        <v>14</v>
      </c>
      <c r="H162" s="383"/>
      <c r="I162" s="41"/>
      <c r="J162" s="15">
        <f>J160-J161</f>
        <v>55113515</v>
      </c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4"/>
      <c r="B163" s="16"/>
      <c r="C163" s="40"/>
      <c r="D163" s="17"/>
      <c r="E163" s="7"/>
      <c r="F163" s="8"/>
      <c r="G163" s="383" t="s">
        <v>15</v>
      </c>
      <c r="H163" s="383"/>
      <c r="I163" s="39"/>
      <c r="J163" s="13">
        <f>SUM(H8:H159)</f>
        <v>3367500</v>
      </c>
      <c r="K163" s="219"/>
      <c r="L163" s="219"/>
      <c r="M163" s="219"/>
      <c r="N163" s="219"/>
      <c r="O163" s="219"/>
      <c r="P163" s="219"/>
    </row>
    <row r="164" spans="1:16" x14ac:dyDescent="0.25">
      <c r="A164" s="4"/>
      <c r="B164" s="16"/>
      <c r="C164" s="40"/>
      <c r="D164" s="17"/>
      <c r="E164" s="7"/>
      <c r="F164" s="8"/>
      <c r="G164" s="383" t="s">
        <v>16</v>
      </c>
      <c r="H164" s="383"/>
      <c r="I164" s="39"/>
      <c r="J164" s="13">
        <f>J162+J163</f>
        <v>58481015</v>
      </c>
    </row>
    <row r="165" spans="1:16" x14ac:dyDescent="0.25">
      <c r="A165" s="4"/>
      <c r="B165" s="16"/>
      <c r="C165" s="40"/>
      <c r="D165" s="17"/>
      <c r="E165" s="7"/>
      <c r="F165" s="3"/>
      <c r="G165" s="383" t="s">
        <v>5</v>
      </c>
      <c r="H165" s="383"/>
      <c r="I165" s="39"/>
      <c r="J165" s="13">
        <f>SUM(I8:I159)</f>
        <v>58481015</v>
      </c>
    </row>
    <row r="166" spans="1:16" x14ac:dyDescent="0.25">
      <c r="A166" s="4"/>
      <c r="B166" s="16"/>
      <c r="C166" s="40"/>
      <c r="D166" s="17"/>
      <c r="E166" s="7"/>
      <c r="F166" s="3"/>
      <c r="G166" s="383" t="s">
        <v>32</v>
      </c>
      <c r="H166" s="383"/>
      <c r="I166" s="40" t="str">
        <f>IF(J166&gt;0,"SALDO",IF(J166&lt;0,"PIUTANG",IF(J166=0,"LUNAS")))</f>
        <v>LUNAS</v>
      </c>
      <c r="J166" s="13">
        <f>J165-J164</f>
        <v>0</v>
      </c>
    </row>
    <row r="167" spans="1:16" x14ac:dyDescent="0.25">
      <c r="F167" s="37"/>
      <c r="G167" s="37"/>
      <c r="J167" s="3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F170" s="37"/>
      <c r="G170" s="37"/>
      <c r="J170" s="37"/>
      <c r="L170"/>
      <c r="M170"/>
      <c r="N170"/>
      <c r="O170"/>
      <c r="P170"/>
    </row>
    <row r="171" spans="1:16" x14ac:dyDescent="0.25">
      <c r="C171" s="37"/>
      <c r="D171" s="37"/>
      <c r="F171" s="37"/>
      <c r="G171" s="37"/>
      <c r="J171" s="37"/>
      <c r="L171"/>
      <c r="M171"/>
      <c r="N171"/>
      <c r="O171"/>
      <c r="P171"/>
    </row>
    <row r="172" spans="1:16" x14ac:dyDescent="0.25">
      <c r="C172" s="37"/>
      <c r="D172" s="37"/>
      <c r="L172"/>
      <c r="M172"/>
      <c r="N172"/>
      <c r="O172"/>
      <c r="P17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6:H166"/>
    <mergeCell ref="G160:H160"/>
    <mergeCell ref="G161:H161"/>
    <mergeCell ref="G162:H162"/>
    <mergeCell ref="G163:H163"/>
    <mergeCell ref="G164:H164"/>
    <mergeCell ref="G165:H16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18"/>
  <sheetViews>
    <sheetView zoomScale="85" zoomScaleNormal="85" workbookViewId="0">
      <pane ySplit="7" topLeftCell="A189" activePane="bottomLeft" state="frozen"/>
      <selection pane="bottomLeft" activeCell="B202" sqref="B20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189</v>
      </c>
      <c r="D1" s="218"/>
      <c r="E1" s="218"/>
      <c r="F1" s="377" t="s">
        <v>22</v>
      </c>
      <c r="G1" s="377"/>
      <c r="H1" s="377"/>
      <c r="I1" s="220"/>
      <c r="J1" s="218"/>
      <c r="M1" s="219">
        <f>SUM(D170:D194)</f>
        <v>7053033</v>
      </c>
      <c r="N1" s="219">
        <v>7053025</v>
      </c>
      <c r="O1" s="219">
        <f>N1-M1</f>
        <v>-8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377" t="s">
        <v>21</v>
      </c>
      <c r="G2" s="377"/>
      <c r="H2" s="377"/>
      <c r="I2" s="220">
        <f>J212*-1</f>
        <v>1579984</v>
      </c>
      <c r="J2" s="218"/>
      <c r="M2" s="219">
        <f>SUM(G170:G194)</f>
        <v>6175225</v>
      </c>
      <c r="N2" s="219">
        <v>6175225</v>
      </c>
      <c r="O2" s="219">
        <f>N2-M2</f>
        <v>0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877808</v>
      </c>
      <c r="N3" s="219">
        <f>N1-N2</f>
        <v>877800</v>
      </c>
    </row>
    <row r="5" spans="1:15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</row>
    <row r="6" spans="1:15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</row>
    <row r="7" spans="1:15" x14ac:dyDescent="0.25">
      <c r="A7" s="41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19"/>
      <c r="I7" s="421"/>
      <c r="J7" s="393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98">
        <v>43330</v>
      </c>
      <c r="B195" s="99">
        <v>180172699</v>
      </c>
      <c r="C195" s="100">
        <v>4</v>
      </c>
      <c r="D195" s="34">
        <v>517300</v>
      </c>
      <c r="E195" s="101"/>
      <c r="F195" s="99"/>
      <c r="G195" s="34"/>
      <c r="H195" s="102"/>
      <c r="I195" s="102"/>
      <c r="J195" s="34"/>
    </row>
    <row r="196" spans="1:10" x14ac:dyDescent="0.25">
      <c r="A196" s="98">
        <v>43332</v>
      </c>
      <c r="B196" s="99">
        <v>180172864</v>
      </c>
      <c r="C196" s="100">
        <v>2</v>
      </c>
      <c r="D196" s="34">
        <v>132563</v>
      </c>
      <c r="E196" s="101"/>
      <c r="F196" s="99"/>
      <c r="G196" s="34"/>
      <c r="H196" s="102"/>
      <c r="I196" s="102"/>
      <c r="J196" s="34"/>
    </row>
    <row r="197" spans="1:10" x14ac:dyDescent="0.25">
      <c r="A197" s="98">
        <v>43332</v>
      </c>
      <c r="B197" s="99">
        <v>180172902</v>
      </c>
      <c r="C197" s="100">
        <v>1</v>
      </c>
      <c r="D197" s="34">
        <v>77613</v>
      </c>
      <c r="E197" s="101"/>
      <c r="F197" s="99"/>
      <c r="G197" s="34"/>
      <c r="H197" s="102"/>
      <c r="I197" s="102"/>
      <c r="J197" s="34"/>
    </row>
    <row r="198" spans="1:10" x14ac:dyDescent="0.25">
      <c r="A198" s="98">
        <v>43333</v>
      </c>
      <c r="B198" s="99">
        <v>180172939</v>
      </c>
      <c r="C198" s="100">
        <v>1</v>
      </c>
      <c r="D198" s="34">
        <v>93538</v>
      </c>
      <c r="E198" s="101"/>
      <c r="F198" s="99"/>
      <c r="G198" s="34"/>
      <c r="H198" s="102"/>
      <c r="I198" s="102"/>
      <c r="J198" s="34"/>
    </row>
    <row r="199" spans="1:10" x14ac:dyDescent="0.25">
      <c r="A199" s="98">
        <v>43333</v>
      </c>
      <c r="B199" s="99">
        <v>180172940</v>
      </c>
      <c r="C199" s="100">
        <v>2</v>
      </c>
      <c r="D199" s="34">
        <v>194863</v>
      </c>
      <c r="E199" s="101"/>
      <c r="F199" s="99"/>
      <c r="G199" s="34"/>
      <c r="H199" s="102"/>
      <c r="I199" s="102"/>
      <c r="J199" s="34"/>
    </row>
    <row r="200" spans="1:10" x14ac:dyDescent="0.25">
      <c r="A200" s="98">
        <v>43335</v>
      </c>
      <c r="B200" s="99">
        <v>180173041</v>
      </c>
      <c r="C200" s="100">
        <v>3</v>
      </c>
      <c r="D200" s="34">
        <v>222338</v>
      </c>
      <c r="E200" s="101"/>
      <c r="F200" s="99"/>
      <c r="G200" s="34"/>
      <c r="H200" s="102"/>
      <c r="I200" s="102"/>
      <c r="J200" s="34"/>
    </row>
    <row r="201" spans="1:10" x14ac:dyDescent="0.25">
      <c r="A201" s="98">
        <v>43335</v>
      </c>
      <c r="B201" s="99">
        <v>180173088</v>
      </c>
      <c r="C201" s="100">
        <v>2</v>
      </c>
      <c r="D201" s="34">
        <v>271950</v>
      </c>
      <c r="E201" s="101"/>
      <c r="F201" s="99"/>
      <c r="G201" s="34"/>
      <c r="H201" s="102"/>
      <c r="I201" s="102"/>
      <c r="J201" s="34"/>
    </row>
    <row r="202" spans="1:10" x14ac:dyDescent="0.25">
      <c r="A202" s="98">
        <v>43336</v>
      </c>
      <c r="B202" s="99">
        <v>180173157</v>
      </c>
      <c r="C202" s="100">
        <v>1</v>
      </c>
      <c r="D202" s="34">
        <v>69825</v>
      </c>
      <c r="E202" s="101"/>
      <c r="F202" s="99"/>
      <c r="G202" s="34"/>
      <c r="H202" s="102"/>
      <c r="I202" s="102"/>
      <c r="J202" s="34"/>
    </row>
    <row r="203" spans="1:10" x14ac:dyDescent="0.25">
      <c r="A203" s="235"/>
      <c r="B203" s="234"/>
      <c r="C203" s="240"/>
      <c r="D203" s="236"/>
      <c r="E203" s="237"/>
      <c r="F203" s="234"/>
      <c r="G203" s="236"/>
      <c r="H203" s="239"/>
      <c r="I203" s="239"/>
      <c r="J203" s="236"/>
    </row>
    <row r="204" spans="1:10" x14ac:dyDescent="0.25">
      <c r="A204" s="235"/>
      <c r="B204" s="223" t="s">
        <v>11</v>
      </c>
      <c r="C204" s="232">
        <f>SUM(C8:C203)</f>
        <v>1374</v>
      </c>
      <c r="D204" s="224"/>
      <c r="E204" s="223" t="s">
        <v>11</v>
      </c>
      <c r="F204" s="223">
        <f>SUM(F8:F203)</f>
        <v>215</v>
      </c>
      <c r="G204" s="224">
        <f>SUM(G8:G203)</f>
        <v>23221977</v>
      </c>
      <c r="H204" s="239"/>
      <c r="I204" s="239"/>
      <c r="J204" s="236"/>
    </row>
    <row r="205" spans="1:10" x14ac:dyDescent="0.25">
      <c r="A205" s="235"/>
      <c r="B205" s="223"/>
      <c r="C205" s="232"/>
      <c r="D205" s="224"/>
      <c r="E205" s="237"/>
      <c r="F205" s="234"/>
      <c r="G205" s="236"/>
      <c r="H205" s="239"/>
      <c r="I205" s="239"/>
      <c r="J205" s="236"/>
    </row>
    <row r="206" spans="1:10" x14ac:dyDescent="0.25">
      <c r="A206" s="225"/>
      <c r="B206" s="226"/>
      <c r="C206" s="240"/>
      <c r="D206" s="236"/>
      <c r="E206" s="223"/>
      <c r="F206" s="234"/>
      <c r="G206" s="383" t="s">
        <v>12</v>
      </c>
      <c r="H206" s="383"/>
      <c r="I206" s="239"/>
      <c r="J206" s="227">
        <f>SUM(D8:D203)</f>
        <v>132747270</v>
      </c>
    </row>
    <row r="207" spans="1:10" x14ac:dyDescent="0.25">
      <c r="A207" s="235"/>
      <c r="B207" s="234"/>
      <c r="C207" s="240"/>
      <c r="D207" s="236"/>
      <c r="E207" s="223"/>
      <c r="F207" s="234"/>
      <c r="G207" s="383" t="s">
        <v>13</v>
      </c>
      <c r="H207" s="383"/>
      <c r="I207" s="239"/>
      <c r="J207" s="227">
        <f>SUM(G8:G203)</f>
        <v>23221977</v>
      </c>
    </row>
    <row r="208" spans="1:10" x14ac:dyDescent="0.25">
      <c r="A208" s="228"/>
      <c r="B208" s="237"/>
      <c r="C208" s="240"/>
      <c r="D208" s="236"/>
      <c r="E208" s="237"/>
      <c r="F208" s="234"/>
      <c r="G208" s="383" t="s">
        <v>14</v>
      </c>
      <c r="H208" s="383"/>
      <c r="I208" s="41"/>
      <c r="J208" s="229">
        <f>J206-J207</f>
        <v>109525293</v>
      </c>
    </row>
    <row r="209" spans="1:16" x14ac:dyDescent="0.25">
      <c r="A209" s="235"/>
      <c r="B209" s="230"/>
      <c r="C209" s="240"/>
      <c r="D209" s="231"/>
      <c r="E209" s="237"/>
      <c r="F209" s="223"/>
      <c r="G209" s="383" t="s">
        <v>15</v>
      </c>
      <c r="H209" s="383"/>
      <c r="I209" s="239"/>
      <c r="J209" s="227">
        <f>SUM(H8:H205)</f>
        <v>375000</v>
      </c>
    </row>
    <row r="210" spans="1:16" x14ac:dyDescent="0.25">
      <c r="A210" s="235"/>
      <c r="B210" s="230"/>
      <c r="C210" s="240"/>
      <c r="D210" s="231"/>
      <c r="E210" s="237"/>
      <c r="F210" s="223"/>
      <c r="G210" s="383" t="s">
        <v>16</v>
      </c>
      <c r="H210" s="383"/>
      <c r="I210" s="239"/>
      <c r="J210" s="227">
        <f>J208+J209</f>
        <v>109900293</v>
      </c>
    </row>
    <row r="211" spans="1:16" x14ac:dyDescent="0.25">
      <c r="A211" s="235"/>
      <c r="B211" s="230"/>
      <c r="C211" s="240"/>
      <c r="D211" s="231"/>
      <c r="E211" s="237"/>
      <c r="F211" s="234"/>
      <c r="G211" s="383" t="s">
        <v>5</v>
      </c>
      <c r="H211" s="383"/>
      <c r="I211" s="239"/>
      <c r="J211" s="227">
        <f>SUM(I8:I205)</f>
        <v>108320309</v>
      </c>
    </row>
    <row r="212" spans="1:16" x14ac:dyDescent="0.25">
      <c r="A212" s="235"/>
      <c r="B212" s="230"/>
      <c r="C212" s="240"/>
      <c r="D212" s="231"/>
      <c r="E212" s="237"/>
      <c r="F212" s="234"/>
      <c r="G212" s="383" t="s">
        <v>32</v>
      </c>
      <c r="H212" s="383"/>
      <c r="I212" s="240" t="str">
        <f>IF(J212&gt;0,"SALDO",IF(J212&lt;0,"PIUTANG",IF(J212=0,"LUNAS")))</f>
        <v>PIUTANG</v>
      </c>
      <c r="J212" s="227">
        <f>J211-J210</f>
        <v>-1579984</v>
      </c>
    </row>
    <row r="213" spans="1:16" x14ac:dyDescent="0.25">
      <c r="F213" s="219"/>
      <c r="G213" s="219"/>
      <c r="J213" s="219"/>
    </row>
    <row r="214" spans="1:16" x14ac:dyDescent="0.25">
      <c r="C214" s="219"/>
      <c r="D214" s="219"/>
      <c r="F214" s="219"/>
      <c r="G214" s="219"/>
      <c r="J214" s="219"/>
      <c r="L214" s="233"/>
      <c r="M214" s="233"/>
      <c r="N214" s="233"/>
      <c r="O214" s="233"/>
      <c r="P214" s="233"/>
    </row>
    <row r="215" spans="1:16" x14ac:dyDescent="0.25">
      <c r="C215" s="219"/>
      <c r="D215" s="219"/>
      <c r="F215" s="219"/>
      <c r="G215" s="219"/>
      <c r="J215" s="219"/>
      <c r="L215" s="233"/>
      <c r="M215" s="233"/>
      <c r="N215" s="233"/>
      <c r="O215" s="233"/>
      <c r="P215" s="233"/>
    </row>
    <row r="216" spans="1:16" x14ac:dyDescent="0.25">
      <c r="C216" s="219"/>
      <c r="D216" s="219"/>
      <c r="F216" s="219"/>
      <c r="G216" s="219"/>
      <c r="J216" s="219"/>
      <c r="L216" s="233"/>
      <c r="M216" s="233"/>
      <c r="N216" s="233"/>
      <c r="O216" s="233"/>
      <c r="P216" s="233"/>
    </row>
    <row r="217" spans="1:16" x14ac:dyDescent="0.25">
      <c r="C217" s="219"/>
      <c r="D217" s="219"/>
      <c r="F217" s="219"/>
      <c r="G217" s="219"/>
      <c r="J217" s="219"/>
      <c r="L217" s="233"/>
      <c r="M217" s="233"/>
      <c r="N217" s="233"/>
      <c r="O217" s="233"/>
      <c r="P217" s="233"/>
    </row>
    <row r="218" spans="1:16" x14ac:dyDescent="0.25">
      <c r="C218" s="219"/>
      <c r="D218" s="219"/>
      <c r="L218" s="233"/>
      <c r="M218" s="233"/>
      <c r="N218" s="233"/>
      <c r="O218" s="233"/>
      <c r="P21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2:H212"/>
    <mergeCell ref="G206:H206"/>
    <mergeCell ref="G207:H207"/>
    <mergeCell ref="G208:H208"/>
    <mergeCell ref="G209:H209"/>
    <mergeCell ref="G210:H210"/>
    <mergeCell ref="G211:H21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7" topLeftCell="A8" activePane="bottomLeft" state="frozen"/>
      <selection pane="bottomLeft" activeCell="N25" sqref="N25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203</v>
      </c>
      <c r="D1" s="218"/>
      <c r="E1" s="218"/>
      <c r="F1" s="377" t="s">
        <v>22</v>
      </c>
      <c r="G1" s="377"/>
      <c r="H1" s="377"/>
      <c r="I1" s="220" t="s">
        <v>191</v>
      </c>
      <c r="J1" s="218"/>
      <c r="L1" s="238">
        <f>SUM(D9:D12)</f>
        <v>1256063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377" t="s">
        <v>21</v>
      </c>
      <c r="G2" s="377"/>
      <c r="H2" s="377"/>
      <c r="I2" s="220">
        <f>J34*-1</f>
        <v>1061813</v>
      </c>
      <c r="J2" s="218"/>
      <c r="L2" s="238">
        <f>SUM(G9:G12)</f>
        <v>194250</v>
      </c>
      <c r="M2" s="238"/>
    </row>
    <row r="3" spans="1:13" x14ac:dyDescent="0.25">
      <c r="A3" s="218" t="s">
        <v>115</v>
      </c>
      <c r="B3" s="218"/>
      <c r="C3" s="28" t="s">
        <v>204</v>
      </c>
      <c r="D3" s="218"/>
      <c r="E3" s="218"/>
      <c r="F3" s="374"/>
      <c r="G3" s="374"/>
      <c r="H3" s="374"/>
      <c r="I3" s="220"/>
      <c r="J3" s="218"/>
      <c r="L3" s="238">
        <f>L1-L2</f>
        <v>1061813</v>
      </c>
      <c r="M3" s="238"/>
    </row>
    <row r="4" spans="1:13" x14ac:dyDescent="0.25">
      <c r="L4" s="238"/>
    </row>
    <row r="5" spans="1:13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L5" s="238"/>
    </row>
    <row r="6" spans="1:13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388" t="s">
        <v>4</v>
      </c>
      <c r="I6" s="420" t="s">
        <v>5</v>
      </c>
      <c r="J6" s="392" t="s">
        <v>6</v>
      </c>
    </row>
    <row r="7" spans="1:13" x14ac:dyDescent="0.25">
      <c r="A7" s="414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389"/>
      <c r="I7" s="421"/>
      <c r="J7" s="393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98">
        <v>43333</v>
      </c>
      <c r="B9" s="99">
        <v>180172928</v>
      </c>
      <c r="C9" s="253">
        <v>3</v>
      </c>
      <c r="D9" s="34">
        <v>280263</v>
      </c>
      <c r="E9" s="101">
        <v>180044931</v>
      </c>
      <c r="F9" s="99">
        <v>1</v>
      </c>
      <c r="G9" s="34">
        <v>194250</v>
      </c>
      <c r="H9" s="101"/>
      <c r="I9" s="102"/>
      <c r="J9" s="34"/>
      <c r="L9" s="238"/>
    </row>
    <row r="10" spans="1:13" x14ac:dyDescent="0.25">
      <c r="A10" s="98">
        <v>43335</v>
      </c>
      <c r="B10" s="99">
        <v>180173016</v>
      </c>
      <c r="C10" s="253">
        <v>4</v>
      </c>
      <c r="D10" s="34">
        <v>439250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43335</v>
      </c>
      <c r="B11" s="99">
        <v>180173065</v>
      </c>
      <c r="C11" s="253">
        <v>1</v>
      </c>
      <c r="D11" s="34">
        <v>120575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43336</v>
      </c>
      <c r="B12" s="99">
        <v>180173108</v>
      </c>
      <c r="C12" s="253">
        <v>4</v>
      </c>
      <c r="D12" s="34">
        <v>415975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/>
      <c r="B13" s="99"/>
      <c r="C13" s="253"/>
      <c r="D13" s="34"/>
      <c r="E13" s="101"/>
      <c r="F13" s="99"/>
      <c r="G13" s="34"/>
      <c r="H13" s="101"/>
      <c r="I13" s="102"/>
      <c r="J13" s="34"/>
      <c r="L13" s="238"/>
    </row>
    <row r="14" spans="1:13" x14ac:dyDescent="0.25">
      <c r="A14" s="98"/>
      <c r="B14" s="99"/>
      <c r="C14" s="253"/>
      <c r="D14" s="34"/>
      <c r="E14" s="101"/>
      <c r="F14" s="99"/>
      <c r="G14" s="34"/>
      <c r="H14" s="101"/>
      <c r="I14" s="102"/>
      <c r="J14" s="34"/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98"/>
      <c r="B16" s="99"/>
      <c r="C16" s="253"/>
      <c r="D16" s="34"/>
      <c r="E16" s="101"/>
      <c r="F16" s="99"/>
      <c r="G16" s="34"/>
      <c r="H16" s="101"/>
      <c r="I16" s="102"/>
      <c r="J16" s="34"/>
      <c r="L16" s="238"/>
    </row>
    <row r="17" spans="1:12" x14ac:dyDescent="0.25">
      <c r="A17" s="98"/>
      <c r="B17" s="99"/>
      <c r="C17" s="253"/>
      <c r="D17" s="34"/>
      <c r="E17" s="101"/>
      <c r="F17" s="99"/>
      <c r="G17" s="34"/>
      <c r="H17" s="101"/>
      <c r="I17" s="102"/>
      <c r="J17" s="34"/>
      <c r="L17" s="238"/>
    </row>
    <row r="18" spans="1:12" x14ac:dyDescent="0.25">
      <c r="A18" s="98"/>
      <c r="B18" s="99"/>
      <c r="C18" s="253"/>
      <c r="D18" s="34"/>
      <c r="E18" s="101"/>
      <c r="F18" s="99"/>
      <c r="G18" s="34"/>
      <c r="H18" s="101"/>
      <c r="I18" s="102"/>
      <c r="J18" s="34"/>
      <c r="L18" s="238"/>
    </row>
    <row r="19" spans="1:12" x14ac:dyDescent="0.25">
      <c r="A19" s="98"/>
      <c r="B19" s="99"/>
      <c r="C19" s="253"/>
      <c r="D19" s="34"/>
      <c r="E19" s="101"/>
      <c r="F19" s="99"/>
      <c r="G19" s="34"/>
      <c r="H19" s="101"/>
      <c r="I19" s="102"/>
      <c r="J19" s="34"/>
      <c r="L19" s="238"/>
    </row>
    <row r="20" spans="1:12" x14ac:dyDescent="0.25">
      <c r="A20" s="98"/>
      <c r="B20" s="99"/>
      <c r="C20" s="253"/>
      <c r="D20" s="34"/>
      <c r="E20" s="101"/>
      <c r="F20" s="99"/>
      <c r="G20" s="34"/>
      <c r="H20" s="101"/>
      <c r="I20" s="102"/>
      <c r="J20" s="34"/>
      <c r="L20" s="238"/>
    </row>
    <row r="21" spans="1:12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16</v>
      </c>
      <c r="D26" s="224"/>
      <c r="E26" s="223" t="s">
        <v>11</v>
      </c>
      <c r="F26" s="223">
        <f>SUM(F8:F25)</f>
        <v>1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383" t="s">
        <v>12</v>
      </c>
      <c r="H28" s="383"/>
      <c r="I28" s="239"/>
      <c r="J28" s="227">
        <f>SUM(D8:D25)</f>
        <v>1760326</v>
      </c>
    </row>
    <row r="29" spans="1:12" x14ac:dyDescent="0.25">
      <c r="A29" s="235"/>
      <c r="B29" s="234"/>
      <c r="C29" s="26"/>
      <c r="D29" s="236"/>
      <c r="E29" s="237"/>
      <c r="F29" s="234"/>
      <c r="G29" s="383" t="s">
        <v>13</v>
      </c>
      <c r="H29" s="383"/>
      <c r="I29" s="239"/>
      <c r="J29" s="227">
        <f>SUM(G8:G25)</f>
        <v>194250</v>
      </c>
    </row>
    <row r="30" spans="1:12" x14ac:dyDescent="0.25">
      <c r="A30" s="228"/>
      <c r="B30" s="237"/>
      <c r="C30" s="26"/>
      <c r="D30" s="236"/>
      <c r="E30" s="237"/>
      <c r="F30" s="234"/>
      <c r="G30" s="383" t="s">
        <v>14</v>
      </c>
      <c r="H30" s="383"/>
      <c r="I30" s="41"/>
      <c r="J30" s="229">
        <f>J28-J29</f>
        <v>1566076</v>
      </c>
    </row>
    <row r="31" spans="1:12" x14ac:dyDescent="0.25">
      <c r="A31" s="235"/>
      <c r="B31" s="230"/>
      <c r="C31" s="26"/>
      <c r="D31" s="231"/>
      <c r="E31" s="237"/>
      <c r="F31" s="234"/>
      <c r="G31" s="383" t="s">
        <v>15</v>
      </c>
      <c r="H31" s="383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383" t="s">
        <v>16</v>
      </c>
      <c r="H32" s="383"/>
      <c r="I32" s="239"/>
      <c r="J32" s="227">
        <f>J30+J31</f>
        <v>1566076</v>
      </c>
    </row>
    <row r="33" spans="1:10" x14ac:dyDescent="0.25">
      <c r="A33" s="235"/>
      <c r="B33" s="230"/>
      <c r="C33" s="26"/>
      <c r="D33" s="231"/>
      <c r="E33" s="237"/>
      <c r="F33" s="234"/>
      <c r="G33" s="383" t="s">
        <v>5</v>
      </c>
      <c r="H33" s="383"/>
      <c r="I33" s="239"/>
      <c r="J33" s="227">
        <f>SUM(I8:I26)</f>
        <v>504263</v>
      </c>
    </row>
    <row r="34" spans="1:10" x14ac:dyDescent="0.25">
      <c r="A34" s="235"/>
      <c r="B34" s="230"/>
      <c r="C34" s="26"/>
      <c r="D34" s="231"/>
      <c r="E34" s="237"/>
      <c r="F34" s="234"/>
      <c r="G34" s="383" t="s">
        <v>32</v>
      </c>
      <c r="H34" s="383"/>
      <c r="I34" s="240" t="str">
        <f>IF(J34&gt;0,"SALDO",IF(J34&lt;0,"PIUTANG",IF(J34=0,"LUNAS")))</f>
        <v>PIUTANG</v>
      </c>
      <c r="J34" s="227">
        <f>J33-J32</f>
        <v>-1061813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J62" sqref="J6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77" t="s">
        <v>22</v>
      </c>
      <c r="G1" s="377"/>
      <c r="H1" s="377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77" t="s">
        <v>21</v>
      </c>
      <c r="G2" s="377"/>
      <c r="H2" s="377"/>
      <c r="I2" s="38">
        <f>J75*-1</f>
        <v>1532913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115</v>
      </c>
      <c r="B3" s="218"/>
      <c r="C3" s="221" t="s">
        <v>179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11"/>
      <c r="B5" s="411"/>
      <c r="C5" s="411"/>
      <c r="D5" s="411"/>
      <c r="E5" s="411"/>
      <c r="F5" s="411"/>
      <c r="G5" s="411"/>
      <c r="H5" s="411"/>
      <c r="I5" s="411"/>
      <c r="J5" s="412"/>
      <c r="M5" s="37"/>
    </row>
    <row r="6" spans="1:17" x14ac:dyDescent="0.25">
      <c r="A6" s="413" t="s">
        <v>2</v>
      </c>
      <c r="B6" s="415" t="s">
        <v>3</v>
      </c>
      <c r="C6" s="416"/>
      <c r="D6" s="416"/>
      <c r="E6" s="416"/>
      <c r="F6" s="416"/>
      <c r="G6" s="417"/>
      <c r="H6" s="418" t="s">
        <v>4</v>
      </c>
      <c r="I6" s="420" t="s">
        <v>5</v>
      </c>
      <c r="J6" s="392" t="s">
        <v>6</v>
      </c>
      <c r="M6" s="37"/>
    </row>
    <row r="7" spans="1:17" x14ac:dyDescent="0.25">
      <c r="A7" s="41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19"/>
      <c r="I7" s="421"/>
      <c r="J7" s="393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>
        <v>43335</v>
      </c>
      <c r="B61" s="99">
        <v>180173009</v>
      </c>
      <c r="C61" s="100">
        <v>11</v>
      </c>
      <c r="D61" s="34">
        <v>1115888</v>
      </c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352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83" t="s">
        <v>12</v>
      </c>
      <c r="H69" s="383"/>
      <c r="I69" s="39"/>
      <c r="J69" s="13">
        <f>SUM(D8:D66)</f>
        <v>39448774</v>
      </c>
      <c r="M69" s="37"/>
    </row>
    <row r="70" spans="1:17" x14ac:dyDescent="0.25">
      <c r="A70" s="4"/>
      <c r="B70" s="3"/>
      <c r="C70" s="40"/>
      <c r="D70" s="6"/>
      <c r="E70" s="7"/>
      <c r="F70" s="3"/>
      <c r="G70" s="383" t="s">
        <v>13</v>
      </c>
      <c r="H70" s="383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83" t="s">
        <v>14</v>
      </c>
      <c r="H71" s="383"/>
      <c r="I71" s="41"/>
      <c r="J71" s="15">
        <f>J69-J70</f>
        <v>27607402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83" t="s">
        <v>15</v>
      </c>
      <c r="H72" s="383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83" t="s">
        <v>16</v>
      </c>
      <c r="H73" s="383"/>
      <c r="I73" s="39"/>
      <c r="J73" s="13">
        <f>J71+J72</f>
        <v>27607402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83" t="s">
        <v>5</v>
      </c>
      <c r="H74" s="383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83" t="s">
        <v>32</v>
      </c>
      <c r="H75" s="383"/>
      <c r="I75" s="40" t="str">
        <f>IF(J75&gt;0,"SALDO",IF(J75&lt;0,"PIUTANG",IF(J75=0,"LUNAS")))</f>
        <v>PIUTANG</v>
      </c>
      <c r="J75" s="13">
        <f>J74-J73</f>
        <v>-1532913</v>
      </c>
      <c r="M75" s="37"/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17</vt:i4>
      </vt:variant>
    </vt:vector>
  </HeadingPairs>
  <TitlesOfParts>
    <vt:vector size="60" baseType="lpstr">
      <vt:lpstr>Taufik ST</vt:lpstr>
      <vt:lpstr>Indra Fashion</vt:lpstr>
      <vt:lpstr>Bandros</vt:lpstr>
      <vt:lpstr>Atlantis</vt:lpstr>
      <vt:lpstr>Sale</vt:lpstr>
      <vt:lpstr>Anip</vt:lpstr>
      <vt:lpstr>ESP</vt:lpstr>
      <vt:lpstr>Yuan</vt:lpstr>
      <vt:lpstr>Yanyan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2018-08-24T10:31:27Z</dcterms:modified>
</cp:coreProperties>
</file>