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ST'!$A$5:$J$349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11" i="15" l="1"/>
  <c r="B9" i="15"/>
  <c r="L2" i="61" l="1"/>
  <c r="L1" i="61"/>
  <c r="M2" i="58" l="1"/>
  <c r="M1" i="58"/>
  <c r="O1" i="2" l="1"/>
  <c r="M3" i="2"/>
  <c r="M2" i="2"/>
  <c r="M1" i="2"/>
  <c r="L2" i="54" l="1"/>
  <c r="L1" i="54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2" i="60"/>
  <c r="L1" i="60"/>
  <c r="L3" i="60" s="1"/>
  <c r="J649" i="60" l="1"/>
  <c r="J651" i="60" s="1"/>
  <c r="J653" i="60" s="1"/>
  <c r="I653" i="60" s="1"/>
  <c r="L2" i="35"/>
  <c r="L1" i="35"/>
  <c r="I2" i="60" l="1"/>
  <c r="C21" i="15" s="1"/>
  <c r="L2" i="2"/>
  <c r="L1" i="2"/>
  <c r="O2" i="57" l="1"/>
  <c r="N3" i="57"/>
  <c r="M2" i="57"/>
  <c r="M1" i="57"/>
  <c r="M3" i="57" s="1"/>
  <c r="O1" i="57" l="1"/>
  <c r="L2" i="59" l="1"/>
  <c r="L1" i="59"/>
  <c r="L2" i="12" l="1"/>
  <c r="L1" i="12"/>
  <c r="J662" i="59" l="1"/>
  <c r="J660" i="59"/>
  <c r="J658" i="59"/>
  <c r="J657" i="59"/>
  <c r="I655" i="59"/>
  <c r="H655" i="59"/>
  <c r="G655" i="59"/>
  <c r="F655" i="59"/>
  <c r="D655" i="59"/>
  <c r="C655" i="59"/>
  <c r="L3" i="59"/>
  <c r="J659" i="59" l="1"/>
  <c r="J661" i="59" s="1"/>
  <c r="J663" i="59" s="1"/>
  <c r="I2" i="59" s="1"/>
  <c r="C7" i="15" s="1"/>
  <c r="I663" i="59" l="1"/>
  <c r="J1086" i="58" l="1"/>
  <c r="J1084" i="58"/>
  <c r="J1082" i="58"/>
  <c r="J1081" i="58"/>
  <c r="I1079" i="58"/>
  <c r="H1079" i="58"/>
  <c r="G1079" i="58"/>
  <c r="F1079" i="58"/>
  <c r="D1079" i="58"/>
  <c r="C1079" i="58"/>
  <c r="L666" i="58"/>
  <c r="L665" i="58"/>
  <c r="M3" i="58"/>
  <c r="L3" i="58"/>
  <c r="N3" i="58" l="1"/>
  <c r="J1083" i="58"/>
  <c r="J1085" i="58" s="1"/>
  <c r="J1087" i="58" s="1"/>
  <c r="I1087" i="58" l="1"/>
  <c r="I2" i="58"/>
  <c r="C8" i="15" s="1"/>
  <c r="L1" i="56"/>
  <c r="M66" i="57" l="1"/>
  <c r="M65" i="57"/>
  <c r="M67" i="57" s="1"/>
  <c r="L15" i="2" l="1"/>
  <c r="L16" i="2"/>
  <c r="L17" i="2"/>
  <c r="J221" i="57" l="1"/>
  <c r="J219" i="57"/>
  <c r="J217" i="57"/>
  <c r="J216" i="57"/>
  <c r="G214" i="57"/>
  <c r="F214" i="57"/>
  <c r="C214" i="57"/>
  <c r="J218" i="57" l="1"/>
  <c r="J220" i="57" s="1"/>
  <c r="J222" i="57" s="1"/>
  <c r="I22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7" i="55"/>
  <c r="J45" i="55"/>
  <c r="J43" i="55"/>
  <c r="J42" i="55"/>
  <c r="G40" i="55"/>
  <c r="F40" i="55"/>
  <c r="C40" i="55"/>
  <c r="J44" i="55" l="1"/>
  <c r="J46" i="55" s="1"/>
  <c r="J48" i="55" s="1"/>
  <c r="I48" i="55" s="1"/>
  <c r="I2" i="55" l="1"/>
  <c r="C9" i="15" s="1"/>
  <c r="I42" i="30" l="1"/>
  <c r="I44" i="30"/>
  <c r="I37" i="18" l="1"/>
  <c r="I39" i="18"/>
  <c r="L3" i="12" l="1"/>
  <c r="B18" i="15" l="1"/>
  <c r="B14" i="15"/>
  <c r="J348" i="54" l="1"/>
  <c r="J346" i="54"/>
  <c r="J344" i="54"/>
  <c r="J343" i="54"/>
  <c r="I341" i="54"/>
  <c r="H341" i="54"/>
  <c r="G341" i="54"/>
  <c r="F341" i="54"/>
  <c r="D341" i="54"/>
  <c r="C341" i="54"/>
  <c r="J345" i="54" l="1"/>
  <c r="J347" i="54" s="1"/>
  <c r="J349" i="54" s="1"/>
  <c r="I2" i="54" s="1"/>
  <c r="C5" i="15" s="1"/>
  <c r="L3" i="54"/>
  <c r="I349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6" i="2" l="1"/>
  <c r="I181" i="2"/>
  <c r="H181" i="2"/>
  <c r="G181" i="2"/>
  <c r="F18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8" i="2"/>
  <c r="J184" i="2"/>
  <c r="J183" i="2"/>
  <c r="D181" i="2"/>
  <c r="C18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5" i="2"/>
  <c r="J187" i="2" s="1"/>
  <c r="J189" i="2" s="1"/>
  <c r="I18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O2" i="2" s="1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<sst xmlns="http://schemas.openxmlformats.org/spreadsheetml/2006/main" count="2146" uniqueCount="206">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</sst>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49"/>
  <sheetViews>
    <sheetView zoomScale="85" zoomScaleNormal="85" workbookViewId="0">
      <pane ySplit="7" topLeftCell="A326" activePane="bottomLeft" state="frozen"/>
      <selection pane="bottomLeft" activeCell="E337" sqref="E33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8" t="s">
        <v>22</v>
      </c>
      <c r="G1" s="378"/>
      <c r="H1" s="378"/>
      <c r="I1" s="220" t="s">
        <v>20</v>
      </c>
      <c r="J1" s="218"/>
      <c r="L1" s="275">
        <f>SUM(D322:D330)</f>
        <v>4970265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8" t="s">
        <v>21</v>
      </c>
      <c r="G2" s="378"/>
      <c r="H2" s="378"/>
      <c r="I2" s="220">
        <f>J349*-1</f>
        <v>7444065</v>
      </c>
      <c r="J2" s="218"/>
      <c r="L2" s="276">
        <f>SUM(G322:G330)</f>
        <v>2344301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9" t="s">
        <v>60</v>
      </c>
      <c r="B5" s="379"/>
      <c r="C5" s="379"/>
      <c r="D5" s="379"/>
      <c r="E5" s="379"/>
      <c r="F5" s="379"/>
      <c r="G5" s="379"/>
      <c r="H5" s="379"/>
      <c r="I5" s="379"/>
      <c r="J5" s="379"/>
      <c r="L5" s="274"/>
      <c r="M5" s="238"/>
      <c r="N5" s="238"/>
      <c r="O5" s="238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5" x14ac:dyDescent="0.25">
      <c r="A7" s="38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1"/>
      <c r="I7" s="382"/>
      <c r="J7" s="38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>
        <v>43340</v>
      </c>
      <c r="B333" s="115">
        <v>180173416</v>
      </c>
      <c r="C333" s="306">
        <v>11</v>
      </c>
      <c r="D333" s="117">
        <v>1176963</v>
      </c>
      <c r="E333" s="118">
        <v>180045019</v>
      </c>
      <c r="F333" s="120">
        <v>1</v>
      </c>
      <c r="G333" s="117">
        <v>187163</v>
      </c>
      <c r="H333" s="118"/>
      <c r="I333" s="213"/>
      <c r="J333" s="117"/>
    </row>
    <row r="334" spans="1:10" ht="15.75" customHeight="1" x14ac:dyDescent="0.25">
      <c r="A334" s="210">
        <v>43340</v>
      </c>
      <c r="B334" s="115">
        <v>180173463</v>
      </c>
      <c r="C334" s="306">
        <v>2</v>
      </c>
      <c r="D334" s="117">
        <v>143500</v>
      </c>
      <c r="E334" s="118"/>
      <c r="F334" s="120"/>
      <c r="G334" s="117"/>
      <c r="H334" s="118"/>
      <c r="I334" s="213"/>
      <c r="J334" s="117"/>
    </row>
    <row r="335" spans="1:10" ht="15.75" customHeight="1" x14ac:dyDescent="0.25">
      <c r="A335" s="210">
        <v>43341</v>
      </c>
      <c r="B335" s="115">
        <v>180173521</v>
      </c>
      <c r="C335" s="306">
        <v>7</v>
      </c>
      <c r="D335" s="117">
        <v>590188</v>
      </c>
      <c r="E335" s="118">
        <v>180045035</v>
      </c>
      <c r="F335" s="120">
        <v>1</v>
      </c>
      <c r="G335" s="117">
        <v>126000</v>
      </c>
      <c r="H335" s="118"/>
      <c r="I335" s="213"/>
      <c r="J335" s="117"/>
    </row>
    <row r="336" spans="1:10" ht="15.75" customHeight="1" x14ac:dyDescent="0.25">
      <c r="A336" s="210">
        <v>43341</v>
      </c>
      <c r="B336" s="115">
        <v>180173555</v>
      </c>
      <c r="C336" s="306">
        <v>3</v>
      </c>
      <c r="D336" s="117">
        <v>300650</v>
      </c>
      <c r="E336" s="118"/>
      <c r="F336" s="120"/>
      <c r="G336" s="117"/>
      <c r="H336" s="118"/>
      <c r="I336" s="213"/>
      <c r="J336" s="117"/>
    </row>
    <row r="337" spans="1:10" ht="15.75" customHeight="1" x14ac:dyDescent="0.25">
      <c r="A337" s="210">
        <v>43342</v>
      </c>
      <c r="B337" s="115">
        <v>180173601</v>
      </c>
      <c r="C337" s="306">
        <v>6</v>
      </c>
      <c r="D337" s="117">
        <v>629038</v>
      </c>
      <c r="E337" s="118">
        <v>180045046</v>
      </c>
      <c r="F337" s="120">
        <v>1</v>
      </c>
      <c r="G337" s="117">
        <v>187163</v>
      </c>
      <c r="H337" s="118"/>
      <c r="I337" s="213"/>
      <c r="J337" s="117"/>
    </row>
    <row r="338" spans="1:10" ht="15.75" customHeight="1" x14ac:dyDescent="0.25">
      <c r="A338" s="210">
        <v>43342</v>
      </c>
      <c r="B338" s="115">
        <v>180173645</v>
      </c>
      <c r="C338" s="306">
        <v>5</v>
      </c>
      <c r="D338" s="117">
        <v>611363</v>
      </c>
      <c r="E338" s="118"/>
      <c r="F338" s="120"/>
      <c r="G338" s="117"/>
      <c r="H338" s="118"/>
      <c r="I338" s="213"/>
      <c r="J338" s="117"/>
    </row>
    <row r="339" spans="1:10" ht="15.75" customHeight="1" x14ac:dyDescent="0.25">
      <c r="A339" s="210"/>
      <c r="B339" s="115"/>
      <c r="C339" s="306"/>
      <c r="D339" s="117"/>
      <c r="E339" s="118"/>
      <c r="F339" s="120"/>
      <c r="G339" s="117"/>
      <c r="H339" s="118"/>
      <c r="I339" s="213"/>
      <c r="J339" s="117"/>
    </row>
    <row r="340" spans="1:10" x14ac:dyDescent="0.25">
      <c r="A340" s="235"/>
      <c r="B340" s="234"/>
      <c r="C340" s="12"/>
      <c r="D340" s="236"/>
      <c r="E340" s="237"/>
      <c r="F340" s="240"/>
      <c r="G340" s="236"/>
      <c r="H340" s="237"/>
      <c r="I340" s="239"/>
      <c r="J340" s="236"/>
    </row>
    <row r="341" spans="1:10" x14ac:dyDescent="0.25">
      <c r="A341" s="235"/>
      <c r="B341" s="223" t="s">
        <v>11</v>
      </c>
      <c r="C341" s="229">
        <f>SUM(C8:C340)</f>
        <v>3525</v>
      </c>
      <c r="D341" s="224">
        <f>SUM(D8:D340)</f>
        <v>369702017</v>
      </c>
      <c r="E341" s="223" t="s">
        <v>11</v>
      </c>
      <c r="F341" s="232">
        <f>SUM(F8:F340)</f>
        <v>478</v>
      </c>
      <c r="G341" s="224">
        <f>SUM(G8:G340)</f>
        <v>53038682</v>
      </c>
      <c r="H341" s="232">
        <f>SUM(H8:H340)</f>
        <v>0</v>
      </c>
      <c r="I341" s="232">
        <f>SUM(I8:I340)</f>
        <v>309219270</v>
      </c>
      <c r="J341" s="5"/>
    </row>
    <row r="342" spans="1:10" x14ac:dyDescent="0.25">
      <c r="A342" s="235"/>
      <c r="B342" s="223"/>
      <c r="C342" s="229"/>
      <c r="D342" s="224"/>
      <c r="E342" s="223"/>
      <c r="F342" s="232"/>
      <c r="G342" s="224"/>
      <c r="H342" s="232"/>
      <c r="I342" s="232"/>
      <c r="J342" s="5"/>
    </row>
    <row r="343" spans="1:10" x14ac:dyDescent="0.25">
      <c r="A343" s="225"/>
      <c r="B343" s="226"/>
      <c r="C343" s="12"/>
      <c r="D343" s="236"/>
      <c r="E343" s="223"/>
      <c r="F343" s="240"/>
      <c r="G343" s="377" t="s">
        <v>12</v>
      </c>
      <c r="H343" s="377"/>
      <c r="I343" s="239"/>
      <c r="J343" s="227">
        <f>SUM(D8:D340)</f>
        <v>369702017</v>
      </c>
    </row>
    <row r="344" spans="1:10" x14ac:dyDescent="0.25">
      <c r="A344" s="235"/>
      <c r="B344" s="234"/>
      <c r="C344" s="12"/>
      <c r="D344" s="236"/>
      <c r="E344" s="237"/>
      <c r="F344" s="240"/>
      <c r="G344" s="377" t="s">
        <v>13</v>
      </c>
      <c r="H344" s="377"/>
      <c r="I344" s="239"/>
      <c r="J344" s="227">
        <f>SUM(G8:G340)</f>
        <v>53038682</v>
      </c>
    </row>
    <row r="345" spans="1:10" x14ac:dyDescent="0.25">
      <c r="A345" s="228"/>
      <c r="B345" s="237"/>
      <c r="C345" s="12"/>
      <c r="D345" s="236"/>
      <c r="E345" s="237"/>
      <c r="F345" s="240"/>
      <c r="G345" s="377" t="s">
        <v>14</v>
      </c>
      <c r="H345" s="377"/>
      <c r="I345" s="41"/>
      <c r="J345" s="229">
        <f>J343-J344</f>
        <v>316663335</v>
      </c>
    </row>
    <row r="346" spans="1:10" x14ac:dyDescent="0.25">
      <c r="A346" s="235"/>
      <c r="B346" s="230"/>
      <c r="C346" s="12"/>
      <c r="D346" s="231"/>
      <c r="E346" s="237"/>
      <c r="F346" s="240"/>
      <c r="G346" s="377" t="s">
        <v>15</v>
      </c>
      <c r="H346" s="377"/>
      <c r="I346" s="239"/>
      <c r="J346" s="227">
        <f>SUM(H8:H340)</f>
        <v>0</v>
      </c>
    </row>
    <row r="347" spans="1:10" x14ac:dyDescent="0.25">
      <c r="A347" s="235"/>
      <c r="B347" s="230"/>
      <c r="C347" s="12"/>
      <c r="D347" s="231"/>
      <c r="E347" s="237"/>
      <c r="F347" s="240"/>
      <c r="G347" s="377" t="s">
        <v>16</v>
      </c>
      <c r="H347" s="377"/>
      <c r="I347" s="239"/>
      <c r="J347" s="227">
        <f>J345+J346</f>
        <v>316663335</v>
      </c>
    </row>
    <row r="348" spans="1:10" x14ac:dyDescent="0.25">
      <c r="A348" s="235"/>
      <c r="B348" s="230"/>
      <c r="C348" s="12"/>
      <c r="D348" s="231"/>
      <c r="E348" s="237"/>
      <c r="F348" s="240"/>
      <c r="G348" s="377" t="s">
        <v>5</v>
      </c>
      <c r="H348" s="377"/>
      <c r="I348" s="239"/>
      <c r="J348" s="227">
        <f>SUM(I8:I340)</f>
        <v>309219270</v>
      </c>
    </row>
    <row r="349" spans="1:10" x14ac:dyDescent="0.25">
      <c r="A349" s="235"/>
      <c r="B349" s="230"/>
      <c r="C349" s="12"/>
      <c r="D349" s="231"/>
      <c r="E349" s="237"/>
      <c r="F349" s="240"/>
      <c r="G349" s="377" t="s">
        <v>32</v>
      </c>
      <c r="H349" s="377"/>
      <c r="I349" s="240" t="str">
        <f>IF(J349&gt;0,"SALDO",IF(J349&lt;0,"PIUTANG",IF(J349=0,"LUNAS")))</f>
        <v>PIUTANG</v>
      </c>
      <c r="J349" s="227">
        <f>J348-J347</f>
        <v>-7444065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9:H349"/>
    <mergeCell ref="G343:H343"/>
    <mergeCell ref="G344:H344"/>
    <mergeCell ref="G345:H345"/>
    <mergeCell ref="G346:H346"/>
    <mergeCell ref="G347:H347"/>
    <mergeCell ref="G348:H34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9"/>
  <sheetViews>
    <sheetView workbookViewId="0">
      <pane ySplit="7" topLeftCell="A168" activePane="bottomLeft" state="frozen"/>
      <selection pane="bottomLeft" activeCell="B178" sqref="B17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8" t="s">
        <v>22</v>
      </c>
      <c r="G1" s="378"/>
      <c r="H1" s="378"/>
      <c r="I1" s="42" t="s">
        <v>20</v>
      </c>
      <c r="J1" s="20"/>
      <c r="L1" s="277">
        <f>SUM(D168:D170)</f>
        <v>646013</v>
      </c>
      <c r="M1" s="219">
        <f>SUM(D171:D175)</f>
        <v>1431763</v>
      </c>
      <c r="O1" s="219">
        <f>L3+M3</f>
        <v>1585325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J189*-1</f>
        <v>2235599</v>
      </c>
      <c r="J2" s="20"/>
      <c r="L2" s="277">
        <f>SUM(G168:G170)</f>
        <v>354813</v>
      </c>
      <c r="M2" s="219">
        <f>SUM(G171:G175)</f>
        <v>137638</v>
      </c>
      <c r="O2" s="219">
        <f>O1-I2</f>
        <v>-650274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>
        <f>M1-M2</f>
        <v>1294125</v>
      </c>
      <c r="N3" s="219">
        <f>I2-L3</f>
        <v>1944399</v>
      </c>
      <c r="O3" s="219"/>
      <c r="P3" s="219"/>
      <c r="Q3" s="219"/>
      <c r="R3" s="219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5" t="s">
        <v>4</v>
      </c>
      <c r="I6" s="382" t="s">
        <v>5</v>
      </c>
      <c r="J6" s="383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2"/>
      <c r="J7" s="38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/>
      <c r="B179" s="234"/>
      <c r="C179" s="240"/>
      <c r="D179" s="236"/>
      <c r="E179" s="237"/>
      <c r="F179" s="240"/>
      <c r="G179" s="236"/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x14ac:dyDescent="0.25">
      <c r="A180" s="162"/>
      <c r="B180" s="3"/>
      <c r="C180" s="40"/>
      <c r="D180" s="6"/>
      <c r="E180" s="7"/>
      <c r="F180" s="40"/>
      <c r="G180" s="6"/>
      <c r="H180" s="39"/>
      <c r="I180" s="39"/>
      <c r="J180" s="6"/>
    </row>
    <row r="181" spans="1:18" x14ac:dyDescent="0.25">
      <c r="A181" s="162"/>
      <c r="B181" s="8" t="s">
        <v>11</v>
      </c>
      <c r="C181" s="77">
        <f>SUM(C8:C180)</f>
        <v>986</v>
      </c>
      <c r="D181" s="9">
        <f>SUM(D8:D180)</f>
        <v>106685989</v>
      </c>
      <c r="E181" s="8" t="s">
        <v>11</v>
      </c>
      <c r="F181" s="77">
        <f>SUM(F8:F180)</f>
        <v>84</v>
      </c>
      <c r="G181" s="5">
        <f>SUM(G8:G180)</f>
        <v>18712538</v>
      </c>
      <c r="H181" s="40">
        <f>SUM(H8:H180)</f>
        <v>0</v>
      </c>
      <c r="I181" s="40">
        <f>SUM(I8:I180)</f>
        <v>85737852</v>
      </c>
      <c r="J181" s="5"/>
    </row>
    <row r="182" spans="1:18" x14ac:dyDescent="0.25">
      <c r="A182" s="162"/>
      <c r="B182" s="8"/>
      <c r="C182" s="77"/>
      <c r="D182" s="9"/>
      <c r="E182" s="8"/>
      <c r="F182" s="77"/>
      <c r="G182" s="5"/>
      <c r="H182" s="40"/>
      <c r="I182" s="40"/>
      <c r="J182" s="5"/>
    </row>
    <row r="183" spans="1:18" x14ac:dyDescent="0.25">
      <c r="A183" s="163"/>
      <c r="B183" s="11"/>
      <c r="C183" s="40"/>
      <c r="D183" s="6"/>
      <c r="E183" s="8"/>
      <c r="F183" s="40"/>
      <c r="G183" s="377" t="s">
        <v>12</v>
      </c>
      <c r="H183" s="377"/>
      <c r="I183" s="39"/>
      <c r="J183" s="13">
        <f>SUM(D8:D180)</f>
        <v>106685989</v>
      </c>
    </row>
    <row r="184" spans="1:18" x14ac:dyDescent="0.25">
      <c r="A184" s="162"/>
      <c r="B184" s="3"/>
      <c r="C184" s="40"/>
      <c r="D184" s="6"/>
      <c r="E184" s="7"/>
      <c r="F184" s="40"/>
      <c r="G184" s="377" t="s">
        <v>13</v>
      </c>
      <c r="H184" s="377"/>
      <c r="I184" s="39"/>
      <c r="J184" s="13">
        <f>SUM(G8:G180)</f>
        <v>18712538</v>
      </c>
    </row>
    <row r="185" spans="1:18" x14ac:dyDescent="0.25">
      <c r="A185" s="164"/>
      <c r="B185" s="7"/>
      <c r="C185" s="40"/>
      <c r="D185" s="6"/>
      <c r="E185" s="7"/>
      <c r="F185" s="40"/>
      <c r="G185" s="377" t="s">
        <v>14</v>
      </c>
      <c r="H185" s="377"/>
      <c r="I185" s="41"/>
      <c r="J185" s="15">
        <f>J183-J184</f>
        <v>87973451</v>
      </c>
    </row>
    <row r="186" spans="1:18" x14ac:dyDescent="0.25">
      <c r="A186" s="162"/>
      <c r="B186" s="16"/>
      <c r="C186" s="40"/>
      <c r="D186" s="17"/>
      <c r="E186" s="7"/>
      <c r="F186" s="40"/>
      <c r="G186" s="377" t="s">
        <v>15</v>
      </c>
      <c r="H186" s="377"/>
      <c r="I186" s="39"/>
      <c r="J186" s="13">
        <f>SUM(H8:H180)</f>
        <v>0</v>
      </c>
    </row>
    <row r="187" spans="1:18" x14ac:dyDescent="0.25">
      <c r="A187" s="162"/>
      <c r="B187" s="16"/>
      <c r="C187" s="40"/>
      <c r="D187" s="17"/>
      <c r="E187" s="7"/>
      <c r="F187" s="40"/>
      <c r="G187" s="377" t="s">
        <v>16</v>
      </c>
      <c r="H187" s="377"/>
      <c r="I187" s="39"/>
      <c r="J187" s="13">
        <f>J185+J186</f>
        <v>87973451</v>
      </c>
    </row>
    <row r="188" spans="1:18" x14ac:dyDescent="0.25">
      <c r="A188" s="162"/>
      <c r="B188" s="16"/>
      <c r="C188" s="40"/>
      <c r="D188" s="17"/>
      <c r="E188" s="7"/>
      <c r="F188" s="40"/>
      <c r="G188" s="377" t="s">
        <v>5</v>
      </c>
      <c r="H188" s="377"/>
      <c r="I188" s="39"/>
      <c r="J188" s="13">
        <f>SUM(I8:I180)</f>
        <v>85737852</v>
      </c>
    </row>
    <row r="189" spans="1:18" x14ac:dyDescent="0.25">
      <c r="A189" s="162"/>
      <c r="B189" s="16"/>
      <c r="C189" s="40"/>
      <c r="D189" s="17"/>
      <c r="E189" s="7"/>
      <c r="F189" s="40"/>
      <c r="G189" s="377" t="s">
        <v>32</v>
      </c>
      <c r="H189" s="377"/>
      <c r="I189" s="40" t="str">
        <f>IF(J189&gt;0,"SALDO",IF(J189&lt;0,"PIUTANG",IF(J189=0,"LUNAS")))</f>
        <v>PIUTANG</v>
      </c>
      <c r="J189" s="13">
        <f>J188-J187</f>
        <v>-2235599</v>
      </c>
    </row>
  </sheetData>
  <mergeCells count="15">
    <mergeCell ref="G188:H188"/>
    <mergeCell ref="G189:H189"/>
    <mergeCell ref="G183:H183"/>
    <mergeCell ref="G184:H184"/>
    <mergeCell ref="G185:H185"/>
    <mergeCell ref="G186:H186"/>
    <mergeCell ref="G187:H18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87"/>
  <sheetViews>
    <sheetView workbookViewId="0">
      <pane ySplit="7" topLeftCell="A1060" activePane="bottomLeft" state="frozen"/>
      <selection pane="bottomLeft" activeCell="E1068" sqref="E106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SUM(D1059:D1067)</f>
        <v>6318553</v>
      </c>
      <c r="M1" s="219">
        <f>SUM(D1050:D1058)</f>
        <v>4831489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J1087*-1</f>
        <v>4183202</v>
      </c>
      <c r="J2" s="218"/>
      <c r="L2" s="219">
        <f>SUM(G1059:G1067)</f>
        <v>0</v>
      </c>
      <c r="M2" s="219">
        <f>SUM(G1050:G1058)</f>
        <v>539963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6318553</v>
      </c>
      <c r="M3" s="219">
        <f>M1-M2</f>
        <v>4291526</v>
      </c>
      <c r="N3" s="219">
        <f>L3+M3</f>
        <v>10610079</v>
      </c>
    </row>
    <row r="4" spans="1:18" x14ac:dyDescent="0.25">
      <c r="L4" s="233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6" t="s">
        <v>4</v>
      </c>
      <c r="I6" s="388" t="s">
        <v>5</v>
      </c>
      <c r="J6" s="390" t="s">
        <v>6</v>
      </c>
    </row>
    <row r="7" spans="1:18" x14ac:dyDescent="0.25">
      <c r="A7" s="38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7"/>
      <c r="I7" s="389"/>
      <c r="J7" s="39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98">
        <v>43342</v>
      </c>
      <c r="B1068" s="99">
        <v>180173573</v>
      </c>
      <c r="C1068" s="100">
        <v>11</v>
      </c>
      <c r="D1068" s="34">
        <v>1141088</v>
      </c>
      <c r="E1068" s="99">
        <v>180045042</v>
      </c>
      <c r="F1068" s="100">
        <v>6</v>
      </c>
      <c r="G1068" s="34">
        <v>542413</v>
      </c>
      <c r="H1068" s="102"/>
      <c r="I1068" s="102"/>
      <c r="J1068" s="34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98">
        <v>43342</v>
      </c>
      <c r="B1069" s="99">
        <v>180173577</v>
      </c>
      <c r="C1069" s="100">
        <v>5</v>
      </c>
      <c r="D1069" s="34">
        <v>661063</v>
      </c>
      <c r="E1069" s="99"/>
      <c r="F1069" s="100"/>
      <c r="G1069" s="34"/>
      <c r="H1069" s="102"/>
      <c r="I1069" s="102"/>
      <c r="J1069" s="34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98">
        <v>43342</v>
      </c>
      <c r="B1070" s="99">
        <v>180173582</v>
      </c>
      <c r="C1070" s="100">
        <v>7</v>
      </c>
      <c r="D1070" s="34">
        <v>788725</v>
      </c>
      <c r="E1070" s="99"/>
      <c r="F1070" s="100"/>
      <c r="G1070" s="34"/>
      <c r="H1070" s="102"/>
      <c r="I1070" s="102"/>
      <c r="J1070" s="34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98">
        <v>43342</v>
      </c>
      <c r="B1071" s="99">
        <v>180173594</v>
      </c>
      <c r="C1071" s="100">
        <v>6</v>
      </c>
      <c r="D1071" s="34">
        <v>681713</v>
      </c>
      <c r="E1071" s="99"/>
      <c r="F1071" s="100"/>
      <c r="G1071" s="34"/>
      <c r="H1071" s="102"/>
      <c r="I1071" s="102"/>
      <c r="J1071" s="34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98">
        <v>43342</v>
      </c>
      <c r="B1072" s="99">
        <v>180173610</v>
      </c>
      <c r="C1072" s="100">
        <v>7</v>
      </c>
      <c r="D1072" s="34">
        <v>833788</v>
      </c>
      <c r="E1072" s="99"/>
      <c r="F1072" s="100"/>
      <c r="G1072" s="34"/>
      <c r="H1072" s="102"/>
      <c r="I1072" s="102"/>
      <c r="J1072" s="34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98">
        <v>43342</v>
      </c>
      <c r="B1073" s="99">
        <v>180173629</v>
      </c>
      <c r="C1073" s="100">
        <v>3</v>
      </c>
      <c r="D1073" s="34">
        <v>353675</v>
      </c>
      <c r="E1073" s="99"/>
      <c r="F1073" s="100"/>
      <c r="G1073" s="34"/>
      <c r="H1073" s="102"/>
      <c r="I1073" s="102"/>
      <c r="J1073" s="34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98">
        <v>43342</v>
      </c>
      <c r="B1074" s="99">
        <v>180173638</v>
      </c>
      <c r="C1074" s="100">
        <v>1</v>
      </c>
      <c r="D1074" s="34">
        <v>115063</v>
      </c>
      <c r="E1074" s="99"/>
      <c r="F1074" s="100"/>
      <c r="G1074" s="34"/>
      <c r="H1074" s="102"/>
      <c r="I1074" s="102"/>
      <c r="J1074" s="34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98">
        <v>43342</v>
      </c>
      <c r="B1075" s="99">
        <v>180173649</v>
      </c>
      <c r="C1075" s="100">
        <v>1</v>
      </c>
      <c r="D1075" s="34">
        <v>150500</v>
      </c>
      <c r="E1075" s="99"/>
      <c r="F1075" s="100"/>
      <c r="G1075" s="34"/>
      <c r="H1075" s="102"/>
      <c r="I1075" s="102"/>
      <c r="J1075" s="34"/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98"/>
      <c r="B1076" s="99"/>
      <c r="C1076" s="100"/>
      <c r="D1076" s="34"/>
      <c r="E1076" s="99"/>
      <c r="F1076" s="100"/>
      <c r="G1076" s="34"/>
      <c r="H1076" s="102"/>
      <c r="I1076" s="102"/>
      <c r="J1076" s="34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98"/>
      <c r="B1077" s="99"/>
      <c r="C1077" s="100"/>
      <c r="D1077" s="34"/>
      <c r="E1077" s="99"/>
      <c r="F1077" s="100"/>
      <c r="G1077" s="34"/>
      <c r="H1077" s="102"/>
      <c r="I1077" s="102"/>
      <c r="J1077" s="34"/>
      <c r="K1077" s="138"/>
      <c r="L1077" s="138"/>
      <c r="M1077" s="138"/>
      <c r="N1077" s="138"/>
      <c r="O1077" s="138"/>
      <c r="P1077" s="138"/>
      <c r="Q1077" s="138"/>
      <c r="R1077" s="138"/>
    </row>
    <row r="1078" spans="1:18" x14ac:dyDescent="0.25">
      <c r="A1078" s="235"/>
      <c r="B1078" s="234"/>
      <c r="C1078" s="240"/>
      <c r="D1078" s="236"/>
      <c r="E1078" s="234"/>
      <c r="F1078" s="240"/>
      <c r="G1078" s="236"/>
      <c r="H1078" s="239"/>
      <c r="I1078" s="239"/>
      <c r="J1078" s="236"/>
    </row>
    <row r="1079" spans="1:18" s="218" customFormat="1" x14ac:dyDescent="0.25">
      <c r="A1079" s="226"/>
      <c r="B1079" s="223" t="s">
        <v>11</v>
      </c>
      <c r="C1079" s="232">
        <f>SUM(C8:C1078)</f>
        <v>11549</v>
      </c>
      <c r="D1079" s="224">
        <f>SUM(D8:D1078)</f>
        <v>1252218198</v>
      </c>
      <c r="E1079" s="223" t="s">
        <v>11</v>
      </c>
      <c r="F1079" s="232">
        <f>SUM(F8:F1078)</f>
        <v>1158</v>
      </c>
      <c r="G1079" s="224">
        <f>SUM(G8:G1078)</f>
        <v>126454959</v>
      </c>
      <c r="H1079" s="232">
        <f>SUM(H8:H1078)</f>
        <v>0</v>
      </c>
      <c r="I1079" s="232">
        <f>SUM(I8:I1078)</f>
        <v>1121580037</v>
      </c>
      <c r="J1079" s="224"/>
      <c r="K1079" s="220"/>
      <c r="L1079" s="220"/>
      <c r="M1079" s="220"/>
      <c r="N1079" s="220"/>
      <c r="O1079" s="220"/>
      <c r="P1079" s="220"/>
      <c r="Q1079" s="220"/>
      <c r="R1079" s="220"/>
    </row>
    <row r="1080" spans="1:18" s="218" customFormat="1" x14ac:dyDescent="0.25">
      <c r="A1080" s="226"/>
      <c r="B1080" s="223"/>
      <c r="C1080" s="232"/>
      <c r="D1080" s="224"/>
      <c r="E1080" s="223"/>
      <c r="F1080" s="232"/>
      <c r="G1080" s="224"/>
      <c r="H1080" s="232"/>
      <c r="I1080" s="232"/>
      <c r="J1080" s="224"/>
      <c r="K1080" s="220"/>
      <c r="M1080" s="220"/>
      <c r="N1080" s="220"/>
      <c r="O1080" s="220"/>
      <c r="P1080" s="220"/>
      <c r="Q1080" s="220"/>
      <c r="R1080" s="220"/>
    </row>
    <row r="1081" spans="1:18" x14ac:dyDescent="0.25">
      <c r="A1081" s="225"/>
      <c r="B1081" s="226"/>
      <c r="C1081" s="240"/>
      <c r="D1081" s="236"/>
      <c r="E1081" s="223"/>
      <c r="F1081" s="240"/>
      <c r="G1081" s="392" t="s">
        <v>12</v>
      </c>
      <c r="H1081" s="393"/>
      <c r="I1081" s="236"/>
      <c r="J1081" s="227">
        <f>SUM(D8:D1078)</f>
        <v>1252218198</v>
      </c>
      <c r="P1081" s="220"/>
      <c r="Q1081" s="220"/>
      <c r="R1081" s="233"/>
    </row>
    <row r="1082" spans="1:18" x14ac:dyDescent="0.25">
      <c r="A1082" s="235"/>
      <c r="B1082" s="234"/>
      <c r="C1082" s="240"/>
      <c r="D1082" s="236"/>
      <c r="E1082" s="234"/>
      <c r="F1082" s="240"/>
      <c r="G1082" s="392" t="s">
        <v>13</v>
      </c>
      <c r="H1082" s="393"/>
      <c r="I1082" s="237"/>
      <c r="J1082" s="227">
        <f>SUM(G8:G1078)</f>
        <v>126454959</v>
      </c>
      <c r="R1082" s="233"/>
    </row>
    <row r="1083" spans="1:18" x14ac:dyDescent="0.25">
      <c r="A1083" s="228"/>
      <c r="B1083" s="237"/>
      <c r="C1083" s="240"/>
      <c r="D1083" s="236"/>
      <c r="E1083" s="234"/>
      <c r="F1083" s="240"/>
      <c r="G1083" s="392" t="s">
        <v>14</v>
      </c>
      <c r="H1083" s="393"/>
      <c r="I1083" s="229"/>
      <c r="J1083" s="229">
        <f>J1081-J1082</f>
        <v>1125763239</v>
      </c>
      <c r="L1083" s="220"/>
      <c r="R1083" s="233"/>
    </row>
    <row r="1084" spans="1:18" x14ac:dyDescent="0.25">
      <c r="A1084" s="235"/>
      <c r="B1084" s="230"/>
      <c r="C1084" s="240"/>
      <c r="D1084" s="231"/>
      <c r="E1084" s="234"/>
      <c r="F1084" s="240"/>
      <c r="G1084" s="392" t="s">
        <v>15</v>
      </c>
      <c r="H1084" s="393"/>
      <c r="I1084" s="237"/>
      <c r="J1084" s="227">
        <f>SUM(H8:H1078)</f>
        <v>0</v>
      </c>
      <c r="R1084" s="233"/>
    </row>
    <row r="1085" spans="1:18" x14ac:dyDescent="0.25">
      <c r="A1085" s="235"/>
      <c r="B1085" s="230"/>
      <c r="C1085" s="240"/>
      <c r="D1085" s="231"/>
      <c r="E1085" s="234"/>
      <c r="F1085" s="240"/>
      <c r="G1085" s="392" t="s">
        <v>16</v>
      </c>
      <c r="H1085" s="393"/>
      <c r="I1085" s="237"/>
      <c r="J1085" s="227">
        <f>J1083+J1084</f>
        <v>1125763239</v>
      </c>
      <c r="R1085" s="233"/>
    </row>
    <row r="1086" spans="1:18" x14ac:dyDescent="0.25">
      <c r="A1086" s="235"/>
      <c r="B1086" s="230"/>
      <c r="C1086" s="240"/>
      <c r="D1086" s="231"/>
      <c r="E1086" s="234"/>
      <c r="F1086" s="240"/>
      <c r="G1086" s="392" t="s">
        <v>5</v>
      </c>
      <c r="H1086" s="393"/>
      <c r="I1086" s="237"/>
      <c r="J1086" s="227">
        <f>SUM(I8:I1078)</f>
        <v>1121580037</v>
      </c>
      <c r="R1086" s="233"/>
    </row>
    <row r="1087" spans="1:18" x14ac:dyDescent="0.25">
      <c r="A1087" s="235"/>
      <c r="B1087" s="230"/>
      <c r="C1087" s="240"/>
      <c r="D1087" s="231"/>
      <c r="E1087" s="234"/>
      <c r="F1087" s="240"/>
      <c r="G1087" s="392" t="s">
        <v>32</v>
      </c>
      <c r="H1087" s="393"/>
      <c r="I1087" s="234" t="str">
        <f>IF(J1087&gt;0,"SALDO",IF(J1087&lt;0,"PIUTANG",IF(J1087=0,"LUNAS")))</f>
        <v>PIUTANG</v>
      </c>
      <c r="J1087" s="227">
        <f>J1086-J1085</f>
        <v>-4183202</v>
      </c>
      <c r="R1087" s="233"/>
    </row>
  </sheetData>
  <mergeCells count="13">
    <mergeCell ref="G1087:H1087"/>
    <mergeCell ref="G1081:H1081"/>
    <mergeCell ref="G1082:H1082"/>
    <mergeCell ref="G1083:H1083"/>
    <mergeCell ref="G1084:H1084"/>
    <mergeCell ref="G1085:H1085"/>
    <mergeCell ref="G1086:H108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64"/>
  <sheetViews>
    <sheetView zoomScaleNormal="100" workbookViewId="0">
      <pane ySplit="6" topLeftCell="A642" activePane="bottomLeft" state="frozen"/>
      <selection pane="bottomLeft" activeCell="B653" sqref="B65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J663*-1</f>
        <v>1655855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9">
        <v>43341</v>
      </c>
      <c r="B648" s="340">
        <v>180173518</v>
      </c>
      <c r="C648" s="341">
        <v>6</v>
      </c>
      <c r="D648" s="342">
        <v>598413</v>
      </c>
      <c r="E648" s="343">
        <v>180045029</v>
      </c>
      <c r="F648" s="341">
        <v>5</v>
      </c>
      <c r="G648" s="342">
        <v>437850</v>
      </c>
      <c r="H648" s="343"/>
      <c r="I648" s="344"/>
      <c r="J648" s="364"/>
      <c r="K648" s="328"/>
      <c r="L648" s="328"/>
      <c r="M648" s="328"/>
      <c r="N648" s="328"/>
      <c r="O648" s="366"/>
      <c r="P648" s="366"/>
    </row>
    <row r="649" spans="1:16" x14ac:dyDescent="0.25">
      <c r="A649" s="339">
        <v>43341</v>
      </c>
      <c r="B649" s="340">
        <v>180173520</v>
      </c>
      <c r="C649" s="341">
        <v>1</v>
      </c>
      <c r="D649" s="342">
        <v>121450</v>
      </c>
      <c r="E649" s="343"/>
      <c r="F649" s="341"/>
      <c r="G649" s="342"/>
      <c r="H649" s="343"/>
      <c r="I649" s="344"/>
      <c r="J649" s="364"/>
      <c r="K649" s="328"/>
      <c r="L649" s="328"/>
      <c r="M649" s="328"/>
      <c r="N649" s="328"/>
      <c r="O649" s="366"/>
      <c r="P649" s="366"/>
    </row>
    <row r="650" spans="1:16" x14ac:dyDescent="0.25">
      <c r="A650" s="339">
        <v>43341</v>
      </c>
      <c r="B650" s="340">
        <v>180173547</v>
      </c>
      <c r="C650" s="341">
        <v>5</v>
      </c>
      <c r="D650" s="342">
        <v>536900</v>
      </c>
      <c r="E650" s="343"/>
      <c r="F650" s="341"/>
      <c r="G650" s="342"/>
      <c r="H650" s="343"/>
      <c r="I650" s="344"/>
      <c r="J650" s="364"/>
      <c r="K650" s="328"/>
      <c r="L650" s="328"/>
      <c r="M650" s="328"/>
      <c r="N650" s="328"/>
      <c r="O650" s="366"/>
      <c r="P650" s="366"/>
    </row>
    <row r="651" spans="1:16" x14ac:dyDescent="0.25">
      <c r="A651" s="339">
        <v>43342</v>
      </c>
      <c r="B651" s="340">
        <v>180173598</v>
      </c>
      <c r="C651" s="341">
        <v>3</v>
      </c>
      <c r="D651" s="342">
        <v>334688</v>
      </c>
      <c r="E651" s="343"/>
      <c r="F651" s="341"/>
      <c r="G651" s="342"/>
      <c r="H651" s="343"/>
      <c r="I651" s="344"/>
      <c r="J651" s="364"/>
      <c r="K651" s="328"/>
      <c r="L651" s="328"/>
      <c r="M651" s="328"/>
      <c r="N651" s="328"/>
      <c r="O651" s="366"/>
      <c r="P651" s="366"/>
    </row>
    <row r="652" spans="1:16" x14ac:dyDescent="0.25">
      <c r="A652" s="339">
        <v>43342</v>
      </c>
      <c r="B652" s="340">
        <v>180173634</v>
      </c>
      <c r="C652" s="341">
        <v>4</v>
      </c>
      <c r="D652" s="342">
        <v>403200</v>
      </c>
      <c r="E652" s="343"/>
      <c r="F652" s="341"/>
      <c r="G652" s="342"/>
      <c r="H652" s="343"/>
      <c r="I652" s="344"/>
      <c r="J652" s="364"/>
      <c r="K652" s="328"/>
      <c r="L652" s="328"/>
      <c r="M652" s="328"/>
      <c r="N652" s="328"/>
      <c r="O652" s="366"/>
      <c r="P652" s="366"/>
    </row>
    <row r="653" spans="1:16" x14ac:dyDescent="0.25">
      <c r="A653" s="339">
        <v>43342</v>
      </c>
      <c r="B653" s="340">
        <v>180173637</v>
      </c>
      <c r="C653" s="341">
        <v>1</v>
      </c>
      <c r="D653" s="342">
        <v>99050</v>
      </c>
      <c r="E653" s="343"/>
      <c r="F653" s="341"/>
      <c r="G653" s="342"/>
      <c r="H653" s="343"/>
      <c r="I653" s="344"/>
      <c r="J653" s="364"/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46"/>
      <c r="C654" s="347"/>
      <c r="D654" s="342"/>
      <c r="E654" s="348"/>
      <c r="F654" s="347"/>
      <c r="G654" s="349"/>
      <c r="H654" s="348"/>
      <c r="I654" s="350"/>
      <c r="J654" s="349"/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51" t="s">
        <v>11</v>
      </c>
      <c r="C655" s="352">
        <f>SUM(C7:C654)</f>
        <v>4593</v>
      </c>
      <c r="D655" s="353">
        <f>SUM(D7:D654)</f>
        <v>454829539</v>
      </c>
      <c r="E655" s="351" t="s">
        <v>11</v>
      </c>
      <c r="F655" s="352">
        <f>SUM(F7:F654)</f>
        <v>1164</v>
      </c>
      <c r="G655" s="353">
        <f>SUM(G7:G654)</f>
        <v>119395105</v>
      </c>
      <c r="H655" s="353">
        <f>SUM(H7:H654)</f>
        <v>0</v>
      </c>
      <c r="I655" s="352">
        <f>SUM(I7:I654)</f>
        <v>333778579</v>
      </c>
      <c r="J655" s="354"/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51"/>
      <c r="C656" s="352"/>
      <c r="D656" s="353"/>
      <c r="E656" s="351"/>
      <c r="F656" s="352"/>
      <c r="G656" s="354"/>
      <c r="H656" s="346"/>
      <c r="I656" s="347"/>
      <c r="J656" s="354"/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55"/>
      <c r="C657" s="347"/>
      <c r="D657" s="349"/>
      <c r="E657" s="351"/>
      <c r="F657" s="347"/>
      <c r="G657" s="409" t="s">
        <v>12</v>
      </c>
      <c r="H657" s="409"/>
      <c r="I657" s="350"/>
      <c r="J657" s="356">
        <f>SUM(D7:D654)</f>
        <v>454829539</v>
      </c>
      <c r="K657" s="328"/>
      <c r="L657" s="328"/>
      <c r="M657" s="328"/>
      <c r="N657" s="328"/>
      <c r="O657" s="366"/>
      <c r="P657" s="366"/>
    </row>
    <row r="658" spans="1:16" x14ac:dyDescent="0.25">
      <c r="A658" s="357"/>
      <c r="B658" s="346"/>
      <c r="C658" s="347"/>
      <c r="D658" s="349"/>
      <c r="E658" s="348"/>
      <c r="F658" s="347"/>
      <c r="G658" s="409" t="s">
        <v>13</v>
      </c>
      <c r="H658" s="409"/>
      <c r="I658" s="350"/>
      <c r="J658" s="356">
        <f>SUM(G7:G654)</f>
        <v>119395105</v>
      </c>
      <c r="K658" s="328"/>
      <c r="L658" s="328"/>
      <c r="M658" s="328"/>
      <c r="N658" s="328"/>
      <c r="O658" s="366"/>
      <c r="P658" s="366"/>
    </row>
    <row r="659" spans="1:16" x14ac:dyDescent="0.25">
      <c r="A659" s="345"/>
      <c r="B659" s="348"/>
      <c r="C659" s="347"/>
      <c r="D659" s="349"/>
      <c r="E659" s="348"/>
      <c r="F659" s="347"/>
      <c r="G659" s="409" t="s">
        <v>14</v>
      </c>
      <c r="H659" s="409"/>
      <c r="I659" s="358"/>
      <c r="J659" s="359">
        <f>J657-J658</f>
        <v>335434434</v>
      </c>
      <c r="K659" s="328"/>
      <c r="L659" s="328"/>
      <c r="M659" s="328"/>
      <c r="N659" s="328"/>
      <c r="O659" s="366"/>
      <c r="P659" s="366"/>
    </row>
    <row r="660" spans="1:16" x14ac:dyDescent="0.25">
      <c r="A660" s="360"/>
      <c r="B660" s="361"/>
      <c r="C660" s="347"/>
      <c r="D660" s="362"/>
      <c r="E660" s="348"/>
      <c r="F660" s="347"/>
      <c r="G660" s="409" t="s">
        <v>15</v>
      </c>
      <c r="H660" s="409"/>
      <c r="I660" s="350"/>
      <c r="J660" s="356">
        <f>SUM(H7:H654)</f>
        <v>0</v>
      </c>
      <c r="K660" s="328"/>
      <c r="L660" s="328"/>
      <c r="M660" s="328"/>
      <c r="N660" s="328"/>
      <c r="O660" s="366"/>
      <c r="P660" s="366"/>
    </row>
    <row r="661" spans="1:16" x14ac:dyDescent="0.25">
      <c r="A661" s="345"/>
      <c r="B661" s="361"/>
      <c r="C661" s="347"/>
      <c r="D661" s="362"/>
      <c r="E661" s="348"/>
      <c r="F661" s="347"/>
      <c r="G661" s="409" t="s">
        <v>16</v>
      </c>
      <c r="H661" s="409"/>
      <c r="I661" s="350"/>
      <c r="J661" s="356">
        <f>J659+J660</f>
        <v>335434434</v>
      </c>
      <c r="K661" s="328"/>
      <c r="L661" s="328"/>
      <c r="M661" s="328"/>
      <c r="N661" s="328"/>
      <c r="O661" s="366"/>
      <c r="P661" s="366"/>
    </row>
    <row r="662" spans="1:16" x14ac:dyDescent="0.25">
      <c r="A662" s="345"/>
      <c r="B662" s="361"/>
      <c r="C662" s="347"/>
      <c r="D662" s="362"/>
      <c r="E662" s="348"/>
      <c r="F662" s="347"/>
      <c r="G662" s="409" t="s">
        <v>5</v>
      </c>
      <c r="H662" s="409"/>
      <c r="I662" s="350"/>
      <c r="J662" s="356">
        <f>SUM(I7:I654)</f>
        <v>333778579</v>
      </c>
      <c r="K662" s="328"/>
      <c r="L662" s="328"/>
      <c r="M662" s="328"/>
      <c r="N662" s="328"/>
      <c r="O662" s="366"/>
      <c r="P662" s="366"/>
    </row>
    <row r="663" spans="1:16" x14ac:dyDescent="0.25">
      <c r="A663" s="345"/>
      <c r="B663" s="361"/>
      <c r="C663" s="347"/>
      <c r="D663" s="362"/>
      <c r="E663" s="348"/>
      <c r="F663" s="347"/>
      <c r="G663" s="409" t="s">
        <v>32</v>
      </c>
      <c r="H663" s="409"/>
      <c r="I663" s="347" t="str">
        <f>IF(J663&gt;0,"SALDO",IF(J663&lt;0,"PIUTANG",IF(J663=0,"LUNAS")))</f>
        <v>PIUTANG</v>
      </c>
      <c r="J663" s="356">
        <f>J662-J661</f>
        <v>-1655855</v>
      </c>
      <c r="K663" s="328"/>
      <c r="L663" s="328"/>
      <c r="M663" s="328"/>
      <c r="N663" s="328"/>
      <c r="O663" s="366"/>
      <c r="P663" s="366"/>
    </row>
    <row r="664" spans="1:16" x14ac:dyDescent="0.25">
      <c r="A664" s="345"/>
      <c r="K664" s="328"/>
      <c r="L664" s="328"/>
      <c r="M664" s="328"/>
      <c r="N664" s="328"/>
      <c r="O664" s="366"/>
      <c r="P664" s="366"/>
    </row>
  </sheetData>
  <mergeCells count="15">
    <mergeCell ref="G663:H663"/>
    <mergeCell ref="G657:H657"/>
    <mergeCell ref="G658:H658"/>
    <mergeCell ref="G659:H659"/>
    <mergeCell ref="G660:H660"/>
    <mergeCell ref="G661:H661"/>
    <mergeCell ref="G662:H66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2" activePane="bottomLeft" state="frozen"/>
      <selection pane="bottomLeft" activeCell="D36" sqref="D3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J653*-1</f>
        <v>8572294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88</v>
      </c>
      <c r="D645" s="370">
        <f>SUM(D7:D644)</f>
        <v>8678257</v>
      </c>
      <c r="E645" s="368" t="s">
        <v>11</v>
      </c>
      <c r="F645" s="369">
        <f>SUM(F7:F644)</f>
        <v>1</v>
      </c>
      <c r="G645" s="370">
        <f>SUM(G7:G644)</f>
        <v>105963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8678257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09" t="s">
        <v>13</v>
      </c>
      <c r="H648" s="409"/>
      <c r="I648" s="350"/>
      <c r="J648" s="356">
        <f>SUM(G7:G644)</f>
        <v>105963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09" t="s">
        <v>14</v>
      </c>
      <c r="H649" s="409"/>
      <c r="I649" s="358"/>
      <c r="J649" s="359">
        <f>J647-J648</f>
        <v>8572294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09" t="s">
        <v>15</v>
      </c>
      <c r="H650" s="40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09" t="s">
        <v>16</v>
      </c>
      <c r="H651" s="409"/>
      <c r="I651" s="350"/>
      <c r="J651" s="356">
        <f>J649+J650</f>
        <v>8572294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09" t="s">
        <v>5</v>
      </c>
      <c r="H652" s="40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09" t="s">
        <v>32</v>
      </c>
      <c r="H653" s="409"/>
      <c r="I653" s="347" t="str">
        <f>IF(J653&gt;0,"SALDO",IF(J653&lt;0,"PIUTANG",IF(J653=0,"LUNAS")))</f>
        <v>PIUTANG</v>
      </c>
      <c r="J653" s="356">
        <f>J652-J651</f>
        <v>-8572294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8" t="s">
        <v>22</v>
      </c>
      <c r="G1" s="378"/>
      <c r="H1" s="37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8"/>
  <sheetViews>
    <sheetView zoomScale="85" zoomScaleNormal="85" workbookViewId="0">
      <pane ySplit="7" topLeftCell="A202" activePane="bottomLeft" state="frozen"/>
      <selection pane="bottomLeft" activeCell="B209" sqref="B20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8" t="s">
        <v>22</v>
      </c>
      <c r="G1" s="378"/>
      <c r="H1" s="37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8" t="s">
        <v>21</v>
      </c>
      <c r="G2" s="378"/>
      <c r="H2" s="378"/>
      <c r="I2" s="220">
        <f>J222*-1</f>
        <v>2652995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>
        <v>43339</v>
      </c>
      <c r="B205" s="99">
        <v>180173328</v>
      </c>
      <c r="C205" s="100">
        <v>3</v>
      </c>
      <c r="D205" s="34">
        <v>394450</v>
      </c>
      <c r="E205" s="101"/>
      <c r="F205" s="99"/>
      <c r="G205" s="34"/>
      <c r="H205" s="102"/>
      <c r="I205" s="102"/>
      <c r="J205" s="34"/>
    </row>
    <row r="206" spans="1:10" x14ac:dyDescent="0.25">
      <c r="A206" s="98">
        <v>43340</v>
      </c>
      <c r="B206" s="99">
        <v>180173408</v>
      </c>
      <c r="C206" s="100">
        <v>2</v>
      </c>
      <c r="D206" s="34">
        <v>237825</v>
      </c>
      <c r="E206" s="101"/>
      <c r="F206" s="99"/>
      <c r="G206" s="34"/>
      <c r="H206" s="102"/>
      <c r="I206" s="102"/>
      <c r="J206" s="34"/>
    </row>
    <row r="207" spans="1:10" x14ac:dyDescent="0.25">
      <c r="A207" s="98">
        <v>43341</v>
      </c>
      <c r="B207" s="99">
        <v>180173522</v>
      </c>
      <c r="C207" s="100">
        <v>4</v>
      </c>
      <c r="D207" s="34">
        <v>419475</v>
      </c>
      <c r="E207" s="101"/>
      <c r="F207" s="99"/>
      <c r="G207" s="34"/>
      <c r="H207" s="102"/>
      <c r="I207" s="102"/>
      <c r="J207" s="34"/>
    </row>
    <row r="208" spans="1:10" x14ac:dyDescent="0.25">
      <c r="A208" s="98">
        <v>43341</v>
      </c>
      <c r="B208" s="99">
        <v>180173564</v>
      </c>
      <c r="C208" s="100">
        <v>8</v>
      </c>
      <c r="D208" s="34">
        <v>758450</v>
      </c>
      <c r="E208" s="101"/>
      <c r="F208" s="99"/>
      <c r="G208" s="34"/>
      <c r="H208" s="102"/>
      <c r="I208" s="102"/>
      <c r="J208" s="34"/>
    </row>
    <row r="209" spans="1:16" x14ac:dyDescent="0.25">
      <c r="A209" s="98">
        <v>43342</v>
      </c>
      <c r="B209" s="99">
        <v>180173599</v>
      </c>
      <c r="C209" s="100">
        <v>4</v>
      </c>
      <c r="D209" s="34">
        <v>322000</v>
      </c>
      <c r="E209" s="101"/>
      <c r="F209" s="99"/>
      <c r="G209" s="34"/>
      <c r="H209" s="102"/>
      <c r="I209" s="102"/>
      <c r="J209" s="34"/>
    </row>
    <row r="210" spans="1:16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6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6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6" x14ac:dyDescent="0.25">
      <c r="A213" s="235"/>
      <c r="B213" s="234"/>
      <c r="C213" s="240"/>
      <c r="D213" s="236"/>
      <c r="E213" s="237"/>
      <c r="F213" s="234"/>
      <c r="G213" s="236"/>
      <c r="H213" s="239"/>
      <c r="I213" s="239"/>
      <c r="J213" s="236"/>
    </row>
    <row r="214" spans="1:16" x14ac:dyDescent="0.25">
      <c r="A214" s="235"/>
      <c r="B214" s="223" t="s">
        <v>11</v>
      </c>
      <c r="C214" s="232">
        <f>SUM(C8:C213)</f>
        <v>1399</v>
      </c>
      <c r="D214" s="224"/>
      <c r="E214" s="223" t="s">
        <v>11</v>
      </c>
      <c r="F214" s="223">
        <f>SUM(F8:F213)</f>
        <v>215</v>
      </c>
      <c r="G214" s="224">
        <f>SUM(G8:G213)</f>
        <v>23221977</v>
      </c>
      <c r="H214" s="239"/>
      <c r="I214" s="239"/>
      <c r="J214" s="236"/>
    </row>
    <row r="215" spans="1:16" x14ac:dyDescent="0.25">
      <c r="A215" s="235"/>
      <c r="B215" s="223"/>
      <c r="C215" s="232"/>
      <c r="D215" s="224"/>
      <c r="E215" s="237"/>
      <c r="F215" s="234"/>
      <c r="G215" s="236"/>
      <c r="H215" s="239"/>
      <c r="I215" s="239"/>
      <c r="J215" s="236"/>
    </row>
    <row r="216" spans="1:16" x14ac:dyDescent="0.25">
      <c r="A216" s="225"/>
      <c r="B216" s="226"/>
      <c r="C216" s="240"/>
      <c r="D216" s="236"/>
      <c r="E216" s="223"/>
      <c r="F216" s="234"/>
      <c r="G216" s="377" t="s">
        <v>12</v>
      </c>
      <c r="H216" s="377"/>
      <c r="I216" s="239"/>
      <c r="J216" s="227">
        <f>SUM(D8:D213)</f>
        <v>135306733</v>
      </c>
    </row>
    <row r="217" spans="1:16" x14ac:dyDescent="0.25">
      <c r="A217" s="235"/>
      <c r="B217" s="234"/>
      <c r="C217" s="240"/>
      <c r="D217" s="236"/>
      <c r="E217" s="223"/>
      <c r="F217" s="234"/>
      <c r="G217" s="377" t="s">
        <v>13</v>
      </c>
      <c r="H217" s="377"/>
      <c r="I217" s="239"/>
      <c r="J217" s="227">
        <f>SUM(G8:G213)</f>
        <v>23221977</v>
      </c>
    </row>
    <row r="218" spans="1:16" x14ac:dyDescent="0.25">
      <c r="A218" s="228"/>
      <c r="B218" s="237"/>
      <c r="C218" s="240"/>
      <c r="D218" s="236"/>
      <c r="E218" s="237"/>
      <c r="F218" s="234"/>
      <c r="G218" s="377" t="s">
        <v>14</v>
      </c>
      <c r="H218" s="377"/>
      <c r="I218" s="41"/>
      <c r="J218" s="229">
        <f>J216-J217</f>
        <v>112084756</v>
      </c>
    </row>
    <row r="219" spans="1:16" x14ac:dyDescent="0.25">
      <c r="A219" s="235"/>
      <c r="B219" s="230"/>
      <c r="C219" s="240"/>
      <c r="D219" s="231"/>
      <c r="E219" s="237"/>
      <c r="F219" s="223"/>
      <c r="G219" s="377" t="s">
        <v>15</v>
      </c>
      <c r="H219" s="377"/>
      <c r="I219" s="239"/>
      <c r="J219" s="227">
        <f>SUM(H8:H215)</f>
        <v>375000</v>
      </c>
    </row>
    <row r="220" spans="1:16" x14ac:dyDescent="0.25">
      <c r="A220" s="235"/>
      <c r="B220" s="230"/>
      <c r="C220" s="240"/>
      <c r="D220" s="231"/>
      <c r="E220" s="237"/>
      <c r="F220" s="223"/>
      <c r="G220" s="377" t="s">
        <v>16</v>
      </c>
      <c r="H220" s="377"/>
      <c r="I220" s="239"/>
      <c r="J220" s="227">
        <f>J218+J219</f>
        <v>112459756</v>
      </c>
    </row>
    <row r="221" spans="1:16" x14ac:dyDescent="0.25">
      <c r="A221" s="235"/>
      <c r="B221" s="230"/>
      <c r="C221" s="240"/>
      <c r="D221" s="231"/>
      <c r="E221" s="237"/>
      <c r="F221" s="234"/>
      <c r="G221" s="377" t="s">
        <v>5</v>
      </c>
      <c r="H221" s="377"/>
      <c r="I221" s="239"/>
      <c r="J221" s="227">
        <f>SUM(I8:I215)</f>
        <v>109806761</v>
      </c>
    </row>
    <row r="222" spans="1:16" x14ac:dyDescent="0.25">
      <c r="A222" s="235"/>
      <c r="B222" s="230"/>
      <c r="C222" s="240"/>
      <c r="D222" s="231"/>
      <c r="E222" s="237"/>
      <c r="F222" s="234"/>
      <c r="G222" s="377" t="s">
        <v>32</v>
      </c>
      <c r="H222" s="377"/>
      <c r="I222" s="240" t="str">
        <f>IF(J222&gt;0,"SALDO",IF(J222&lt;0,"PIUTANG",IF(J222=0,"LUNAS")))</f>
        <v>PIUTANG</v>
      </c>
      <c r="J222" s="227">
        <f>J221-J220</f>
        <v>-2652995</v>
      </c>
    </row>
    <row r="223" spans="1:16" x14ac:dyDescent="0.25">
      <c r="F223" s="219"/>
      <c r="G223" s="219"/>
      <c r="J223" s="219"/>
    </row>
    <row r="224" spans="1:16" x14ac:dyDescent="0.25">
      <c r="C224" s="219"/>
      <c r="D224" s="219"/>
      <c r="F224" s="219"/>
      <c r="G224" s="219"/>
      <c r="J224" s="219"/>
      <c r="L224" s="233"/>
      <c r="M224" s="233"/>
      <c r="N224" s="233"/>
      <c r="O224" s="233"/>
      <c r="P224" s="233"/>
    </row>
    <row r="225" spans="3:16" x14ac:dyDescent="0.25">
      <c r="C225" s="219"/>
      <c r="D225" s="219"/>
      <c r="F225" s="219"/>
      <c r="G225" s="219"/>
      <c r="J225" s="219"/>
      <c r="L225" s="233"/>
      <c r="M225" s="233"/>
      <c r="N225" s="233"/>
      <c r="O225" s="233"/>
      <c r="P225" s="233"/>
    </row>
    <row r="226" spans="3:16" x14ac:dyDescent="0.25">
      <c r="C226" s="219"/>
      <c r="D226" s="219"/>
      <c r="F226" s="219"/>
      <c r="G226" s="219"/>
      <c r="J226" s="219"/>
      <c r="L226" s="233"/>
      <c r="M226" s="233"/>
      <c r="N226" s="233"/>
      <c r="O226" s="233"/>
      <c r="P226" s="233"/>
    </row>
    <row r="227" spans="3:16" x14ac:dyDescent="0.25">
      <c r="C227" s="219"/>
      <c r="D227" s="219"/>
      <c r="F227" s="219"/>
      <c r="G227" s="219"/>
      <c r="J227" s="219"/>
      <c r="L227" s="233"/>
      <c r="M227" s="233"/>
      <c r="N227" s="233"/>
      <c r="O227" s="233"/>
      <c r="P227" s="233"/>
    </row>
    <row r="228" spans="3:16" x14ac:dyDescent="0.25">
      <c r="C228" s="219"/>
      <c r="D228" s="219"/>
      <c r="L228" s="233"/>
      <c r="M228" s="233"/>
      <c r="N228" s="233"/>
      <c r="O228" s="233"/>
      <c r="P228" s="233"/>
    </row>
  </sheetData>
  <mergeCells count="15">
    <mergeCell ref="G222:H222"/>
    <mergeCell ref="G216:H216"/>
    <mergeCell ref="G217:H217"/>
    <mergeCell ref="G218:H218"/>
    <mergeCell ref="G219:H219"/>
    <mergeCell ref="G220:H220"/>
    <mergeCell ref="G221:H2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14" activePane="bottomLeft" state="frozen"/>
      <selection pane="bottomLeft" activeCell="L22" sqref="L2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8" t="s">
        <v>22</v>
      </c>
      <c r="G1" s="378"/>
      <c r="H1" s="378"/>
      <c r="I1" s="220" t="s">
        <v>191</v>
      </c>
      <c r="J1" s="218"/>
      <c r="L1" s="238">
        <f>SUM(D13:D18)</f>
        <v>1845988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8" t="s">
        <v>21</v>
      </c>
      <c r="G2" s="378"/>
      <c r="H2" s="378"/>
      <c r="I2" s="220">
        <f>J34*-1</f>
        <v>797739</v>
      </c>
      <c r="J2" s="218"/>
      <c r="L2" s="238">
        <f>SUM(G13:G18)</f>
        <v>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1845988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7"/>
      <c r="I7" s="421"/>
      <c r="J7" s="39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98">
        <v>43341</v>
      </c>
      <c r="B19" s="99">
        <v>180173503</v>
      </c>
      <c r="C19" s="253">
        <v>1</v>
      </c>
      <c r="D19" s="34">
        <v>107888</v>
      </c>
      <c r="E19" s="101"/>
      <c r="F19" s="99"/>
      <c r="G19" s="34"/>
      <c r="H19" s="101"/>
      <c r="I19" s="102"/>
      <c r="J19" s="34"/>
      <c r="L19" s="238"/>
    </row>
    <row r="20" spans="1:12" x14ac:dyDescent="0.25">
      <c r="A20" s="98">
        <v>43341</v>
      </c>
      <c r="B20" s="99">
        <v>180173551</v>
      </c>
      <c r="C20" s="253">
        <v>1</v>
      </c>
      <c r="D20" s="34">
        <v>111563</v>
      </c>
      <c r="E20" s="101"/>
      <c r="F20" s="99"/>
      <c r="G20" s="34"/>
      <c r="H20" s="101"/>
      <c r="I20" s="102"/>
      <c r="J20" s="34"/>
      <c r="L20" s="238"/>
    </row>
    <row r="21" spans="1:12" x14ac:dyDescent="0.25">
      <c r="A21" s="98">
        <v>43342</v>
      </c>
      <c r="B21" s="99">
        <v>180173585</v>
      </c>
      <c r="C21" s="253">
        <v>2</v>
      </c>
      <c r="D21" s="34">
        <v>157850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43342</v>
      </c>
      <c r="B22" s="99">
        <v>180173630</v>
      </c>
      <c r="C22" s="253">
        <v>2</v>
      </c>
      <c r="D22" s="34">
        <v>286563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43342</v>
      </c>
      <c r="B23" s="99">
        <v>180173646</v>
      </c>
      <c r="C23" s="253">
        <v>2</v>
      </c>
      <c r="D23" s="34">
        <v>133875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41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77" t="s">
        <v>12</v>
      </c>
      <c r="H28" s="377"/>
      <c r="I28" s="239"/>
      <c r="J28" s="227">
        <f>SUM(D8:D25)</f>
        <v>4404053</v>
      </c>
    </row>
    <row r="29" spans="1:12" x14ac:dyDescent="0.25">
      <c r="A29" s="235"/>
      <c r="B29" s="234"/>
      <c r="C29" s="26"/>
      <c r="D29" s="236"/>
      <c r="E29" s="237"/>
      <c r="F29" s="234"/>
      <c r="G29" s="377" t="s">
        <v>13</v>
      </c>
      <c r="H29" s="377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77" t="s">
        <v>14</v>
      </c>
      <c r="H30" s="377"/>
      <c r="I30" s="41"/>
      <c r="J30" s="229">
        <f>J28-J29</f>
        <v>4209803</v>
      </c>
    </row>
    <row r="31" spans="1:12" x14ac:dyDescent="0.25">
      <c r="A31" s="235"/>
      <c r="B31" s="230"/>
      <c r="C31" s="26"/>
      <c r="D31" s="231"/>
      <c r="E31" s="237"/>
      <c r="F31" s="234"/>
      <c r="G31" s="377" t="s">
        <v>15</v>
      </c>
      <c r="H31" s="377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77" t="s">
        <v>16</v>
      </c>
      <c r="H32" s="377"/>
      <c r="I32" s="239"/>
      <c r="J32" s="227">
        <f>J30+J31</f>
        <v>4209803</v>
      </c>
    </row>
    <row r="33" spans="1:10" x14ac:dyDescent="0.25">
      <c r="A33" s="235"/>
      <c r="B33" s="230"/>
      <c r="C33" s="26"/>
      <c r="D33" s="231"/>
      <c r="E33" s="237"/>
      <c r="F33" s="234"/>
      <c r="G33" s="377" t="s">
        <v>5</v>
      </c>
      <c r="H33" s="377"/>
      <c r="I33" s="239"/>
      <c r="J33" s="227">
        <f>SUM(I8:I26)</f>
        <v>3412064</v>
      </c>
    </row>
    <row r="34" spans="1:10" x14ac:dyDescent="0.25">
      <c r="A34" s="235"/>
      <c r="B34" s="230"/>
      <c r="C34" s="26"/>
      <c r="D34" s="231"/>
      <c r="E34" s="237"/>
      <c r="F34" s="234"/>
      <c r="G34" s="377" t="s">
        <v>32</v>
      </c>
      <c r="H34" s="377"/>
      <c r="I34" s="240" t="str">
        <f>IF(J34&gt;0,"SALDO",IF(J34&lt;0,"PIUTANG",IF(J34=0,"LUNAS")))</f>
        <v>PIUTANG</v>
      </c>
      <c r="J34" s="227">
        <f>J33-J32</f>
        <v>-797739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60" activePane="bottomLeft" state="frozen"/>
      <selection pane="bottomLeft" activeCell="J68" sqref="J6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8" t="s">
        <v>22</v>
      </c>
      <c r="G1" s="378"/>
      <c r="H1" s="37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J75*-1</f>
        <v>156013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358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40108000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28266628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28266628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-156013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J24" sqref="J2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7"/>
      <c r="I7" s="421"/>
      <c r="J7" s="39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4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8" t="s">
        <v>22</v>
      </c>
      <c r="G1" s="378"/>
      <c r="H1" s="37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J48*-1</f>
        <v>4049163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711</v>
      </c>
      <c r="D40" s="224"/>
      <c r="E40" s="223" t="s">
        <v>11</v>
      </c>
      <c r="F40" s="223">
        <f>SUM(F8:F39)</f>
        <v>105</v>
      </c>
      <c r="G40" s="224">
        <f>SUM(G8:G39)</f>
        <v>10957014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377" t="s">
        <v>12</v>
      </c>
      <c r="H42" s="377"/>
      <c r="I42" s="239"/>
      <c r="J42" s="227">
        <f>SUM(D8:D39)</f>
        <v>74263353</v>
      </c>
    </row>
    <row r="43" spans="1:10" x14ac:dyDescent="0.25">
      <c r="A43" s="235"/>
      <c r="B43" s="234"/>
      <c r="C43" s="240"/>
      <c r="D43" s="236"/>
      <c r="E43" s="223"/>
      <c r="F43" s="234"/>
      <c r="G43" s="377" t="s">
        <v>13</v>
      </c>
      <c r="H43" s="377"/>
      <c r="I43" s="239"/>
      <c r="J43" s="227">
        <f>SUM(G8:G39)</f>
        <v>10957014</v>
      </c>
    </row>
    <row r="44" spans="1:10" x14ac:dyDescent="0.25">
      <c r="A44" s="228"/>
      <c r="B44" s="237"/>
      <c r="C44" s="240"/>
      <c r="D44" s="236"/>
      <c r="E44" s="237"/>
      <c r="F44" s="234"/>
      <c r="G44" s="377" t="s">
        <v>14</v>
      </c>
      <c r="H44" s="377"/>
      <c r="I44" s="41"/>
      <c r="J44" s="229">
        <f>J42-J43</f>
        <v>63306339</v>
      </c>
    </row>
    <row r="45" spans="1:10" x14ac:dyDescent="0.25">
      <c r="A45" s="235"/>
      <c r="B45" s="230"/>
      <c r="C45" s="240"/>
      <c r="D45" s="231"/>
      <c r="E45" s="237"/>
      <c r="F45" s="223"/>
      <c r="G45" s="377" t="s">
        <v>15</v>
      </c>
      <c r="H45" s="377"/>
      <c r="I45" s="239"/>
      <c r="J45" s="227">
        <f>SUM(H8:H41)</f>
        <v>0</v>
      </c>
    </row>
    <row r="46" spans="1:10" x14ac:dyDescent="0.25">
      <c r="A46" s="235"/>
      <c r="B46" s="230"/>
      <c r="C46" s="240"/>
      <c r="D46" s="231"/>
      <c r="E46" s="237"/>
      <c r="F46" s="223"/>
      <c r="G46" s="377" t="s">
        <v>16</v>
      </c>
      <c r="H46" s="377"/>
      <c r="I46" s="239"/>
      <c r="J46" s="227">
        <f>J44+J45</f>
        <v>63306339</v>
      </c>
    </row>
    <row r="47" spans="1:10" x14ac:dyDescent="0.25">
      <c r="A47" s="235"/>
      <c r="B47" s="230"/>
      <c r="C47" s="240"/>
      <c r="D47" s="231"/>
      <c r="E47" s="237"/>
      <c r="F47" s="234"/>
      <c r="G47" s="377" t="s">
        <v>5</v>
      </c>
      <c r="H47" s="377"/>
      <c r="I47" s="239"/>
      <c r="J47" s="227">
        <f>SUM(I8:I41)</f>
        <v>59257176</v>
      </c>
    </row>
    <row r="48" spans="1:10" x14ac:dyDescent="0.25">
      <c r="A48" s="235"/>
      <c r="B48" s="230"/>
      <c r="C48" s="240"/>
      <c r="D48" s="231"/>
      <c r="E48" s="237"/>
      <c r="F48" s="234"/>
      <c r="G48" s="377" t="s">
        <v>32</v>
      </c>
      <c r="H48" s="377"/>
      <c r="I48" s="240" t="str">
        <f>IF(J48&gt;0,"SALDO",IF(J48&lt;0,"PIUTANG",IF(J48=0,"LUNAS")))</f>
        <v>PIUTANG</v>
      </c>
      <c r="J48" s="227">
        <f>J47-J46</f>
        <v>-4049163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8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8" t="s">
        <v>22</v>
      </c>
      <c r="G1" s="378"/>
      <c r="H1" s="37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8" t="s">
        <v>21</v>
      </c>
      <c r="G2" s="378"/>
      <c r="H2" s="37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7"/>
      <c r="I7" s="421"/>
      <c r="J7" s="39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7"/>
      <c r="I7" s="421"/>
      <c r="J7" s="39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7444065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2235599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43341</v>
      </c>
      <c r="C7" s="281">
        <f>Atlantis!I2</f>
        <v>1655855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43341</v>
      </c>
      <c r="C8" s="281">
        <f>Bandros!I2</f>
        <v>4183202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4049163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2652995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797739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156013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-1124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8572294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42359130.5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8" t="s">
        <v>22</v>
      </c>
      <c r="G1" s="378"/>
      <c r="H1" s="37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7"/>
      <c r="I7" s="421"/>
      <c r="J7" s="39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8" t="s">
        <v>22</v>
      </c>
      <c r="G1" s="378"/>
      <c r="H1" s="37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8" t="s">
        <v>21</v>
      </c>
      <c r="G2" s="378"/>
      <c r="H2" s="37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8" t="s">
        <v>22</v>
      </c>
      <c r="G1" s="378"/>
      <c r="H1" s="37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8" t="s">
        <v>21</v>
      </c>
      <c r="G2" s="378"/>
      <c r="H2" s="37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381" t="s">
        <v>4</v>
      </c>
      <c r="I5" s="439" t="s">
        <v>5</v>
      </c>
      <c r="J5" s="383" t="s">
        <v>6</v>
      </c>
      <c r="L5" s="37"/>
      <c r="M5" s="37"/>
      <c r="N5" s="37"/>
      <c r="O5" s="37"/>
      <c r="P5" s="37"/>
      <c r="Q5" s="37"/>
    </row>
    <row r="6" spans="1:17" x14ac:dyDescent="0.25">
      <c r="A6" s="38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1"/>
      <c r="I6" s="439"/>
      <c r="J6" s="38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8" t="s">
        <v>21</v>
      </c>
      <c r="G2" s="378"/>
      <c r="H2" s="37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1"/>
      <c r="I7" s="439"/>
      <c r="J7" s="38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8" t="s">
        <v>22</v>
      </c>
      <c r="G1" s="378"/>
      <c r="H1" s="37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9" t="s">
        <v>62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9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1"/>
      <c r="I7" s="382"/>
      <c r="J7" s="38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8" t="s">
        <v>21</v>
      </c>
      <c r="G2" s="378"/>
      <c r="H2" s="37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7"/>
      <c r="I7" s="421"/>
      <c r="J7" s="39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8" t="s">
        <v>119</v>
      </c>
      <c r="G2" s="378"/>
      <c r="H2" s="37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18"/>
      <c r="N5" s="18"/>
      <c r="O5" s="37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443" t="s">
        <v>4</v>
      </c>
      <c r="I6" s="445" t="s">
        <v>5</v>
      </c>
      <c r="J6" s="446" t="s">
        <v>6</v>
      </c>
      <c r="L6" s="18"/>
      <c r="N6" s="18"/>
      <c r="O6" s="37"/>
    </row>
    <row r="7" spans="1:15" x14ac:dyDescent="0.25">
      <c r="A7" s="38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4"/>
      <c r="I7" s="445"/>
      <c r="J7" s="44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2" t="s">
        <v>12</v>
      </c>
      <c r="H19" s="44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2" t="s">
        <v>13</v>
      </c>
      <c r="H20" s="44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2" t="s">
        <v>14</v>
      </c>
      <c r="H21" s="44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2" t="s">
        <v>15</v>
      </c>
      <c r="H22" s="44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2" t="s">
        <v>16</v>
      </c>
      <c r="H23" s="44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2" t="s">
        <v>5</v>
      </c>
      <c r="H24" s="44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2" t="s">
        <v>32</v>
      </c>
      <c r="H25" s="44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8" t="s">
        <v>22</v>
      </c>
      <c r="G1" s="378"/>
      <c r="H1" s="37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7"/>
      <c r="I7" s="421"/>
      <c r="J7" s="39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8" t="s">
        <v>22</v>
      </c>
      <c r="G1" s="378"/>
      <c r="H1" s="37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8" t="s">
        <v>21</v>
      </c>
      <c r="G2" s="378"/>
      <c r="H2" s="37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7"/>
      <c r="I7" s="421"/>
      <c r="J7" s="39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8" t="s">
        <v>22</v>
      </c>
      <c r="G1" s="378"/>
      <c r="H1" s="37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8" t="s">
        <v>21</v>
      </c>
      <c r="G2" s="378"/>
      <c r="H2" s="37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7"/>
      <c r="I7" s="421"/>
      <c r="J7" s="39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8" t="s">
        <v>21</v>
      </c>
      <c r="G2" s="378"/>
      <c r="H2" s="37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7"/>
      <c r="I7" s="421"/>
      <c r="J7" s="39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8" t="s">
        <v>21</v>
      </c>
      <c r="G2" s="378"/>
      <c r="H2" s="37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7"/>
      <c r="I7" s="421"/>
      <c r="J7" s="39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8" t="s">
        <v>22</v>
      </c>
      <c r="G1" s="378"/>
      <c r="H1" s="37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7"/>
      <c r="I7" s="421"/>
      <c r="J7" s="39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8" t="s">
        <v>22</v>
      </c>
      <c r="G1" s="378"/>
      <c r="H1" s="37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8" t="s">
        <v>21</v>
      </c>
      <c r="G2" s="378"/>
      <c r="H2" s="37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421"/>
      <c r="J7" s="39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8" t="s">
        <v>22</v>
      </c>
      <c r="G1" s="378"/>
      <c r="H1" s="37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8" t="s">
        <v>21</v>
      </c>
      <c r="G2" s="378"/>
      <c r="H2" s="37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J72*-1</f>
        <v>0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2" t="s">
        <v>12</v>
      </c>
      <c r="H66" s="44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13</v>
      </c>
      <c r="H67" s="44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2" t="s">
        <v>14</v>
      </c>
      <c r="H68" s="44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15</v>
      </c>
      <c r="H69" s="44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16</v>
      </c>
      <c r="H70" s="44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5</v>
      </c>
      <c r="H71" s="44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2" t="s">
        <v>32</v>
      </c>
      <c r="H72" s="44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J71*-1</f>
        <v>12110891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2" t="s">
        <v>12</v>
      </c>
      <c r="H65" s="44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2" t="s">
        <v>13</v>
      </c>
      <c r="H66" s="44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14</v>
      </c>
      <c r="H67" s="44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2" t="s">
        <v>15</v>
      </c>
      <c r="H68" s="44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16</v>
      </c>
      <c r="H69" s="44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5</v>
      </c>
      <c r="H70" s="44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32</v>
      </c>
      <c r="H71" s="44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2018-08-30T10:33:50Z</dcterms:modified>
</cp:coreProperties>
</file>