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7470" windowHeight="2760" firstSheet="2" activeTab="3"/>
  </bookViews>
  <sheets>
    <sheet name="Penjualan" sheetId="2" state="hidden" r:id="rId1"/>
    <sheet name="Katalog" sheetId="1" state="hidden" r:id="rId2"/>
    <sheet name="Penjualan Kzt" sheetId="4" r:id="rId3"/>
    <sheet name="Katalog Kzt" sheetId="3" r:id="rId4"/>
  </sheets>
  <definedNames>
    <definedName name="_xlnm._FilterDatabase" localSheetId="0" hidden="1">Penjualan!$B$2:$G$37</definedName>
  </definedNames>
  <calcPr calcId="125725"/>
</workbook>
</file>

<file path=xl/calcChain.xml><?xml version="1.0" encoding="utf-8"?>
<calcChain xmlns="http://schemas.openxmlformats.org/spreadsheetml/2006/main">
  <c r="L43" i="3"/>
  <c r="M44" i="4"/>
  <c r="N44"/>
  <c r="N42" l="1"/>
  <c r="M42"/>
  <c r="M43"/>
  <c r="M38"/>
  <c r="M39"/>
  <c r="M40"/>
  <c r="M41"/>
  <c r="L42" i="3"/>
  <c r="L38"/>
  <c r="L39"/>
  <c r="L40"/>
  <c r="L41"/>
  <c r="L37"/>
  <c r="M37" i="4"/>
  <c r="L36" i="3"/>
  <c r="L31"/>
  <c r="L32"/>
  <c r="L33"/>
  <c r="L34"/>
  <c r="L35"/>
  <c r="L30"/>
  <c r="L29"/>
  <c r="N43" i="4" l="1"/>
  <c r="M30"/>
  <c r="M31"/>
  <c r="M32"/>
  <c r="M33"/>
  <c r="M34"/>
  <c r="M35"/>
  <c r="M36"/>
  <c r="L29" l="1"/>
  <c r="M29" s="1"/>
  <c r="L28" i="3"/>
  <c r="L28" i="4" l="1"/>
  <c r="M28" s="1"/>
  <c r="L27" i="3"/>
  <c r="M27" i="4" l="1"/>
  <c r="L26" i="3"/>
  <c r="L25" l="1"/>
  <c r="L26" i="4"/>
  <c r="M26" s="1"/>
  <c r="L24" i="3" l="1"/>
  <c r="M25" i="4"/>
  <c r="K45"/>
  <c r="M24"/>
  <c r="M23"/>
  <c r="M22"/>
  <c r="M21"/>
  <c r="L20"/>
  <c r="L45" s="1"/>
  <c r="M19"/>
  <c r="M18"/>
  <c r="M17"/>
  <c r="M16"/>
  <c r="M15"/>
  <c r="M14"/>
  <c r="M13"/>
  <c r="M12"/>
  <c r="M11"/>
  <c r="M10"/>
  <c r="M9"/>
  <c r="N9" s="1"/>
  <c r="N10" s="1"/>
  <c r="N11" s="1"/>
  <c r="D36"/>
  <c r="C36"/>
  <c r="G35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N12" l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M20"/>
  <c r="E36"/>
  <c r="O13"/>
  <c r="M45"/>
  <c r="L23" i="3"/>
  <c r="L22"/>
  <c r="L21"/>
  <c r="L20"/>
  <c r="L19"/>
  <c r="L18"/>
  <c r="L17"/>
  <c r="L16"/>
  <c r="L15"/>
  <c r="L14"/>
  <c r="K13"/>
  <c r="J13"/>
  <c r="K12"/>
  <c r="J12"/>
  <c r="L11"/>
  <c r="L10"/>
  <c r="L9"/>
  <c r="L8"/>
  <c r="L7"/>
  <c r="L6"/>
  <c r="M6" s="1"/>
  <c r="G26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O6" l="1"/>
  <c r="L12"/>
  <c r="M7"/>
  <c r="M8" s="1"/>
  <c r="O8" s="1"/>
  <c r="L13"/>
  <c r="L24" i="2"/>
  <c r="L24" i="1"/>
  <c r="O7" i="3" l="1"/>
  <c r="M9"/>
  <c r="M10" s="1"/>
  <c r="L23" i="2"/>
  <c r="L23" i="1"/>
  <c r="L22"/>
  <c r="L21"/>
  <c r="L20"/>
  <c r="O9" i="3" l="1"/>
  <c r="O10"/>
  <c r="M11"/>
  <c r="K20" i="2"/>
  <c r="L20" s="1"/>
  <c r="L21"/>
  <c r="L22"/>
  <c r="O11" i="3" l="1"/>
  <c r="M12"/>
  <c r="L19" i="1"/>
  <c r="L19" i="2"/>
  <c r="O12" i="3" l="1"/>
  <c r="M13"/>
  <c r="L18" i="2"/>
  <c r="L17"/>
  <c r="L16"/>
  <c r="L15"/>
  <c r="L14"/>
  <c r="O13" i="3" l="1"/>
  <c r="M14"/>
  <c r="L18" i="1"/>
  <c r="L44" i="2"/>
  <c r="L17" i="1"/>
  <c r="L16"/>
  <c r="L15"/>
  <c r="K14"/>
  <c r="J14"/>
  <c r="M15" i="3" l="1"/>
  <c r="O14"/>
  <c r="L14" i="1"/>
  <c r="L43" i="2"/>
  <c r="L34" i="1"/>
  <c r="L33"/>
  <c r="L32"/>
  <c r="O15" i="3" l="1"/>
  <c r="M16"/>
  <c r="L42" i="2"/>
  <c r="M17" i="3" l="1"/>
  <c r="O16"/>
  <c r="L41" i="2"/>
  <c r="K31" i="1"/>
  <c r="J31"/>
  <c r="L31" s="1"/>
  <c r="K13"/>
  <c r="J13"/>
  <c r="L40" i="2"/>
  <c r="L13" i="1" l="1"/>
  <c r="O17" i="3"/>
  <c r="M18"/>
  <c r="M10" i="2"/>
  <c r="M11" s="1"/>
  <c r="M12" s="1"/>
  <c r="M13" s="1"/>
  <c r="M9"/>
  <c r="L13"/>
  <c r="L12"/>
  <c r="L11"/>
  <c r="L10"/>
  <c r="L9"/>
  <c r="M14" l="1"/>
  <c r="M15" s="1"/>
  <c r="M16" s="1"/>
  <c r="M17" s="1"/>
  <c r="M18" s="1"/>
  <c r="M19" s="1"/>
  <c r="M20" s="1"/>
  <c r="M21" s="1"/>
  <c r="M22" s="1"/>
  <c r="M23" s="1"/>
  <c r="M24" s="1"/>
  <c r="M40"/>
  <c r="M41" s="1"/>
  <c r="M42" s="1"/>
  <c r="M43" s="1"/>
  <c r="M44" s="1"/>
  <c r="N13"/>
  <c r="M19" i="3"/>
  <c r="O18"/>
  <c r="L12" i="1"/>
  <c r="L11"/>
  <c r="L10"/>
  <c r="L9"/>
  <c r="L8"/>
  <c r="L7"/>
  <c r="D388" i="2"/>
  <c r="C388"/>
  <c r="E388" s="1"/>
  <c r="D354"/>
  <c r="C354"/>
  <c r="D321"/>
  <c r="C321"/>
  <c r="E321" s="1"/>
  <c r="D287"/>
  <c r="C287"/>
  <c r="D255"/>
  <c r="C255"/>
  <c r="E255" s="1"/>
  <c r="D222"/>
  <c r="C222"/>
  <c r="D193"/>
  <c r="C193"/>
  <c r="E193" s="1"/>
  <c r="D169"/>
  <c r="C169"/>
  <c r="D135"/>
  <c r="C135"/>
  <c r="E135" s="1"/>
  <c r="D102"/>
  <c r="C102"/>
  <c r="K68"/>
  <c r="J68"/>
  <c r="D68"/>
  <c r="C68"/>
  <c r="G67"/>
  <c r="K37"/>
  <c r="J37"/>
  <c r="D37"/>
  <c r="C37"/>
  <c r="G36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D323" i="1"/>
  <c r="C323"/>
  <c r="D311"/>
  <c r="C311"/>
  <c r="D277"/>
  <c r="C277"/>
  <c r="D246"/>
  <c r="C246"/>
  <c r="K218"/>
  <c r="J218"/>
  <c r="L217"/>
  <c r="L216"/>
  <c r="L215"/>
  <c r="L214"/>
  <c r="L213"/>
  <c r="D213"/>
  <c r="C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D184"/>
  <c r="C184"/>
  <c r="L179"/>
  <c r="L178"/>
  <c r="L177"/>
  <c r="L175"/>
  <c r="L174"/>
  <c r="L173"/>
  <c r="L172"/>
  <c r="L171"/>
  <c r="L170"/>
  <c r="L169"/>
  <c r="L168"/>
  <c r="L166"/>
  <c r="L165"/>
  <c r="L164"/>
  <c r="L163"/>
  <c r="K160"/>
  <c r="K180" s="1"/>
  <c r="J160"/>
  <c r="J180" s="1"/>
  <c r="D160"/>
  <c r="C160"/>
  <c r="E160" s="1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K126"/>
  <c r="J126"/>
  <c r="D126"/>
  <c r="C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K93"/>
  <c r="J93"/>
  <c r="D93"/>
  <c r="C93"/>
  <c r="G92"/>
  <c r="N76"/>
  <c r="K59"/>
  <c r="J59"/>
  <c r="D59"/>
  <c r="C59"/>
  <c r="G58"/>
  <c r="K28"/>
  <c r="J28"/>
  <c r="D28"/>
  <c r="C28"/>
  <c r="G27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41" i="2" l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G134" s="1"/>
  <c r="F36"/>
  <c r="F40" s="1"/>
  <c r="E102"/>
  <c r="E222"/>
  <c r="E287"/>
  <c r="E37"/>
  <c r="O19" i="3"/>
  <c r="M20"/>
  <c r="E184" i="1"/>
  <c r="E213"/>
  <c r="L68" i="2"/>
  <c r="L180" i="1"/>
  <c r="M7"/>
  <c r="E93"/>
  <c r="E126"/>
  <c r="L126"/>
  <c r="L218"/>
  <c r="E311"/>
  <c r="L59"/>
  <c r="L37" i="2"/>
  <c r="L160" i="1"/>
  <c r="E28"/>
  <c r="L28"/>
  <c r="N28" s="1"/>
  <c r="E59"/>
  <c r="L93"/>
  <c r="E246"/>
  <c r="E277"/>
  <c r="E323"/>
  <c r="E68" i="2"/>
  <c r="G101" s="1"/>
  <c r="E169"/>
  <c r="E354"/>
  <c r="F123" i="1"/>
  <c r="F124" s="1"/>
  <c r="F125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38" i="2" l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G168" s="1"/>
  <c r="G97"/>
  <c r="G77"/>
  <c r="M21" i="3"/>
  <c r="O20"/>
  <c r="M8" i="1"/>
  <c r="O7"/>
  <c r="M62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F142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2" i="2" l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O21" i="3"/>
  <c r="M22"/>
  <c r="N122" i="1"/>
  <c r="O8"/>
  <c r="M9"/>
  <c r="M129"/>
  <c r="M130" s="1"/>
  <c r="M131" s="1"/>
  <c r="M132" s="1"/>
  <c r="M133" s="1"/>
  <c r="M134" s="1"/>
  <c r="M135" s="1"/>
  <c r="M136" s="1"/>
  <c r="M137" s="1"/>
  <c r="M138" s="1"/>
  <c r="M139" s="1"/>
  <c r="P129"/>
  <c r="F176"/>
  <c r="F177" s="1"/>
  <c r="F178" s="1"/>
  <c r="F179" s="1"/>
  <c r="F180" s="1"/>
  <c r="F181" s="1"/>
  <c r="F182" s="1"/>
  <c r="F183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4" s="1"/>
  <c r="F315" s="1"/>
  <c r="F316" s="1"/>
  <c r="F317" s="1"/>
  <c r="F318" s="1"/>
  <c r="F319" s="1"/>
  <c r="F320" s="1"/>
  <c r="F321" s="1"/>
  <c r="F322" s="1"/>
  <c r="G192" i="2" l="1"/>
  <c r="O22" i="3"/>
  <c r="M23"/>
  <c r="M24" s="1"/>
  <c r="O9" i="1"/>
  <c r="M10"/>
  <c r="F225" i="2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G221"/>
  <c r="M140" i="1"/>
  <c r="M143"/>
  <c r="M147" s="1"/>
  <c r="M151" s="1"/>
  <c r="M155" s="1"/>
  <c r="M159" s="1"/>
  <c r="M163" s="1"/>
  <c r="M164" s="1"/>
  <c r="M165" s="1"/>
  <c r="M166" s="1"/>
  <c r="M168" s="1"/>
  <c r="M169" s="1"/>
  <c r="M170" s="1"/>
  <c r="M171" s="1"/>
  <c r="M172" s="1"/>
  <c r="M173" s="1"/>
  <c r="O24" i="3" l="1"/>
  <c r="M25"/>
  <c r="O23"/>
  <c r="M11" i="1"/>
  <c r="O10"/>
  <c r="F258" i="2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G254"/>
  <c r="M141" i="1"/>
  <c r="M144"/>
  <c r="M148" s="1"/>
  <c r="M152" s="1"/>
  <c r="M156" s="1"/>
  <c r="M174"/>
  <c r="M175" s="1"/>
  <c r="M176" s="1"/>
  <c r="N176" s="1"/>
  <c r="M177"/>
  <c r="M178" s="1"/>
  <c r="M179" s="1"/>
  <c r="M187" s="1"/>
  <c r="M188" s="1"/>
  <c r="M189" s="1"/>
  <c r="M190" s="1"/>
  <c r="M191" s="1"/>
  <c r="M192" s="1"/>
  <c r="M193" s="1"/>
  <c r="M194" s="1"/>
  <c r="M195" s="1"/>
  <c r="M196" s="1"/>
  <c r="M197" s="1"/>
  <c r="O25" i="3" l="1"/>
  <c r="M26"/>
  <c r="M12" i="1"/>
  <c r="O11"/>
  <c r="F290" i="2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G286"/>
  <c r="M145" i="1"/>
  <c r="M149" s="1"/>
  <c r="M153" s="1"/>
  <c r="M157" s="1"/>
  <c r="M142"/>
  <c r="M201"/>
  <c r="M205" s="1"/>
  <c r="M209" s="1"/>
  <c r="M213" s="1"/>
  <c r="M217" s="1"/>
  <c r="M198"/>
  <c r="M27" i="3" l="1"/>
  <c r="O26"/>
  <c r="O12" i="1"/>
  <c r="M13"/>
  <c r="G320" i="2"/>
  <c r="F324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M146" i="1"/>
  <c r="M150" s="1"/>
  <c r="M154" s="1"/>
  <c r="M158" s="1"/>
  <c r="N142"/>
  <c r="M199"/>
  <c r="M202"/>
  <c r="M206" s="1"/>
  <c r="M210" s="1"/>
  <c r="M214" s="1"/>
  <c r="M28" i="3" l="1"/>
  <c r="O27"/>
  <c r="O13" i="1"/>
  <c r="N13"/>
  <c r="M14"/>
  <c r="M31"/>
  <c r="M32" s="1"/>
  <c r="M33" s="1"/>
  <c r="M34" s="1"/>
  <c r="F357" i="2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F371" s="1"/>
  <c r="F372" s="1"/>
  <c r="F373" s="1"/>
  <c r="F374" s="1"/>
  <c r="F375" s="1"/>
  <c r="F376" s="1"/>
  <c r="F377" s="1"/>
  <c r="F378" s="1"/>
  <c r="F379" s="1"/>
  <c r="F380" s="1"/>
  <c r="F381" s="1"/>
  <c r="F382" s="1"/>
  <c r="F383" s="1"/>
  <c r="F384" s="1"/>
  <c r="F385" s="1"/>
  <c r="F386" s="1"/>
  <c r="F387" s="1"/>
  <c r="G387" s="1"/>
  <c r="G353"/>
  <c r="M200" i="1"/>
  <c r="M204" s="1"/>
  <c r="M208" s="1"/>
  <c r="M212" s="1"/>
  <c r="M216" s="1"/>
  <c r="M203"/>
  <c r="M207" s="1"/>
  <c r="M211" s="1"/>
  <c r="M215" s="1"/>
  <c r="O28" i="3" l="1"/>
  <c r="M29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O14" i="1"/>
  <c r="M15"/>
  <c r="M16" l="1"/>
  <c r="O15"/>
  <c r="M17" l="1"/>
  <c r="O16"/>
  <c r="M18" l="1"/>
  <c r="O17"/>
  <c r="M19" l="1"/>
  <c r="O18"/>
  <c r="O19" l="1"/>
  <c r="M20"/>
  <c r="O20" l="1"/>
  <c r="M21"/>
  <c r="M22" l="1"/>
  <c r="O21"/>
  <c r="O22" l="1"/>
  <c r="M23"/>
  <c r="O23" l="1"/>
  <c r="M24"/>
  <c r="O24" s="1"/>
</calcChain>
</file>

<file path=xl/sharedStrings.xml><?xml version="1.0" encoding="utf-8"?>
<sst xmlns="http://schemas.openxmlformats.org/spreadsheetml/2006/main" count="122" uniqueCount="27">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</sst>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8F8F8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DDDDDD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64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164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6" fontId="1" fillId="0" borderId="2" xfId="1" applyNumberFormat="1" applyFont="1" applyBorder="1"/>
    <xf numFmtId="166" fontId="0" fillId="0" borderId="2" xfId="0" applyNumberFormat="1" applyBorder="1"/>
    <xf numFmtId="166" fontId="0" fillId="0" borderId="0" xfId="0" applyNumberFormat="1"/>
    <xf numFmtId="165" fontId="0" fillId="0" borderId="0" xfId="0" applyNumberFormat="1"/>
    <xf numFmtId="166" fontId="1" fillId="0" borderId="0" xfId="1" applyNumberFormat="1" applyFont="1"/>
    <xf numFmtId="14" fontId="0" fillId="0" borderId="0" xfId="0" applyNumberFormat="1" applyBorder="1" applyAlignment="1">
      <alignment horizontal="center"/>
    </xf>
    <xf numFmtId="166" fontId="1" fillId="0" borderId="0" xfId="1" applyNumberFormat="1" applyFont="1" applyBorder="1"/>
    <xf numFmtId="166" fontId="0" fillId="0" borderId="0" xfId="0" applyNumberFormat="1" applyBorder="1"/>
    <xf numFmtId="14" fontId="0" fillId="0" borderId="0" xfId="0" applyNumberFormat="1" applyAlignment="1">
      <alignment horizontal="center"/>
    </xf>
    <xf numFmtId="166" fontId="0" fillId="0" borderId="2" xfId="0" applyNumberFormat="1" applyFill="1" applyBorder="1"/>
    <xf numFmtId="166" fontId="0" fillId="0" borderId="0" xfId="0" applyNumberFormat="1" applyFill="1"/>
    <xf numFmtId="164" fontId="1" fillId="0" borderId="2" xfId="2" applyFont="1" applyBorder="1" applyAlignment="1">
      <alignment vertical="center" wrapText="1"/>
    </xf>
    <xf numFmtId="164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6" fontId="0" fillId="0" borderId="2" xfId="1" applyNumberFormat="1" applyFont="1" applyBorder="1" applyAlignment="1">
      <alignment horizontal="center" vertical="center"/>
    </xf>
    <xf numFmtId="3" fontId="6" fillId="0" borderId="2" xfId="0" applyNumberFormat="1" applyFont="1" applyBorder="1"/>
    <xf numFmtId="3" fontId="6" fillId="0" borderId="0" xfId="0" applyNumberFormat="1" applyFont="1"/>
    <xf numFmtId="166" fontId="7" fillId="0" borderId="3" xfId="1" applyNumberFormat="1" applyFont="1" applyBorder="1"/>
    <xf numFmtId="3" fontId="6" fillId="5" borderId="2" xfId="0" applyNumberFormat="1" applyFont="1" applyFill="1" applyBorder="1" applyAlignment="1">
      <alignment horizontal="right" vertical="center" wrapText="1"/>
    </xf>
    <xf numFmtId="14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6" fillId="5" borderId="5" xfId="0" applyNumberFormat="1" applyFont="1" applyFill="1" applyBorder="1" applyAlignment="1">
      <alignment horizontal="right" vertical="center" wrapText="1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A388"/>
  <sheetViews>
    <sheetView workbookViewId="0">
      <pane xSplit="1" ySplit="6" topLeftCell="B10" activePane="bottomRight" state="frozen"/>
      <selection activeCell="J25" sqref="J25"/>
      <selection pane="topRight" activeCell="J25" sqref="J25"/>
      <selection pane="bottomLeft" activeCell="J25" sqref="J25"/>
      <selection pane="bottomRight" activeCell="J25" sqref="J25"/>
    </sheetView>
  </sheetViews>
  <sheetFormatPr defaultRowHeight="1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>
      <c r="B2" s="53" t="s">
        <v>22</v>
      </c>
      <c r="I2" s="53" t="s">
        <v>23</v>
      </c>
    </row>
    <row r="4" spans="2:17" ht="15.75">
      <c r="B4" s="61">
        <v>2017</v>
      </c>
      <c r="C4" s="61"/>
      <c r="D4" s="61"/>
      <c r="E4" s="61"/>
      <c r="F4" s="61"/>
      <c r="G4" s="61"/>
      <c r="I4" s="61">
        <v>2018</v>
      </c>
      <c r="J4" s="61"/>
      <c r="K4" s="61"/>
      <c r="L4" s="61"/>
      <c r="M4" s="61"/>
      <c r="N4" s="61"/>
    </row>
    <row r="5" spans="2:17" s="36" customFormat="1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>
      <c r="B6" s="60" t="s">
        <v>6</v>
      </c>
      <c r="C6" s="60"/>
      <c r="D6" s="60"/>
      <c r="E6" s="60"/>
      <c r="F6" s="60"/>
      <c r="G6" s="60"/>
      <c r="I6" s="60" t="s">
        <v>15</v>
      </c>
      <c r="J6" s="60"/>
      <c r="K6" s="60"/>
      <c r="L6" s="60"/>
      <c r="M6" s="60"/>
      <c r="N6" s="60"/>
    </row>
    <row r="7" spans="2:17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2">
        <v>43324</v>
      </c>
      <c r="J25" s="38"/>
      <c r="K25" s="38"/>
      <c r="L25" s="38"/>
      <c r="M25" s="39"/>
      <c r="N25" s="6"/>
    </row>
    <row r="26" spans="2:14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2">
        <v>43325</v>
      </c>
      <c r="J26" s="38"/>
      <c r="K26" s="38"/>
      <c r="L26" s="38"/>
      <c r="M26" s="39"/>
      <c r="N26" s="6"/>
    </row>
    <row r="27" spans="2:14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2">
        <v>43326</v>
      </c>
      <c r="J27" s="38"/>
      <c r="K27" s="38"/>
      <c r="L27" s="38"/>
      <c r="M27" s="39"/>
      <c r="N27" s="6"/>
    </row>
    <row r="28" spans="2:14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2">
        <v>43327</v>
      </c>
      <c r="J28" s="38"/>
      <c r="K28" s="38"/>
      <c r="L28" s="38"/>
      <c r="M28" s="39"/>
      <c r="N28" s="6"/>
    </row>
    <row r="29" spans="2:14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2">
        <v>43328</v>
      </c>
      <c r="J29" s="38"/>
      <c r="K29" s="38"/>
      <c r="L29" s="38"/>
      <c r="M29" s="39"/>
      <c r="N29" s="6"/>
    </row>
    <row r="30" spans="2:14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2">
        <v>43329</v>
      </c>
      <c r="J30" s="38"/>
      <c r="K30" s="38"/>
      <c r="L30" s="38"/>
      <c r="M30" s="39"/>
      <c r="N30" s="6"/>
    </row>
    <row r="31" spans="2:14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2">
        <v>43330</v>
      </c>
      <c r="J31" s="38"/>
      <c r="K31" s="38"/>
      <c r="L31" s="38"/>
      <c r="M31" s="39"/>
      <c r="N31" s="6"/>
    </row>
    <row r="32" spans="2:14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2">
        <v>43331</v>
      </c>
      <c r="J32" s="38"/>
      <c r="K32" s="38"/>
      <c r="L32" s="38"/>
      <c r="M32" s="39"/>
      <c r="N32" s="6"/>
    </row>
    <row r="33" spans="2:14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2">
        <v>43332</v>
      </c>
      <c r="J33" s="38"/>
      <c r="K33" s="38"/>
      <c r="L33" s="38"/>
      <c r="M33" s="39"/>
      <c r="N33" s="6"/>
    </row>
    <row r="34" spans="2:14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2">
        <v>43333</v>
      </c>
      <c r="J34" s="38"/>
      <c r="K34" s="38"/>
      <c r="L34" s="38"/>
      <c r="M34" s="39"/>
      <c r="N34" s="6"/>
    </row>
    <row r="35" spans="2:14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2">
        <v>43334</v>
      </c>
      <c r="J35" s="38"/>
      <c r="K35" s="38"/>
      <c r="L35" s="38"/>
      <c r="M35" s="39"/>
      <c r="N35" s="6"/>
    </row>
    <row r="36" spans="2:14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2">
        <v>43335</v>
      </c>
      <c r="J36" s="38"/>
      <c r="K36" s="38"/>
      <c r="L36" s="38"/>
      <c r="M36" s="39"/>
      <c r="N36" s="38"/>
    </row>
    <row r="37" spans="2:14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>
      <c r="B39" s="59" t="s">
        <v>8</v>
      </c>
      <c r="C39" s="59"/>
      <c r="D39" s="59"/>
      <c r="E39" s="59"/>
      <c r="F39" s="59"/>
      <c r="G39" s="59"/>
      <c r="H39" s="42"/>
      <c r="I39" s="59" t="s">
        <v>16</v>
      </c>
      <c r="J39" s="59"/>
      <c r="K39" s="59"/>
      <c r="L39" s="59"/>
      <c r="M39" s="59"/>
      <c r="N39" s="59"/>
    </row>
    <row r="40" spans="2:14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>
      <c r="B70" s="59" t="s">
        <v>9</v>
      </c>
      <c r="C70" s="59"/>
      <c r="D70" s="59"/>
      <c r="E70" s="59"/>
      <c r="F70" s="59"/>
      <c r="G70" s="59"/>
      <c r="I70" s="59"/>
      <c r="J70" s="59"/>
      <c r="K70" s="59"/>
      <c r="L70" s="59"/>
      <c r="M70" s="59"/>
      <c r="N70" s="59"/>
    </row>
    <row r="71" spans="2:14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>
      <c r="B104" s="59" t="s">
        <v>10</v>
      </c>
      <c r="C104" s="59"/>
      <c r="D104" s="59"/>
      <c r="E104" s="59"/>
      <c r="F104" s="59"/>
      <c r="G104" s="59"/>
      <c r="H104" s="40"/>
      <c r="I104" s="59"/>
      <c r="J104" s="59"/>
      <c r="K104" s="59"/>
      <c r="L104" s="59"/>
      <c r="M104" s="59"/>
      <c r="N104" s="59"/>
    </row>
    <row r="105" spans="2:1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>
      <c r="B137" s="60" t="s">
        <v>11</v>
      </c>
      <c r="C137" s="60"/>
      <c r="D137" s="60"/>
      <c r="E137" s="60"/>
      <c r="F137" s="60"/>
      <c r="G137" s="60"/>
      <c r="I137" s="59"/>
      <c r="J137" s="59"/>
      <c r="K137" s="59"/>
      <c r="L137" s="59"/>
      <c r="M137" s="59"/>
      <c r="N137" s="59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>
      <c r="B170" s="46"/>
      <c r="C170" s="42"/>
      <c r="D170" s="42"/>
      <c r="E170" s="42"/>
      <c r="F170" s="40"/>
      <c r="G170" s="40"/>
      <c r="I170" s="46"/>
    </row>
    <row r="171" spans="2:26">
      <c r="B171" s="59" t="s">
        <v>13</v>
      </c>
      <c r="C171" s="59"/>
      <c r="D171" s="59"/>
      <c r="E171" s="59"/>
      <c r="F171" s="59"/>
      <c r="G171" s="59"/>
      <c r="I171" s="59"/>
      <c r="J171" s="59"/>
      <c r="K171" s="59"/>
      <c r="L171" s="59"/>
      <c r="M171" s="59"/>
      <c r="N171" s="59"/>
    </row>
    <row r="172" spans="2:26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>
      <c r="B194" s="46"/>
      <c r="C194" s="42"/>
      <c r="D194" s="42"/>
      <c r="E194" s="42"/>
      <c r="F194" s="40"/>
      <c r="G194" s="40"/>
      <c r="I194" s="46"/>
    </row>
    <row r="195" spans="2:19">
      <c r="B195" s="59" t="s">
        <v>14</v>
      </c>
      <c r="C195" s="59"/>
      <c r="D195" s="59"/>
      <c r="E195" s="59"/>
      <c r="F195" s="59"/>
      <c r="G195" s="59"/>
      <c r="I195" s="59"/>
      <c r="J195" s="59"/>
      <c r="K195" s="59"/>
      <c r="L195" s="59"/>
      <c r="M195" s="59"/>
      <c r="N195" s="59"/>
      <c r="Q195" s="7"/>
    </row>
    <row r="196" spans="2:19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>
      <c r="B223" s="46"/>
      <c r="C223" s="42"/>
      <c r="D223" s="42"/>
      <c r="E223" s="42"/>
      <c r="F223" s="40"/>
      <c r="G223" s="40"/>
      <c r="I223" s="46"/>
    </row>
    <row r="224" spans="2:27">
      <c r="B224" s="59" t="s">
        <v>15</v>
      </c>
      <c r="C224" s="59"/>
      <c r="D224" s="59"/>
      <c r="E224" s="59"/>
      <c r="F224" s="59"/>
      <c r="G224" s="59"/>
      <c r="I224" s="46"/>
    </row>
    <row r="225" spans="2:9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>
      <c r="B256" s="46"/>
      <c r="C256" s="42"/>
      <c r="D256" s="42"/>
      <c r="E256" s="42"/>
      <c r="F256" s="40"/>
      <c r="G256" s="40"/>
      <c r="I256" s="46"/>
    </row>
    <row r="257" spans="2:9">
      <c r="B257" s="59" t="s">
        <v>16</v>
      </c>
      <c r="C257" s="59"/>
      <c r="D257" s="59"/>
      <c r="E257" s="59"/>
      <c r="F257" s="59"/>
      <c r="G257" s="59"/>
      <c r="I257" s="46"/>
    </row>
    <row r="258" spans="2:9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>
      <c r="B288" s="46"/>
      <c r="C288" s="42"/>
      <c r="D288" s="42"/>
      <c r="E288" s="42"/>
      <c r="F288" s="40"/>
      <c r="G288" s="40"/>
      <c r="I288" s="46"/>
    </row>
    <row r="289" spans="2:9">
      <c r="B289" s="59" t="s">
        <v>17</v>
      </c>
      <c r="C289" s="59"/>
      <c r="D289" s="59"/>
      <c r="E289" s="59"/>
      <c r="F289" s="59"/>
      <c r="G289" s="59"/>
      <c r="I289" s="46"/>
    </row>
    <row r="290" spans="2:9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>
      <c r="B322" s="46"/>
      <c r="C322" s="42"/>
      <c r="D322" s="42"/>
      <c r="E322" s="42"/>
      <c r="F322" s="40"/>
      <c r="G322" s="40"/>
      <c r="I322" s="46"/>
    </row>
    <row r="323" spans="2:9">
      <c r="B323" s="59" t="s">
        <v>18</v>
      </c>
      <c r="C323" s="59"/>
      <c r="D323" s="59"/>
      <c r="E323" s="59"/>
      <c r="F323" s="59"/>
      <c r="G323" s="59"/>
      <c r="I323" s="46"/>
    </row>
    <row r="324" spans="2:9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>
      <c r="B355" s="46"/>
      <c r="C355" s="42"/>
      <c r="D355" s="42"/>
      <c r="E355" s="42"/>
      <c r="F355" s="40"/>
      <c r="G355" s="40"/>
      <c r="I355" s="46"/>
    </row>
    <row r="356" spans="2:9">
      <c r="B356" s="59" t="s">
        <v>21</v>
      </c>
      <c r="C356" s="59"/>
      <c r="D356" s="59"/>
      <c r="E356" s="59"/>
      <c r="F356" s="59"/>
      <c r="G356" s="59"/>
      <c r="I356" s="46"/>
    </row>
    <row r="357" spans="2:9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4:G4"/>
    <mergeCell ref="I4:N4"/>
    <mergeCell ref="B6:G6"/>
    <mergeCell ref="I6:N6"/>
    <mergeCell ref="B39:G39"/>
    <mergeCell ref="I39:N39"/>
    <mergeCell ref="B70:G70"/>
    <mergeCell ref="I70:N70"/>
    <mergeCell ref="B104:G104"/>
    <mergeCell ref="I104:N104"/>
    <mergeCell ref="B137:G137"/>
    <mergeCell ref="I137:N137"/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V323"/>
  <sheetViews>
    <sheetView topLeftCell="B1" workbookViewId="0">
      <pane ySplit="5" topLeftCell="A201" activePane="bottomLeft" state="frozen"/>
      <selection activeCell="J25" sqref="J25"/>
      <selection pane="bottomLeft" activeCell="J25" sqref="J25"/>
    </sheetView>
  </sheetViews>
  <sheetFormatPr defaultRowHeight="1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>
      <c r="B2" s="53" t="s">
        <v>22</v>
      </c>
      <c r="I2" s="53" t="s">
        <v>23</v>
      </c>
    </row>
    <row r="3" spans="2:15" ht="23.25">
      <c r="B3" s="53"/>
      <c r="I3" s="53"/>
    </row>
    <row r="4" spans="2:15" ht="14.25" customHeight="1">
      <c r="B4" s="63">
        <v>2017</v>
      </c>
      <c r="C4" s="63"/>
      <c r="D4" s="63"/>
      <c r="E4" s="63"/>
      <c r="F4" s="63"/>
      <c r="G4" s="63"/>
      <c r="I4" s="64">
        <v>2018</v>
      </c>
      <c r="J4" s="64"/>
      <c r="K4" s="64"/>
      <c r="L4" s="64"/>
      <c r="M4" s="64"/>
      <c r="N4" s="64"/>
    </row>
    <row r="5" spans="2:1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>
      <c r="B6" s="62" t="s">
        <v>6</v>
      </c>
      <c r="C6" s="62"/>
      <c r="D6" s="62"/>
      <c r="E6" s="62"/>
      <c r="F6" s="62"/>
      <c r="G6" s="62"/>
      <c r="I6" s="62" t="s">
        <v>24</v>
      </c>
      <c r="J6" s="62"/>
      <c r="K6" s="62"/>
      <c r="L6" s="62"/>
      <c r="M6" s="62"/>
      <c r="N6" s="62"/>
    </row>
    <row r="7" spans="2:1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>
      <c r="B29" s="10"/>
      <c r="C29" s="11"/>
      <c r="D29" s="11"/>
      <c r="E29" s="11"/>
      <c r="F29" s="12"/>
      <c r="G29" s="13"/>
      <c r="H29" s="7"/>
    </row>
    <row r="30" spans="2:16">
      <c r="B30" s="62" t="s">
        <v>8</v>
      </c>
      <c r="C30" s="62"/>
      <c r="D30" s="62"/>
      <c r="E30" s="62"/>
      <c r="F30" s="62"/>
      <c r="G30" s="62"/>
      <c r="H30" s="7"/>
      <c r="I30" s="62" t="s">
        <v>8</v>
      </c>
      <c r="J30" s="62"/>
      <c r="K30" s="62"/>
      <c r="L30" s="62"/>
      <c r="M30" s="62"/>
      <c r="N30" s="62"/>
    </row>
    <row r="31" spans="2:16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>
      <c r="B60" s="10"/>
      <c r="C60" s="11"/>
      <c r="D60" s="11"/>
      <c r="E60" s="11"/>
      <c r="F60" s="12"/>
      <c r="G60" s="15"/>
    </row>
    <row r="61" spans="2:14">
      <c r="B61" s="62" t="s">
        <v>9</v>
      </c>
      <c r="C61" s="62"/>
      <c r="D61" s="62"/>
      <c r="E61" s="62"/>
      <c r="F61" s="62"/>
      <c r="G61" s="62"/>
      <c r="I61" s="62" t="s">
        <v>9</v>
      </c>
      <c r="J61" s="62"/>
      <c r="K61" s="62"/>
      <c r="L61" s="62"/>
      <c r="M61" s="62"/>
      <c r="N61" s="62"/>
    </row>
    <row r="62" spans="2:14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>
      <c r="B94" s="10"/>
      <c r="C94" s="11"/>
      <c r="D94" s="11"/>
      <c r="E94" s="11"/>
      <c r="F94" s="12"/>
      <c r="G94" s="19"/>
    </row>
    <row r="95" spans="2:14">
      <c r="B95" s="62" t="s">
        <v>10</v>
      </c>
      <c r="C95" s="62"/>
      <c r="D95" s="62"/>
      <c r="E95" s="62"/>
      <c r="F95" s="62"/>
      <c r="G95" s="62"/>
      <c r="I95" s="62" t="s">
        <v>10</v>
      </c>
      <c r="J95" s="62"/>
      <c r="K95" s="62"/>
      <c r="L95" s="62"/>
      <c r="M95" s="62"/>
      <c r="N95" s="62"/>
    </row>
    <row r="96" spans="2:14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>
      <c r="B127" s="10"/>
      <c r="C127" s="11"/>
      <c r="D127" s="11"/>
      <c r="E127" s="11"/>
      <c r="F127" s="11"/>
      <c r="G127" s="11"/>
    </row>
    <row r="128" spans="2:19">
      <c r="B128" s="62" t="s">
        <v>11</v>
      </c>
      <c r="C128" s="62"/>
      <c r="D128" s="62"/>
      <c r="E128" s="62"/>
      <c r="F128" s="62"/>
      <c r="G128" s="62"/>
      <c r="I128" s="62" t="s">
        <v>11</v>
      </c>
      <c r="J128" s="62"/>
      <c r="K128" s="62"/>
      <c r="L128" s="62"/>
      <c r="M128" s="62"/>
      <c r="N128" s="62"/>
    </row>
    <row r="129" spans="2:22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>
      <c r="B162" s="62" t="s">
        <v>13</v>
      </c>
      <c r="C162" s="62"/>
      <c r="D162" s="62"/>
      <c r="E162" s="62"/>
      <c r="F162" s="62"/>
      <c r="G162" s="62"/>
      <c r="I162" s="62" t="s">
        <v>13</v>
      </c>
      <c r="J162" s="62"/>
      <c r="K162" s="62"/>
      <c r="L162" s="62"/>
      <c r="M162" s="62"/>
      <c r="N162" s="62"/>
      <c r="P162" s="7"/>
      <c r="Q162" s="10"/>
      <c r="R162" s="11"/>
      <c r="S162" s="11"/>
      <c r="T162" s="11"/>
    </row>
    <row r="163" spans="2:20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>
      <c r="B186" s="62" t="s">
        <v>14</v>
      </c>
      <c r="C186" s="62"/>
      <c r="D186" s="62"/>
      <c r="E186" s="62"/>
      <c r="F186" s="62"/>
      <c r="G186" s="62"/>
      <c r="I186" s="62" t="s">
        <v>14</v>
      </c>
      <c r="J186" s="62"/>
      <c r="K186" s="62"/>
      <c r="L186" s="62"/>
      <c r="M186" s="62"/>
      <c r="N186" s="62"/>
    </row>
    <row r="187" spans="2:21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>
      <c r="B215" s="62" t="s">
        <v>15</v>
      </c>
      <c r="C215" s="62"/>
      <c r="D215" s="62"/>
      <c r="E215" s="62"/>
      <c r="F215" s="62"/>
      <c r="G215" s="62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>
      <c r="B247" s="10"/>
      <c r="C247" s="11"/>
      <c r="D247" s="11"/>
      <c r="E247" s="11"/>
      <c r="F247" s="11"/>
      <c r="G247" s="11"/>
    </row>
    <row r="248" spans="2:7">
      <c r="B248" s="62" t="s">
        <v>16</v>
      </c>
      <c r="C248" s="62"/>
      <c r="D248" s="62"/>
      <c r="E248" s="62"/>
      <c r="F248" s="62"/>
      <c r="G248" s="62"/>
    </row>
    <row r="249" spans="2:7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>
      <c r="B278" s="10"/>
      <c r="C278" s="11"/>
      <c r="D278" s="11"/>
      <c r="E278" s="11"/>
      <c r="F278" s="11"/>
      <c r="G278" s="11"/>
    </row>
    <row r="279" spans="2:7">
      <c r="B279" s="62" t="s">
        <v>17</v>
      </c>
      <c r="C279" s="62"/>
      <c r="D279" s="62"/>
      <c r="E279" s="62"/>
      <c r="F279" s="62"/>
      <c r="G279" s="62"/>
    </row>
    <row r="280" spans="2:7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>
      <c r="B312" s="10"/>
      <c r="C312" s="11"/>
      <c r="D312" s="11"/>
      <c r="E312" s="11"/>
      <c r="F312" s="11"/>
      <c r="G312" s="11"/>
    </row>
    <row r="313" spans="2:7">
      <c r="B313" s="62" t="s">
        <v>18</v>
      </c>
      <c r="C313" s="62"/>
      <c r="D313" s="62"/>
      <c r="E313" s="62"/>
      <c r="F313" s="62"/>
      <c r="G313" s="62"/>
    </row>
    <row r="314" spans="2:7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4:G4"/>
    <mergeCell ref="I4:N4"/>
    <mergeCell ref="B6:G6"/>
    <mergeCell ref="I6:N6"/>
    <mergeCell ref="B30:G30"/>
    <mergeCell ref="I30:N30"/>
    <mergeCell ref="B61:G61"/>
    <mergeCell ref="I61:N61"/>
    <mergeCell ref="B95:G95"/>
    <mergeCell ref="I95:N95"/>
    <mergeCell ref="B128:G128"/>
    <mergeCell ref="I128:N128"/>
    <mergeCell ref="B279:G279"/>
    <mergeCell ref="B313:G313"/>
    <mergeCell ref="B162:G162"/>
    <mergeCell ref="I162:N162"/>
    <mergeCell ref="B186:G186"/>
    <mergeCell ref="I186:N186"/>
    <mergeCell ref="B215:G215"/>
    <mergeCell ref="B248:G2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O45"/>
  <sheetViews>
    <sheetView topLeftCell="A28" workbookViewId="0">
      <selection activeCell="N49" sqref="N49"/>
    </sheetView>
  </sheetViews>
  <sheetFormatPr defaultRowHeight="15"/>
  <cols>
    <col min="2" max="2" width="10.7109375" bestFit="1" customWidth="1"/>
    <col min="3" max="6" width="12.5703125" bestFit="1" customWidth="1"/>
    <col min="7" max="7" width="14.28515625" bestFit="1" customWidth="1"/>
    <col min="10" max="10" width="10.7109375" bestFit="1" customWidth="1"/>
    <col min="11" max="13" width="12.42578125" bestFit="1" customWidth="1"/>
    <col min="14" max="14" width="12.5703125" bestFit="1" customWidth="1"/>
    <col min="15" max="15" width="14.28515625" bestFit="1" customWidth="1"/>
  </cols>
  <sheetData>
    <row r="3" spans="1:15" ht="15.75">
      <c r="B3" s="61">
        <v>2017</v>
      </c>
      <c r="C3" s="61"/>
      <c r="D3" s="61"/>
      <c r="E3" s="61"/>
      <c r="F3" s="61"/>
      <c r="G3" s="61"/>
    </row>
    <row r="4" spans="1:15" ht="15.75">
      <c r="B4" s="34" t="s">
        <v>0</v>
      </c>
      <c r="C4" s="34" t="s">
        <v>19</v>
      </c>
      <c r="D4" s="34" t="s">
        <v>20</v>
      </c>
      <c r="E4" s="34" t="s">
        <v>3</v>
      </c>
      <c r="F4" s="34" t="s">
        <v>4</v>
      </c>
      <c r="G4" s="34" t="s">
        <v>5</v>
      </c>
      <c r="J4" s="61">
        <v>2018</v>
      </c>
      <c r="K4" s="61"/>
      <c r="L4" s="61"/>
      <c r="M4" s="61"/>
      <c r="N4" s="61"/>
      <c r="O4" s="61"/>
    </row>
    <row r="5" spans="1:15">
      <c r="B5" s="60" t="s">
        <v>6</v>
      </c>
      <c r="C5" s="60"/>
      <c r="D5" s="60"/>
      <c r="E5" s="60"/>
      <c r="F5" s="60"/>
      <c r="G5" s="60"/>
      <c r="J5" s="34" t="s">
        <v>0</v>
      </c>
      <c r="K5" s="34" t="s">
        <v>19</v>
      </c>
      <c r="L5" s="34" t="s">
        <v>20</v>
      </c>
      <c r="M5" s="34" t="s">
        <v>3</v>
      </c>
      <c r="N5" s="34" t="s">
        <v>4</v>
      </c>
      <c r="O5" s="34" t="s">
        <v>5</v>
      </c>
    </row>
    <row r="6" spans="1:15">
      <c r="A6">
        <v>1</v>
      </c>
      <c r="B6" s="37">
        <v>42737</v>
      </c>
      <c r="C6" s="38">
        <v>13433148</v>
      </c>
      <c r="D6" s="38">
        <v>20139087</v>
      </c>
      <c r="E6" s="38">
        <v>33572235</v>
      </c>
      <c r="F6" s="39">
        <f>E6</f>
        <v>33572235</v>
      </c>
      <c r="G6" s="6"/>
      <c r="J6" s="60" t="s">
        <v>15</v>
      </c>
      <c r="K6" s="60"/>
      <c r="L6" s="60"/>
      <c r="M6" s="60"/>
      <c r="N6" s="60"/>
      <c r="O6" s="60"/>
    </row>
    <row r="7" spans="1:15">
      <c r="A7">
        <v>2</v>
      </c>
      <c r="B7" s="37">
        <v>42738</v>
      </c>
      <c r="C7" s="38">
        <v>7065099</v>
      </c>
      <c r="D7" s="38">
        <v>46434450</v>
      </c>
      <c r="E7" s="38">
        <v>53499549</v>
      </c>
      <c r="F7" s="39">
        <f t="shared" ref="F7:F34" si="0">E7+F6</f>
        <v>87071784</v>
      </c>
      <c r="G7" s="6"/>
      <c r="J7" s="2">
        <v>43306</v>
      </c>
      <c r="K7" s="38"/>
      <c r="L7" s="38"/>
      <c r="M7" s="38"/>
      <c r="N7" s="39"/>
      <c r="O7" s="6"/>
    </row>
    <row r="8" spans="1:15">
      <c r="A8">
        <v>3</v>
      </c>
      <c r="B8" s="37">
        <v>42739</v>
      </c>
      <c r="C8" s="38">
        <v>9361888</v>
      </c>
      <c r="D8" s="38">
        <v>19868538</v>
      </c>
      <c r="E8" s="38">
        <v>29230425</v>
      </c>
      <c r="F8" s="39">
        <f t="shared" si="0"/>
        <v>116302209</v>
      </c>
      <c r="G8" s="6"/>
      <c r="J8" s="2">
        <v>43307</v>
      </c>
      <c r="K8" s="38"/>
      <c r="L8" s="38"/>
      <c r="M8" s="38"/>
      <c r="N8" s="39"/>
      <c r="O8" s="6"/>
    </row>
    <row r="9" spans="1:15">
      <c r="A9">
        <v>4</v>
      </c>
      <c r="B9" s="37">
        <v>42740</v>
      </c>
      <c r="C9" s="38">
        <v>10623900</v>
      </c>
      <c r="D9" s="38">
        <v>19689648</v>
      </c>
      <c r="E9" s="38">
        <v>30313548</v>
      </c>
      <c r="F9" s="39">
        <f t="shared" si="0"/>
        <v>146615757</v>
      </c>
      <c r="G9" s="6"/>
      <c r="J9" s="2">
        <v>43308</v>
      </c>
      <c r="K9" s="38"/>
      <c r="L9" s="54">
        <v>199237</v>
      </c>
      <c r="M9" s="38">
        <f>K9+L9</f>
        <v>199237</v>
      </c>
      <c r="N9" s="39">
        <f>M9</f>
        <v>199237</v>
      </c>
      <c r="O9" s="6"/>
    </row>
    <row r="10" spans="1:15">
      <c r="A10">
        <v>5</v>
      </c>
      <c r="B10" s="37">
        <v>42741</v>
      </c>
      <c r="C10" s="38">
        <v>13606850</v>
      </c>
      <c r="D10" s="38">
        <v>18406762</v>
      </c>
      <c r="E10" s="38">
        <v>32013612</v>
      </c>
      <c r="F10" s="39">
        <f t="shared" si="0"/>
        <v>178629369</v>
      </c>
      <c r="G10" s="6"/>
      <c r="J10" s="2">
        <v>43309</v>
      </c>
      <c r="K10" s="38"/>
      <c r="L10" s="54">
        <v>159776</v>
      </c>
      <c r="M10" s="38">
        <f t="shared" ref="M10:M19" si="1">K10+L10</f>
        <v>159776</v>
      </c>
      <c r="N10" s="39">
        <f>N9+M10</f>
        <v>359013</v>
      </c>
      <c r="O10" s="6"/>
    </row>
    <row r="11" spans="1:15">
      <c r="A11">
        <v>6</v>
      </c>
      <c r="B11" s="37">
        <v>42742</v>
      </c>
      <c r="C11" s="38">
        <v>17224111</v>
      </c>
      <c r="D11" s="38">
        <v>15792170</v>
      </c>
      <c r="E11" s="38">
        <v>33016281</v>
      </c>
      <c r="F11" s="39">
        <f t="shared" si="0"/>
        <v>211645650</v>
      </c>
      <c r="G11" s="6"/>
      <c r="J11" s="2">
        <v>43310</v>
      </c>
      <c r="K11" s="54">
        <v>96513</v>
      </c>
      <c r="L11" s="38">
        <v>230039</v>
      </c>
      <c r="M11" s="38">
        <f t="shared" si="1"/>
        <v>326552</v>
      </c>
      <c r="N11" s="39">
        <f t="shared" ref="N11:N44" si="2">N10+M11</f>
        <v>685565</v>
      </c>
      <c r="O11" s="6"/>
    </row>
    <row r="12" spans="1:15">
      <c r="A12">
        <v>7</v>
      </c>
      <c r="B12" s="37">
        <v>42743</v>
      </c>
      <c r="C12" s="38">
        <v>21357375</v>
      </c>
      <c r="D12" s="38">
        <v>1212049</v>
      </c>
      <c r="E12" s="38">
        <v>22569423</v>
      </c>
      <c r="F12" s="39">
        <f t="shared" si="0"/>
        <v>234215073</v>
      </c>
      <c r="G12" s="6"/>
      <c r="J12" s="2">
        <v>43311</v>
      </c>
      <c r="K12" s="38">
        <v>95500</v>
      </c>
      <c r="L12" s="38">
        <v>94325</v>
      </c>
      <c r="M12" s="38">
        <f t="shared" si="1"/>
        <v>189825</v>
      </c>
      <c r="N12" s="39">
        <f t="shared" si="2"/>
        <v>875390</v>
      </c>
      <c r="O12" s="6"/>
    </row>
    <row r="13" spans="1:15">
      <c r="A13">
        <v>8</v>
      </c>
      <c r="B13" s="37">
        <v>42744</v>
      </c>
      <c r="C13" s="38">
        <v>7690024</v>
      </c>
      <c r="D13" s="38">
        <v>25489967</v>
      </c>
      <c r="E13" s="38">
        <v>33179991</v>
      </c>
      <c r="F13" s="39">
        <f t="shared" si="0"/>
        <v>267395064</v>
      </c>
      <c r="G13" s="6"/>
      <c r="J13" s="2">
        <v>43312</v>
      </c>
      <c r="K13" s="38">
        <v>384826</v>
      </c>
      <c r="L13" s="38">
        <v>457627</v>
      </c>
      <c r="M13" s="38">
        <f t="shared" si="1"/>
        <v>842453</v>
      </c>
      <c r="N13" s="39">
        <f t="shared" si="2"/>
        <v>1717843</v>
      </c>
      <c r="O13" s="39">
        <f>N13</f>
        <v>1717843</v>
      </c>
    </row>
    <row r="14" spans="1:15">
      <c r="A14">
        <v>9</v>
      </c>
      <c r="B14" s="37">
        <v>42745</v>
      </c>
      <c r="C14" s="38">
        <v>7609609</v>
      </c>
      <c r="D14" s="38">
        <v>28650996</v>
      </c>
      <c r="E14" s="38">
        <v>36260605</v>
      </c>
      <c r="F14" s="39">
        <f t="shared" si="0"/>
        <v>303655669</v>
      </c>
      <c r="G14" s="6"/>
      <c r="J14" s="2">
        <v>43313</v>
      </c>
      <c r="K14" s="38">
        <v>662377</v>
      </c>
      <c r="L14" s="38">
        <v>1121491</v>
      </c>
      <c r="M14" s="38">
        <f t="shared" si="1"/>
        <v>1783868</v>
      </c>
      <c r="N14" s="39">
        <f t="shared" si="2"/>
        <v>3501711</v>
      </c>
      <c r="O14" s="6"/>
    </row>
    <row r="15" spans="1:15">
      <c r="A15">
        <v>10</v>
      </c>
      <c r="B15" s="37">
        <v>42746</v>
      </c>
      <c r="C15" s="38">
        <v>14557621</v>
      </c>
      <c r="D15" s="38">
        <v>24833009</v>
      </c>
      <c r="E15" s="38">
        <v>39390630</v>
      </c>
      <c r="F15" s="39">
        <f t="shared" si="0"/>
        <v>343046299</v>
      </c>
      <c r="G15" s="6"/>
      <c r="J15" s="2">
        <v>43314</v>
      </c>
      <c r="K15" s="38">
        <v>199998</v>
      </c>
      <c r="L15" s="38">
        <v>1032065</v>
      </c>
      <c r="M15" s="38">
        <f t="shared" si="1"/>
        <v>1232063</v>
      </c>
      <c r="N15" s="39">
        <f t="shared" si="2"/>
        <v>4733774</v>
      </c>
      <c r="O15" s="6"/>
    </row>
    <row r="16" spans="1:15">
      <c r="A16">
        <v>11</v>
      </c>
      <c r="B16" s="37">
        <v>42747</v>
      </c>
      <c r="C16" s="38">
        <v>10861634</v>
      </c>
      <c r="D16" s="38">
        <v>15980650</v>
      </c>
      <c r="E16" s="38">
        <v>26842284</v>
      </c>
      <c r="F16" s="39">
        <f t="shared" si="0"/>
        <v>369888583</v>
      </c>
      <c r="G16" s="6"/>
      <c r="J16" s="2">
        <v>43315</v>
      </c>
      <c r="K16" s="38">
        <v>682350</v>
      </c>
      <c r="L16" s="38">
        <v>1262643</v>
      </c>
      <c r="M16" s="38">
        <f t="shared" si="1"/>
        <v>1944993</v>
      </c>
      <c r="N16" s="39">
        <f t="shared" si="2"/>
        <v>6678767</v>
      </c>
      <c r="O16" s="6"/>
    </row>
    <row r="17" spans="1:15">
      <c r="A17">
        <v>12</v>
      </c>
      <c r="B17" s="37">
        <v>42748</v>
      </c>
      <c r="C17" s="38">
        <v>10795925</v>
      </c>
      <c r="D17" s="38">
        <v>10417925</v>
      </c>
      <c r="E17" s="38">
        <v>21213850</v>
      </c>
      <c r="F17" s="39">
        <f t="shared" si="0"/>
        <v>391102433</v>
      </c>
      <c r="G17" s="6"/>
      <c r="J17" s="2">
        <v>43316</v>
      </c>
      <c r="K17" s="38">
        <v>434017</v>
      </c>
      <c r="L17" s="38">
        <v>660423</v>
      </c>
      <c r="M17" s="38">
        <f t="shared" si="1"/>
        <v>1094440</v>
      </c>
      <c r="N17" s="39">
        <f t="shared" si="2"/>
        <v>7773207</v>
      </c>
      <c r="O17" s="6"/>
    </row>
    <row r="18" spans="1:15">
      <c r="A18">
        <v>13</v>
      </c>
      <c r="B18" s="37">
        <v>42749</v>
      </c>
      <c r="C18" s="38">
        <v>9365211</v>
      </c>
      <c r="D18" s="38">
        <v>10128387</v>
      </c>
      <c r="E18" s="38">
        <v>19493598</v>
      </c>
      <c r="F18" s="39">
        <f t="shared" si="0"/>
        <v>410596031</v>
      </c>
      <c r="G18" s="6"/>
      <c r="J18" s="2">
        <v>43317</v>
      </c>
      <c r="K18" s="38">
        <v>827969</v>
      </c>
      <c r="L18" s="38">
        <v>0</v>
      </c>
      <c r="M18" s="38">
        <f t="shared" si="1"/>
        <v>827969</v>
      </c>
      <c r="N18" s="39">
        <f t="shared" si="2"/>
        <v>8601176</v>
      </c>
      <c r="O18" s="6"/>
    </row>
    <row r="19" spans="1:15">
      <c r="A19">
        <v>14</v>
      </c>
      <c r="B19" s="37">
        <v>42750</v>
      </c>
      <c r="C19" s="38">
        <v>16393877</v>
      </c>
      <c r="D19" s="38">
        <v>1490825</v>
      </c>
      <c r="E19" s="38">
        <v>17884702</v>
      </c>
      <c r="F19" s="39">
        <f t="shared" si="0"/>
        <v>428480733</v>
      </c>
      <c r="G19" s="6"/>
      <c r="J19" s="2">
        <v>43318</v>
      </c>
      <c r="K19" s="38">
        <v>952848</v>
      </c>
      <c r="L19" s="38">
        <v>438132</v>
      </c>
      <c r="M19" s="38">
        <f t="shared" si="1"/>
        <v>1390980</v>
      </c>
      <c r="N19" s="39">
        <f t="shared" si="2"/>
        <v>9992156</v>
      </c>
      <c r="O19" s="6"/>
    </row>
    <row r="20" spans="1:15">
      <c r="A20">
        <v>15</v>
      </c>
      <c r="B20" s="37">
        <v>42751</v>
      </c>
      <c r="C20" s="38">
        <v>13590605</v>
      </c>
      <c r="D20" s="38">
        <v>0</v>
      </c>
      <c r="E20" s="38">
        <v>13590605</v>
      </c>
      <c r="F20" s="39">
        <f t="shared" si="0"/>
        <v>442071338</v>
      </c>
      <c r="G20" s="6"/>
      <c r="J20" s="2">
        <v>43319</v>
      </c>
      <c r="K20" s="38">
        <v>605174</v>
      </c>
      <c r="L20" s="38">
        <f>107143+461786</f>
        <v>568929</v>
      </c>
      <c r="M20" s="38">
        <f t="shared" ref="M20:M44" si="3">K20+L20</f>
        <v>1174103</v>
      </c>
      <c r="N20" s="39">
        <f t="shared" si="2"/>
        <v>11166259</v>
      </c>
      <c r="O20" s="6"/>
    </row>
    <row r="21" spans="1:15">
      <c r="A21">
        <v>16</v>
      </c>
      <c r="B21" s="37">
        <v>42752</v>
      </c>
      <c r="C21" s="38">
        <v>18294237</v>
      </c>
      <c r="D21" s="38">
        <v>37477317</v>
      </c>
      <c r="E21" s="38">
        <v>55771554</v>
      </c>
      <c r="F21" s="39">
        <f t="shared" si="0"/>
        <v>497842892</v>
      </c>
      <c r="G21" s="6"/>
      <c r="J21" s="2">
        <v>43320</v>
      </c>
      <c r="K21" s="38">
        <v>1267357</v>
      </c>
      <c r="L21" s="38">
        <v>485893</v>
      </c>
      <c r="M21" s="38">
        <f t="shared" si="3"/>
        <v>1753250</v>
      </c>
      <c r="N21" s="39">
        <f t="shared" si="2"/>
        <v>12919509</v>
      </c>
      <c r="O21" s="6"/>
    </row>
    <row r="22" spans="1:15">
      <c r="A22">
        <v>17</v>
      </c>
      <c r="B22" s="37">
        <v>42753</v>
      </c>
      <c r="C22" s="38">
        <v>17985450</v>
      </c>
      <c r="D22" s="38">
        <v>15122362</v>
      </c>
      <c r="E22" s="38">
        <v>33107812</v>
      </c>
      <c r="F22" s="39">
        <f t="shared" si="0"/>
        <v>530950704</v>
      </c>
      <c r="G22" s="6"/>
      <c r="J22" s="2">
        <v>43321</v>
      </c>
      <c r="K22" s="38">
        <v>570072</v>
      </c>
      <c r="L22" s="38">
        <v>885858</v>
      </c>
      <c r="M22" s="38">
        <f t="shared" si="3"/>
        <v>1455930</v>
      </c>
      <c r="N22" s="39">
        <f t="shared" si="2"/>
        <v>14375439</v>
      </c>
      <c r="O22" s="6"/>
    </row>
    <row r="23" spans="1:15">
      <c r="A23">
        <v>18</v>
      </c>
      <c r="B23" s="37">
        <v>42754</v>
      </c>
      <c r="C23" s="38">
        <v>20144329</v>
      </c>
      <c r="D23" s="38">
        <v>12783486</v>
      </c>
      <c r="E23" s="38">
        <v>32927815</v>
      </c>
      <c r="F23" s="39">
        <f t="shared" si="0"/>
        <v>563878519</v>
      </c>
      <c r="G23" s="6"/>
      <c r="J23" s="2">
        <v>43322</v>
      </c>
      <c r="K23" s="38">
        <v>1493575</v>
      </c>
      <c r="L23" s="38">
        <v>1320572</v>
      </c>
      <c r="M23" s="38">
        <f t="shared" si="3"/>
        <v>2814147</v>
      </c>
      <c r="N23" s="39">
        <f t="shared" si="2"/>
        <v>17189586</v>
      </c>
      <c r="O23" s="6"/>
    </row>
    <row r="24" spans="1:15">
      <c r="A24">
        <v>19</v>
      </c>
      <c r="B24" s="37">
        <v>42755</v>
      </c>
      <c r="C24" s="38">
        <v>11848586</v>
      </c>
      <c r="D24" s="38">
        <v>18549385</v>
      </c>
      <c r="E24" s="38">
        <v>30397971</v>
      </c>
      <c r="F24" s="39">
        <f t="shared" si="0"/>
        <v>594276490</v>
      </c>
      <c r="G24" s="6"/>
      <c r="J24" s="2">
        <v>43323</v>
      </c>
      <c r="K24" s="38">
        <v>1980787</v>
      </c>
      <c r="L24" s="38">
        <v>0</v>
      </c>
      <c r="M24" s="38">
        <f t="shared" si="3"/>
        <v>1980787</v>
      </c>
      <c r="N24" s="39">
        <f t="shared" si="2"/>
        <v>19170373</v>
      </c>
      <c r="O24" s="6"/>
    </row>
    <row r="25" spans="1:15">
      <c r="A25">
        <v>20</v>
      </c>
      <c r="B25" s="37">
        <v>42756</v>
      </c>
      <c r="C25" s="38">
        <v>30923162</v>
      </c>
      <c r="D25" s="38">
        <v>15754900</v>
      </c>
      <c r="E25" s="38">
        <v>46678062</v>
      </c>
      <c r="F25" s="39">
        <f t="shared" si="0"/>
        <v>640954552</v>
      </c>
      <c r="G25" s="6"/>
      <c r="J25" s="2">
        <v>43324</v>
      </c>
      <c r="K25" s="38">
        <v>3388232</v>
      </c>
      <c r="L25" s="38">
        <v>0</v>
      </c>
      <c r="M25" s="38">
        <f t="shared" si="3"/>
        <v>3388232</v>
      </c>
      <c r="N25" s="39">
        <f t="shared" si="2"/>
        <v>22558605</v>
      </c>
      <c r="O25" s="6"/>
    </row>
    <row r="26" spans="1:15">
      <c r="A26">
        <v>21</v>
      </c>
      <c r="B26" s="37">
        <v>42757</v>
      </c>
      <c r="C26" s="38">
        <v>14399697</v>
      </c>
      <c r="D26" s="38">
        <v>1444975</v>
      </c>
      <c r="E26" s="38">
        <v>15844672</v>
      </c>
      <c r="F26" s="39">
        <f t="shared" si="0"/>
        <v>656799224</v>
      </c>
      <c r="G26" s="6"/>
      <c r="J26" s="2">
        <v>43325</v>
      </c>
      <c r="K26" s="38">
        <v>2080453</v>
      </c>
      <c r="L26" s="38">
        <f>135357+3515792</f>
        <v>3651149</v>
      </c>
      <c r="M26" s="38">
        <f t="shared" si="3"/>
        <v>5731602</v>
      </c>
      <c r="N26" s="39">
        <f t="shared" si="2"/>
        <v>28290207</v>
      </c>
      <c r="O26" s="6"/>
    </row>
    <row r="27" spans="1:15">
      <c r="A27">
        <v>22</v>
      </c>
      <c r="B27" s="37">
        <v>42758</v>
      </c>
      <c r="C27" s="38">
        <v>16638648</v>
      </c>
      <c r="D27" s="38">
        <v>23641636</v>
      </c>
      <c r="E27" s="38">
        <v>40280283</v>
      </c>
      <c r="F27" s="39">
        <f t="shared" si="0"/>
        <v>697079507</v>
      </c>
      <c r="G27" s="6"/>
      <c r="J27" s="2">
        <v>43326</v>
      </c>
      <c r="K27" s="38">
        <v>2778537</v>
      </c>
      <c r="L27" s="38">
        <v>1352891</v>
      </c>
      <c r="M27" s="38">
        <f t="shared" si="3"/>
        <v>4131428</v>
      </c>
      <c r="N27" s="39">
        <f t="shared" si="2"/>
        <v>32421635</v>
      </c>
      <c r="O27" s="6"/>
    </row>
    <row r="28" spans="1:15">
      <c r="A28">
        <v>23</v>
      </c>
      <c r="B28" s="37">
        <v>42759</v>
      </c>
      <c r="C28" s="38">
        <v>17466393</v>
      </c>
      <c r="D28" s="38">
        <v>12720654</v>
      </c>
      <c r="E28" s="38">
        <v>30187047</v>
      </c>
      <c r="F28" s="39">
        <f t="shared" si="0"/>
        <v>727266554</v>
      </c>
      <c r="G28" s="6"/>
      <c r="J28" s="2">
        <v>43327</v>
      </c>
      <c r="K28" s="38">
        <v>2432481</v>
      </c>
      <c r="L28" s="38">
        <f>483816+1180141</f>
        <v>1663957</v>
      </c>
      <c r="M28" s="38">
        <f t="shared" si="3"/>
        <v>4096438</v>
      </c>
      <c r="N28" s="39">
        <f t="shared" si="2"/>
        <v>36518073</v>
      </c>
      <c r="O28" s="6"/>
    </row>
    <row r="29" spans="1:15">
      <c r="A29">
        <v>24</v>
      </c>
      <c r="B29" s="37">
        <v>42760</v>
      </c>
      <c r="C29" s="38">
        <v>12936478</v>
      </c>
      <c r="D29" s="38">
        <v>8439216</v>
      </c>
      <c r="E29" s="38">
        <v>21375694</v>
      </c>
      <c r="F29" s="39">
        <f t="shared" si="0"/>
        <v>748642248</v>
      </c>
      <c r="G29" s="6"/>
      <c r="J29" s="2">
        <v>43328</v>
      </c>
      <c r="K29" s="38">
        <v>2637783</v>
      </c>
      <c r="L29" s="38">
        <f>362826+956327</f>
        <v>1319153</v>
      </c>
      <c r="M29" s="38">
        <f t="shared" si="3"/>
        <v>3956936</v>
      </c>
      <c r="N29" s="39">
        <f t="shared" si="2"/>
        <v>40475009</v>
      </c>
      <c r="O29" s="6"/>
    </row>
    <row r="30" spans="1:15">
      <c r="A30">
        <v>25</v>
      </c>
      <c r="B30" s="37">
        <v>42761</v>
      </c>
      <c r="C30" s="38">
        <v>32382345</v>
      </c>
      <c r="D30" s="38">
        <v>10945983</v>
      </c>
      <c r="E30" s="38">
        <v>43328328</v>
      </c>
      <c r="F30" s="39">
        <f t="shared" si="0"/>
        <v>791970576</v>
      </c>
      <c r="G30" s="6"/>
      <c r="J30" s="2">
        <v>43329</v>
      </c>
      <c r="K30" s="38"/>
      <c r="L30" s="38"/>
      <c r="M30" s="38">
        <f t="shared" si="3"/>
        <v>0</v>
      </c>
      <c r="N30" s="39">
        <f t="shared" si="2"/>
        <v>40475009</v>
      </c>
      <c r="O30" s="6"/>
    </row>
    <row r="31" spans="1:15">
      <c r="A31">
        <v>26</v>
      </c>
      <c r="B31" s="37">
        <v>42762</v>
      </c>
      <c r="C31" s="38">
        <v>23191258</v>
      </c>
      <c r="D31" s="38">
        <v>11064722</v>
      </c>
      <c r="E31" s="38">
        <v>34255980</v>
      </c>
      <c r="F31" s="39">
        <f t="shared" si="0"/>
        <v>826226556</v>
      </c>
      <c r="G31" s="6"/>
      <c r="J31" s="2">
        <v>43330</v>
      </c>
      <c r="K31" s="38">
        <v>3436000</v>
      </c>
      <c r="L31" s="38">
        <v>177863</v>
      </c>
      <c r="M31" s="38">
        <f t="shared" si="3"/>
        <v>3613863</v>
      </c>
      <c r="N31" s="39">
        <f t="shared" si="2"/>
        <v>44088872</v>
      </c>
      <c r="O31" s="6"/>
    </row>
    <row r="32" spans="1:15">
      <c r="A32">
        <v>27</v>
      </c>
      <c r="B32" s="37">
        <v>42763</v>
      </c>
      <c r="C32" s="38">
        <v>21428716</v>
      </c>
      <c r="D32" s="38">
        <v>11690470</v>
      </c>
      <c r="E32" s="38">
        <v>33119186</v>
      </c>
      <c r="F32" s="39">
        <f t="shared" si="0"/>
        <v>859345742</v>
      </c>
      <c r="G32" s="6"/>
      <c r="J32" s="2">
        <v>43331</v>
      </c>
      <c r="K32" s="38">
        <v>4286300</v>
      </c>
      <c r="L32" s="38">
        <v>480664</v>
      </c>
      <c r="M32" s="38">
        <f t="shared" si="3"/>
        <v>4766964</v>
      </c>
      <c r="N32" s="39">
        <f t="shared" si="2"/>
        <v>48855836</v>
      </c>
      <c r="O32" s="6"/>
    </row>
    <row r="33" spans="1:15">
      <c r="A33">
        <v>28</v>
      </c>
      <c r="B33" s="37">
        <v>42764</v>
      </c>
      <c r="C33" s="38">
        <v>21688789</v>
      </c>
      <c r="D33" s="38">
        <v>422449</v>
      </c>
      <c r="E33" s="38">
        <v>22111238</v>
      </c>
      <c r="F33" s="39">
        <f t="shared" si="0"/>
        <v>881456980</v>
      </c>
      <c r="G33" s="6"/>
      <c r="J33" s="2">
        <v>43332</v>
      </c>
      <c r="K33" s="38">
        <v>2837200</v>
      </c>
      <c r="L33" s="38">
        <v>133676</v>
      </c>
      <c r="M33" s="38">
        <f t="shared" si="3"/>
        <v>2970876</v>
      </c>
      <c r="N33" s="39">
        <f t="shared" si="2"/>
        <v>51826712</v>
      </c>
      <c r="O33" s="6"/>
    </row>
    <row r="34" spans="1:15">
      <c r="A34">
        <v>29</v>
      </c>
      <c r="B34" s="37">
        <v>42765</v>
      </c>
      <c r="C34" s="38">
        <v>17211761</v>
      </c>
      <c r="D34" s="38">
        <v>24310402</v>
      </c>
      <c r="E34" s="38">
        <v>41522162</v>
      </c>
      <c r="F34" s="39">
        <f t="shared" si="0"/>
        <v>922979142</v>
      </c>
      <c r="G34" s="6"/>
      <c r="J34" s="2">
        <v>43333</v>
      </c>
      <c r="K34" s="38">
        <v>1783200</v>
      </c>
      <c r="L34" s="38">
        <v>491989</v>
      </c>
      <c r="M34" s="38">
        <f t="shared" si="3"/>
        <v>2275189</v>
      </c>
      <c r="N34" s="39">
        <f t="shared" si="2"/>
        <v>54101901</v>
      </c>
      <c r="O34" s="6"/>
    </row>
    <row r="35" spans="1:15">
      <c r="A35">
        <v>30</v>
      </c>
      <c r="B35" s="37">
        <v>42766</v>
      </c>
      <c r="C35" s="38">
        <v>31023586</v>
      </c>
      <c r="D35" s="38">
        <v>12070131</v>
      </c>
      <c r="E35" s="38">
        <v>43093717</v>
      </c>
      <c r="F35" s="39">
        <f>E35+F34</f>
        <v>966072859</v>
      </c>
      <c r="G35" s="38">
        <f>SUM(E6:E35)</f>
        <v>966072859</v>
      </c>
      <c r="J35" s="2">
        <v>43334</v>
      </c>
      <c r="K35" s="38"/>
      <c r="L35" s="38"/>
      <c r="M35" s="38">
        <f t="shared" si="3"/>
        <v>0</v>
      </c>
      <c r="N35" s="39">
        <f t="shared" si="2"/>
        <v>54101901</v>
      </c>
      <c r="O35" s="6"/>
    </row>
    <row r="36" spans="1:15">
      <c r="B36" s="37" t="s">
        <v>7</v>
      </c>
      <c r="C36" s="38">
        <f>SUM(C6:C35)</f>
        <v>491100312</v>
      </c>
      <c r="D36" s="38">
        <f>SUM(D6:D35)</f>
        <v>474972551</v>
      </c>
      <c r="E36" s="38">
        <f>C36+D36</f>
        <v>966072863</v>
      </c>
      <c r="F36" s="39"/>
      <c r="G36" s="38"/>
      <c r="J36" s="2">
        <v>43335</v>
      </c>
      <c r="K36" s="55">
        <v>2866800</v>
      </c>
      <c r="L36" s="55">
        <v>260051</v>
      </c>
      <c r="M36" s="38">
        <f t="shared" si="3"/>
        <v>3126851</v>
      </c>
      <c r="N36" s="39">
        <f t="shared" si="2"/>
        <v>57228752</v>
      </c>
      <c r="O36" s="38"/>
    </row>
    <row r="37" spans="1:15">
      <c r="B37" s="43"/>
      <c r="C37" s="44"/>
      <c r="D37" s="44"/>
      <c r="E37" s="44"/>
      <c r="F37" s="45"/>
      <c r="G37" s="44"/>
      <c r="J37" s="2">
        <v>43336</v>
      </c>
      <c r="K37" s="55">
        <v>1977900</v>
      </c>
      <c r="L37" s="55">
        <v>3960992</v>
      </c>
      <c r="M37" s="38">
        <f t="shared" si="3"/>
        <v>5938892</v>
      </c>
      <c r="N37" s="39">
        <f t="shared" si="2"/>
        <v>63167644</v>
      </c>
      <c r="O37" s="38"/>
    </row>
    <row r="38" spans="1:15">
      <c r="B38" s="43"/>
      <c r="C38" s="44"/>
      <c r="D38" s="44"/>
      <c r="E38" s="44"/>
      <c r="F38" s="45"/>
      <c r="G38" s="44"/>
      <c r="J38" s="2">
        <v>43337</v>
      </c>
      <c r="K38" s="55">
        <v>3808500</v>
      </c>
      <c r="L38" s="55">
        <v>1792699</v>
      </c>
      <c r="M38" s="38">
        <f t="shared" si="3"/>
        <v>5601199</v>
      </c>
      <c r="N38" s="39">
        <f t="shared" si="2"/>
        <v>68768843</v>
      </c>
      <c r="O38" s="38"/>
    </row>
    <row r="39" spans="1:15">
      <c r="B39" s="43"/>
      <c r="C39" s="44"/>
      <c r="D39" s="44"/>
      <c r="E39" s="44"/>
      <c r="F39" s="45"/>
      <c r="G39" s="44"/>
      <c r="J39" s="2">
        <v>43338</v>
      </c>
      <c r="K39" s="55">
        <v>2082442</v>
      </c>
      <c r="L39" s="55">
        <v>511651</v>
      </c>
      <c r="M39" s="38">
        <f t="shared" si="3"/>
        <v>2594093</v>
      </c>
      <c r="N39" s="39">
        <f t="shared" si="2"/>
        <v>71362936</v>
      </c>
      <c r="O39" s="38"/>
    </row>
    <row r="40" spans="1:15">
      <c r="B40" s="43"/>
      <c r="C40" s="44"/>
      <c r="D40" s="44"/>
      <c r="E40" s="44"/>
      <c r="F40" s="45"/>
      <c r="G40" s="44"/>
      <c r="J40" s="2">
        <v>43339</v>
      </c>
      <c r="K40" s="55">
        <v>1066715</v>
      </c>
      <c r="L40" s="55">
        <v>551626</v>
      </c>
      <c r="M40" s="38">
        <f t="shared" si="3"/>
        <v>1618341</v>
      </c>
      <c r="N40" s="39">
        <f t="shared" si="2"/>
        <v>72981277</v>
      </c>
      <c r="O40" s="38"/>
    </row>
    <row r="41" spans="1:15">
      <c r="B41" s="43"/>
      <c r="C41" s="44"/>
      <c r="D41" s="44"/>
      <c r="E41" s="44"/>
      <c r="F41" s="45"/>
      <c r="G41" s="44"/>
      <c r="J41" s="2">
        <v>43340</v>
      </c>
      <c r="K41" s="56">
        <v>2642507</v>
      </c>
      <c r="L41" s="57">
        <v>0</v>
      </c>
      <c r="M41" s="38">
        <f t="shared" si="3"/>
        <v>2642507</v>
      </c>
      <c r="N41" s="39">
        <f t="shared" si="2"/>
        <v>75623784</v>
      </c>
      <c r="O41" s="38"/>
    </row>
    <row r="42" spans="1:15">
      <c r="B42" s="43"/>
      <c r="C42" s="44"/>
      <c r="D42" s="44"/>
      <c r="E42" s="44"/>
      <c r="F42" s="45"/>
      <c r="G42" s="44"/>
      <c r="J42" s="2">
        <v>43341</v>
      </c>
      <c r="K42" s="58">
        <v>2294871</v>
      </c>
      <c r="L42" s="58">
        <v>1283116</v>
      </c>
      <c r="M42" s="38">
        <f t="shared" si="3"/>
        <v>3577987</v>
      </c>
      <c r="N42" s="39">
        <f t="shared" si="2"/>
        <v>79201771</v>
      </c>
      <c r="O42" s="38"/>
    </row>
    <row r="43" spans="1:15" ht="15.75" thickBot="1">
      <c r="B43" s="43"/>
      <c r="C43" s="44"/>
      <c r="D43" s="44"/>
      <c r="E43" s="44"/>
      <c r="F43" s="45"/>
      <c r="G43" s="44"/>
      <c r="J43" s="2">
        <v>43342</v>
      </c>
      <c r="K43" s="55">
        <v>2310119</v>
      </c>
      <c r="L43" s="55">
        <v>105500</v>
      </c>
      <c r="M43" s="38">
        <f t="shared" si="3"/>
        <v>2415619</v>
      </c>
      <c r="N43" s="39">
        <f t="shared" si="2"/>
        <v>81617390</v>
      </c>
      <c r="O43" s="38"/>
    </row>
    <row r="44" spans="1:15">
      <c r="B44" s="43"/>
      <c r="C44" s="44"/>
      <c r="D44" s="44"/>
      <c r="E44" s="44"/>
      <c r="F44" s="45"/>
      <c r="G44" s="44"/>
      <c r="J44" s="2">
        <v>43343</v>
      </c>
      <c r="K44" s="65">
        <v>2056609</v>
      </c>
      <c r="L44" s="56">
        <v>11656531</v>
      </c>
      <c r="M44" s="38">
        <f t="shared" si="3"/>
        <v>13713140</v>
      </c>
      <c r="N44" s="39">
        <f t="shared" si="2"/>
        <v>95330530</v>
      </c>
      <c r="O44" s="38"/>
    </row>
    <row r="45" spans="1:15">
      <c r="J45" s="37" t="s">
        <v>7</v>
      </c>
      <c r="K45" s="38">
        <f>SUM(K7:K36)</f>
        <v>38780349</v>
      </c>
      <c r="L45" s="38">
        <f>SUM(L7:L36)</f>
        <v>18448403</v>
      </c>
      <c r="M45" s="38">
        <f>K45+L45</f>
        <v>57228752</v>
      </c>
      <c r="N45" s="39"/>
      <c r="O45" s="38"/>
    </row>
  </sheetData>
  <mergeCells count="4">
    <mergeCell ref="B3:G3"/>
    <mergeCell ref="B5:G5"/>
    <mergeCell ref="J4:O4"/>
    <mergeCell ref="J6:O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O43"/>
  <sheetViews>
    <sheetView tabSelected="1" topLeftCell="A2" workbookViewId="0">
      <pane xSplit="1" ySplit="4" topLeftCell="B27" activePane="bottomRight" state="frozen"/>
      <selection activeCell="A2" sqref="A2"/>
      <selection pane="topRight" activeCell="B2" sqref="B2"/>
      <selection pane="bottomLeft" activeCell="A6" sqref="A6"/>
      <selection pane="bottomRight" activeCell="L44" sqref="L44"/>
    </sheetView>
  </sheetViews>
  <sheetFormatPr defaultRowHeight="15"/>
  <cols>
    <col min="2" max="2" width="10.7109375" bestFit="1" customWidth="1"/>
    <col min="3" max="5" width="11" customWidth="1"/>
    <col min="6" max="6" width="14.85546875" customWidth="1"/>
    <col min="7" max="7" width="14" bestFit="1" customWidth="1"/>
    <col min="9" max="9" width="10.7109375" bestFit="1" customWidth="1"/>
    <col min="10" max="12" width="10.140625" customWidth="1"/>
    <col min="13" max="13" width="17.28515625" customWidth="1"/>
    <col min="14" max="14" width="14.7109375" customWidth="1"/>
  </cols>
  <sheetData>
    <row r="3" spans="1:15">
      <c r="B3" s="63">
        <v>2017</v>
      </c>
      <c r="C3" s="63"/>
      <c r="D3" s="63"/>
      <c r="E3" s="63"/>
      <c r="F3" s="63"/>
      <c r="G3" s="63"/>
      <c r="I3" s="63">
        <v>2017</v>
      </c>
      <c r="J3" s="63"/>
      <c r="K3" s="63"/>
      <c r="L3" s="63"/>
      <c r="M3" s="63"/>
      <c r="N3" s="63"/>
    </row>
    <row r="4" spans="1:1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" t="s">
        <v>0</v>
      </c>
      <c r="J4" s="1" t="s">
        <v>25</v>
      </c>
      <c r="K4" s="1" t="s">
        <v>26</v>
      </c>
      <c r="L4" s="1" t="s">
        <v>3</v>
      </c>
      <c r="M4" s="1" t="s">
        <v>4</v>
      </c>
      <c r="N4" s="1" t="s">
        <v>5</v>
      </c>
    </row>
    <row r="5" spans="1:15">
      <c r="B5" s="62" t="s">
        <v>6</v>
      </c>
      <c r="C5" s="62"/>
      <c r="D5" s="62"/>
      <c r="E5" s="62"/>
      <c r="F5" s="62"/>
      <c r="G5" s="62"/>
      <c r="I5" s="62" t="s">
        <v>6</v>
      </c>
      <c r="J5" s="62"/>
      <c r="K5" s="62"/>
      <c r="L5" s="62"/>
      <c r="M5" s="62"/>
      <c r="N5" s="62"/>
    </row>
    <row r="6" spans="1:15">
      <c r="A6">
        <v>1</v>
      </c>
      <c r="B6" s="2">
        <v>42746</v>
      </c>
      <c r="C6" s="3">
        <v>25</v>
      </c>
      <c r="D6" s="3">
        <v>25</v>
      </c>
      <c r="E6" s="3">
        <v>50</v>
      </c>
      <c r="F6" s="3">
        <f>E6</f>
        <v>50</v>
      </c>
      <c r="G6" s="3"/>
      <c r="I6" s="2">
        <v>43306</v>
      </c>
      <c r="J6" s="4">
        <v>20</v>
      </c>
      <c r="K6" s="4">
        <v>20</v>
      </c>
      <c r="L6" s="4">
        <f>J6+K6</f>
        <v>40</v>
      </c>
      <c r="M6" s="5">
        <f>L6</f>
        <v>40</v>
      </c>
      <c r="N6" s="6"/>
      <c r="O6" s="8">
        <f t="shared" ref="O6:O17" si="0">M6-F6</f>
        <v>-10</v>
      </c>
    </row>
    <row r="7" spans="1:15">
      <c r="A7">
        <v>2</v>
      </c>
      <c r="B7" s="2">
        <v>42747</v>
      </c>
      <c r="C7" s="3">
        <v>901</v>
      </c>
      <c r="D7" s="3">
        <v>899</v>
      </c>
      <c r="E7" s="4">
        <v>1800</v>
      </c>
      <c r="F7" s="4">
        <f>E7+F6</f>
        <v>1850</v>
      </c>
      <c r="G7" s="4"/>
      <c r="I7" s="2">
        <v>43307</v>
      </c>
      <c r="J7" s="3">
        <v>12</v>
      </c>
      <c r="K7" s="3">
        <v>12</v>
      </c>
      <c r="L7" s="4">
        <f t="shared" ref="L7:L35" si="1">J7+K7</f>
        <v>24</v>
      </c>
      <c r="M7" s="5">
        <f>L7+M6</f>
        <v>64</v>
      </c>
      <c r="N7" s="6"/>
      <c r="O7" s="8">
        <f t="shared" si="0"/>
        <v>-1786</v>
      </c>
    </row>
    <row r="8" spans="1:15">
      <c r="A8">
        <v>3</v>
      </c>
      <c r="B8" s="2">
        <v>42748</v>
      </c>
      <c r="C8" s="3">
        <v>301</v>
      </c>
      <c r="D8" s="3">
        <v>301</v>
      </c>
      <c r="E8" s="3">
        <v>602</v>
      </c>
      <c r="F8" s="4">
        <f>E8+F7</f>
        <v>2452</v>
      </c>
      <c r="G8" s="3"/>
      <c r="I8" s="2">
        <v>43308</v>
      </c>
      <c r="J8" s="4">
        <v>56</v>
      </c>
      <c r="K8" s="4">
        <v>56</v>
      </c>
      <c r="L8" s="4">
        <f t="shared" si="1"/>
        <v>112</v>
      </c>
      <c r="M8" s="5">
        <f t="shared" ref="M8:M35" si="2">L8+M7</f>
        <v>176</v>
      </c>
      <c r="N8" s="6"/>
      <c r="O8" s="8">
        <f t="shared" si="0"/>
        <v>-2276</v>
      </c>
    </row>
    <row r="9" spans="1:15">
      <c r="A9">
        <v>4</v>
      </c>
      <c r="B9" s="2">
        <v>42749</v>
      </c>
      <c r="C9" s="3">
        <v>165</v>
      </c>
      <c r="D9" s="3">
        <v>170</v>
      </c>
      <c r="E9" s="3">
        <v>335</v>
      </c>
      <c r="F9" s="4">
        <f t="shared" ref="F9:F35" si="3">E9+F8</f>
        <v>2787</v>
      </c>
      <c r="G9" s="3"/>
      <c r="I9" s="2">
        <v>43309</v>
      </c>
      <c r="J9" s="3">
        <v>220</v>
      </c>
      <c r="K9" s="3">
        <v>220</v>
      </c>
      <c r="L9" s="4">
        <f t="shared" si="1"/>
        <v>440</v>
      </c>
      <c r="M9" s="5">
        <f t="shared" si="2"/>
        <v>616</v>
      </c>
      <c r="N9" s="6"/>
      <c r="O9" s="8">
        <f t="shared" si="0"/>
        <v>-2171</v>
      </c>
    </row>
    <row r="10" spans="1:15">
      <c r="A10">
        <v>5</v>
      </c>
      <c r="B10" s="2">
        <v>42750</v>
      </c>
      <c r="C10" s="3">
        <v>213</v>
      </c>
      <c r="D10" s="3">
        <v>213</v>
      </c>
      <c r="E10" s="3">
        <v>426</v>
      </c>
      <c r="F10" s="4">
        <f t="shared" si="3"/>
        <v>3213</v>
      </c>
      <c r="G10" s="3"/>
      <c r="I10" s="2">
        <v>43310</v>
      </c>
      <c r="J10" s="3">
        <v>30</v>
      </c>
      <c r="K10" s="3">
        <v>30</v>
      </c>
      <c r="L10" s="4">
        <f t="shared" si="1"/>
        <v>60</v>
      </c>
      <c r="M10" s="5">
        <f t="shared" si="2"/>
        <v>676</v>
      </c>
      <c r="N10" s="6"/>
      <c r="O10" s="8">
        <f t="shared" si="0"/>
        <v>-2537</v>
      </c>
    </row>
    <row r="11" spans="1:15">
      <c r="A11">
        <v>6</v>
      </c>
      <c r="B11" s="2">
        <v>42751</v>
      </c>
      <c r="C11" s="3">
        <v>990</v>
      </c>
      <c r="D11" s="3">
        <v>991</v>
      </c>
      <c r="E11" s="4">
        <v>1981</v>
      </c>
      <c r="F11" s="4">
        <f t="shared" si="3"/>
        <v>5194</v>
      </c>
      <c r="G11" s="4"/>
      <c r="I11" s="2">
        <v>43311</v>
      </c>
      <c r="J11" s="6">
        <v>325</v>
      </c>
      <c r="K11" s="6">
        <v>324</v>
      </c>
      <c r="L11" s="4">
        <f t="shared" si="1"/>
        <v>649</v>
      </c>
      <c r="M11" s="5">
        <f t="shared" si="2"/>
        <v>1325</v>
      </c>
      <c r="N11" s="6"/>
      <c r="O11" s="8">
        <f t="shared" si="0"/>
        <v>-3869</v>
      </c>
    </row>
    <row r="12" spans="1:15">
      <c r="A12">
        <v>7</v>
      </c>
      <c r="B12" s="2">
        <v>42752</v>
      </c>
      <c r="C12" s="3">
        <v>263</v>
      </c>
      <c r="D12" s="3">
        <v>113</v>
      </c>
      <c r="E12" s="3">
        <v>376</v>
      </c>
      <c r="F12" s="4">
        <f t="shared" si="3"/>
        <v>5570</v>
      </c>
      <c r="G12" s="3"/>
      <c r="I12" s="2">
        <v>43312</v>
      </c>
      <c r="J12" s="6">
        <f>100+9</f>
        <v>109</v>
      </c>
      <c r="K12" s="6">
        <f>100+9</f>
        <v>109</v>
      </c>
      <c r="L12" s="4">
        <f t="shared" si="1"/>
        <v>218</v>
      </c>
      <c r="M12" s="5">
        <f t="shared" si="2"/>
        <v>1543</v>
      </c>
      <c r="N12" s="5"/>
      <c r="O12" s="8">
        <f t="shared" si="0"/>
        <v>-4027</v>
      </c>
    </row>
    <row r="13" spans="1:15">
      <c r="A13">
        <v>8</v>
      </c>
      <c r="B13" s="2">
        <v>42753</v>
      </c>
      <c r="C13" s="3">
        <v>587</v>
      </c>
      <c r="D13" s="3">
        <v>151</v>
      </c>
      <c r="E13" s="3">
        <v>738</v>
      </c>
      <c r="F13" s="4">
        <f t="shared" si="3"/>
        <v>6308</v>
      </c>
      <c r="G13" s="3"/>
      <c r="I13" s="2">
        <v>43313</v>
      </c>
      <c r="J13" s="3">
        <f>100+24</f>
        <v>124</v>
      </c>
      <c r="K13" s="3">
        <f>100+100+28</f>
        <v>228</v>
      </c>
      <c r="L13" s="4">
        <f t="shared" si="1"/>
        <v>352</v>
      </c>
      <c r="M13" s="5">
        <f t="shared" si="2"/>
        <v>1895</v>
      </c>
      <c r="N13" s="6"/>
      <c r="O13" s="8">
        <f t="shared" si="0"/>
        <v>-4413</v>
      </c>
    </row>
    <row r="14" spans="1:15">
      <c r="A14">
        <v>9</v>
      </c>
      <c r="B14" s="2">
        <v>42754</v>
      </c>
      <c r="C14" s="3">
        <v>848</v>
      </c>
      <c r="D14" s="3">
        <v>226</v>
      </c>
      <c r="E14" s="4">
        <v>1074</v>
      </c>
      <c r="F14" s="4">
        <f t="shared" si="3"/>
        <v>7382</v>
      </c>
      <c r="G14" s="4"/>
      <c r="I14" s="2">
        <v>43314</v>
      </c>
      <c r="J14" s="3">
        <v>31</v>
      </c>
      <c r="K14" s="3">
        <v>31</v>
      </c>
      <c r="L14" s="4">
        <f t="shared" si="1"/>
        <v>62</v>
      </c>
      <c r="M14" s="5">
        <f t="shared" si="2"/>
        <v>1957</v>
      </c>
      <c r="N14" s="6"/>
      <c r="O14" s="8">
        <f t="shared" si="0"/>
        <v>-5425</v>
      </c>
    </row>
    <row r="15" spans="1:15">
      <c r="A15">
        <v>10</v>
      </c>
      <c r="B15" s="2">
        <v>42755</v>
      </c>
      <c r="C15" s="3">
        <v>302</v>
      </c>
      <c r="D15" s="3">
        <v>172</v>
      </c>
      <c r="E15" s="3">
        <v>474</v>
      </c>
      <c r="F15" s="4">
        <f t="shared" si="3"/>
        <v>7856</v>
      </c>
      <c r="G15" s="3"/>
      <c r="I15" s="2">
        <v>43315</v>
      </c>
      <c r="J15" s="3">
        <v>471</v>
      </c>
      <c r="K15" s="4">
        <v>577</v>
      </c>
      <c r="L15" s="4">
        <f t="shared" si="1"/>
        <v>1048</v>
      </c>
      <c r="M15" s="5">
        <f t="shared" si="2"/>
        <v>3005</v>
      </c>
      <c r="N15" s="6"/>
      <c r="O15" s="8">
        <f t="shared" si="0"/>
        <v>-4851</v>
      </c>
    </row>
    <row r="16" spans="1:15">
      <c r="A16">
        <v>11</v>
      </c>
      <c r="B16" s="2">
        <v>42756</v>
      </c>
      <c r="C16" s="3">
        <v>453</v>
      </c>
      <c r="D16" s="3">
        <v>596</v>
      </c>
      <c r="E16" s="4">
        <v>1049</v>
      </c>
      <c r="F16" s="4">
        <f t="shared" si="3"/>
        <v>8905</v>
      </c>
      <c r="G16" s="4"/>
      <c r="I16" s="2">
        <v>43316</v>
      </c>
      <c r="J16" s="3">
        <v>199</v>
      </c>
      <c r="K16" s="3">
        <v>224</v>
      </c>
      <c r="L16" s="4">
        <f t="shared" si="1"/>
        <v>423</v>
      </c>
      <c r="M16" s="5">
        <f t="shared" si="2"/>
        <v>3428</v>
      </c>
      <c r="N16" s="6"/>
      <c r="O16" s="8">
        <f t="shared" si="0"/>
        <v>-5477</v>
      </c>
    </row>
    <row r="17" spans="1:15">
      <c r="A17">
        <v>12</v>
      </c>
      <c r="B17" s="2">
        <v>42757</v>
      </c>
      <c r="C17" s="3">
        <v>155</v>
      </c>
      <c r="D17" s="3">
        <v>166</v>
      </c>
      <c r="E17" s="3">
        <v>321</v>
      </c>
      <c r="F17" s="4">
        <f t="shared" si="3"/>
        <v>9226</v>
      </c>
      <c r="G17" s="3"/>
      <c r="I17" s="2">
        <v>43317</v>
      </c>
      <c r="J17" s="3">
        <v>460</v>
      </c>
      <c r="K17" s="3">
        <v>556</v>
      </c>
      <c r="L17" s="4">
        <f t="shared" si="1"/>
        <v>1016</v>
      </c>
      <c r="M17" s="5">
        <f t="shared" si="2"/>
        <v>4444</v>
      </c>
      <c r="N17" s="6"/>
      <c r="O17" s="8">
        <f t="shared" si="0"/>
        <v>-4782</v>
      </c>
    </row>
    <row r="18" spans="1:15">
      <c r="A18">
        <v>13</v>
      </c>
      <c r="B18" s="2">
        <v>42758</v>
      </c>
      <c r="C18" s="3">
        <v>127</v>
      </c>
      <c r="D18" s="3">
        <v>177</v>
      </c>
      <c r="E18" s="3">
        <v>304</v>
      </c>
      <c r="F18" s="4">
        <f t="shared" si="3"/>
        <v>9530</v>
      </c>
      <c r="G18" s="3"/>
      <c r="I18" s="2">
        <v>43318</v>
      </c>
      <c r="J18" s="6">
        <v>371</v>
      </c>
      <c r="K18" s="6">
        <v>374</v>
      </c>
      <c r="L18" s="4">
        <f t="shared" si="1"/>
        <v>745</v>
      </c>
      <c r="M18" s="5">
        <f t="shared" si="2"/>
        <v>5189</v>
      </c>
      <c r="N18" s="6"/>
      <c r="O18" s="8">
        <f>M18-F18</f>
        <v>-4341</v>
      </c>
    </row>
    <row r="19" spans="1:15">
      <c r="A19">
        <v>14</v>
      </c>
      <c r="B19" s="2">
        <v>42759</v>
      </c>
      <c r="C19" s="3">
        <v>523</v>
      </c>
      <c r="D19" s="3">
        <v>929</v>
      </c>
      <c r="E19" s="4">
        <v>1452</v>
      </c>
      <c r="F19" s="4">
        <f t="shared" si="3"/>
        <v>10982</v>
      </c>
      <c r="G19" s="4"/>
      <c r="I19" s="2">
        <v>43319</v>
      </c>
      <c r="J19" s="6">
        <v>326</v>
      </c>
      <c r="K19" s="6">
        <v>414</v>
      </c>
      <c r="L19" s="6">
        <f t="shared" si="1"/>
        <v>740</v>
      </c>
      <c r="M19" s="5">
        <f t="shared" si="2"/>
        <v>5929</v>
      </c>
      <c r="N19" s="6"/>
      <c r="O19" s="8">
        <f t="shared" ref="O19:O28" si="4">M19-F19</f>
        <v>-5053</v>
      </c>
    </row>
    <row r="20" spans="1:15">
      <c r="A20">
        <v>15</v>
      </c>
      <c r="B20" s="2">
        <v>42760</v>
      </c>
      <c r="C20" s="3">
        <v>695</v>
      </c>
      <c r="D20" s="3">
        <v>545</v>
      </c>
      <c r="E20" s="4">
        <v>1240</v>
      </c>
      <c r="F20" s="4">
        <f t="shared" si="3"/>
        <v>12222</v>
      </c>
      <c r="G20" s="4"/>
      <c r="I20" s="2">
        <v>43320</v>
      </c>
      <c r="J20" s="6">
        <v>408</v>
      </c>
      <c r="K20" s="6">
        <v>407</v>
      </c>
      <c r="L20" s="6">
        <f t="shared" si="1"/>
        <v>815</v>
      </c>
      <c r="M20" s="5">
        <f t="shared" si="2"/>
        <v>6744</v>
      </c>
      <c r="N20" s="6"/>
      <c r="O20" s="8">
        <f t="shared" si="4"/>
        <v>-5478</v>
      </c>
    </row>
    <row r="21" spans="1:15">
      <c r="A21">
        <v>16</v>
      </c>
      <c r="B21" s="2">
        <v>42761</v>
      </c>
      <c r="C21" s="3">
        <v>929</v>
      </c>
      <c r="D21" s="3">
        <v>962</v>
      </c>
      <c r="E21" s="4">
        <v>1891</v>
      </c>
      <c r="F21" s="4">
        <f t="shared" si="3"/>
        <v>14113</v>
      </c>
      <c r="G21" s="4"/>
      <c r="I21" s="2">
        <v>43321</v>
      </c>
      <c r="J21" s="6">
        <v>846</v>
      </c>
      <c r="K21" s="6">
        <v>841</v>
      </c>
      <c r="L21" s="6">
        <f t="shared" si="1"/>
        <v>1687</v>
      </c>
      <c r="M21" s="5">
        <f t="shared" si="2"/>
        <v>8431</v>
      </c>
      <c r="N21" s="6"/>
      <c r="O21" s="8">
        <f t="shared" si="4"/>
        <v>-5682</v>
      </c>
    </row>
    <row r="22" spans="1:15">
      <c r="A22">
        <v>17</v>
      </c>
      <c r="B22" s="2">
        <v>42762</v>
      </c>
      <c r="C22" s="3">
        <v>657</v>
      </c>
      <c r="D22" s="3">
        <v>792</v>
      </c>
      <c r="E22" s="4">
        <v>1449</v>
      </c>
      <c r="F22" s="4">
        <f t="shared" si="3"/>
        <v>15562</v>
      </c>
      <c r="G22" s="4"/>
      <c r="I22" s="2">
        <v>43322</v>
      </c>
      <c r="J22" s="6">
        <v>138</v>
      </c>
      <c r="K22" s="6">
        <v>146</v>
      </c>
      <c r="L22" s="6">
        <f t="shared" si="1"/>
        <v>284</v>
      </c>
      <c r="M22" s="5">
        <f t="shared" si="2"/>
        <v>8715</v>
      </c>
      <c r="N22" s="6"/>
      <c r="O22" s="8">
        <f t="shared" si="4"/>
        <v>-6847</v>
      </c>
    </row>
    <row r="23" spans="1:15">
      <c r="A23">
        <v>18</v>
      </c>
      <c r="B23" s="2">
        <v>42763</v>
      </c>
      <c r="C23" s="3">
        <v>931</v>
      </c>
      <c r="D23" s="3">
        <v>768</v>
      </c>
      <c r="E23" s="4">
        <v>1699</v>
      </c>
      <c r="F23" s="4">
        <f t="shared" si="3"/>
        <v>17261</v>
      </c>
      <c r="G23" s="4"/>
      <c r="I23" s="2">
        <v>43323</v>
      </c>
      <c r="J23" s="6">
        <v>507</v>
      </c>
      <c r="K23" s="6">
        <v>576</v>
      </c>
      <c r="L23" s="6">
        <f t="shared" si="1"/>
        <v>1083</v>
      </c>
      <c r="M23" s="5">
        <f t="shared" si="2"/>
        <v>9798</v>
      </c>
      <c r="N23" s="6"/>
      <c r="O23" s="8">
        <f t="shared" si="4"/>
        <v>-7463</v>
      </c>
    </row>
    <row r="24" spans="1:15">
      <c r="A24">
        <v>19</v>
      </c>
      <c r="B24" s="2">
        <v>42764</v>
      </c>
      <c r="C24" s="3">
        <v>339</v>
      </c>
      <c r="D24" s="3">
        <v>489</v>
      </c>
      <c r="E24" s="3">
        <v>828</v>
      </c>
      <c r="F24" s="4">
        <f t="shared" si="3"/>
        <v>18089</v>
      </c>
      <c r="G24" s="3"/>
      <c r="I24" s="2">
        <v>43324</v>
      </c>
      <c r="J24" s="3">
        <v>250</v>
      </c>
      <c r="K24" s="3">
        <v>251</v>
      </c>
      <c r="L24" s="3">
        <f t="shared" si="1"/>
        <v>501</v>
      </c>
      <c r="M24" s="5">
        <f t="shared" si="2"/>
        <v>10299</v>
      </c>
      <c r="N24" s="3"/>
      <c r="O24" s="8">
        <f t="shared" si="4"/>
        <v>-7790</v>
      </c>
    </row>
    <row r="25" spans="1:15">
      <c r="A25">
        <v>20</v>
      </c>
      <c r="B25" s="2">
        <v>42765</v>
      </c>
      <c r="C25" s="3">
        <v>371</v>
      </c>
      <c r="D25" s="3">
        <v>367</v>
      </c>
      <c r="E25" s="3">
        <v>738</v>
      </c>
      <c r="F25" s="4">
        <f t="shared" si="3"/>
        <v>18827</v>
      </c>
      <c r="G25" s="3"/>
      <c r="I25" s="2">
        <v>43325</v>
      </c>
      <c r="J25" s="3">
        <v>288</v>
      </c>
      <c r="K25" s="3">
        <v>286</v>
      </c>
      <c r="L25" s="3">
        <f t="shared" si="1"/>
        <v>574</v>
      </c>
      <c r="M25" s="5">
        <f t="shared" si="2"/>
        <v>10873</v>
      </c>
      <c r="N25" s="3"/>
      <c r="O25" s="8">
        <f t="shared" si="4"/>
        <v>-7954</v>
      </c>
    </row>
    <row r="26" spans="1:15">
      <c r="A26">
        <v>21</v>
      </c>
      <c r="B26" s="2">
        <v>42766</v>
      </c>
      <c r="C26" s="3">
        <v>221</v>
      </c>
      <c r="D26" s="3">
        <v>318</v>
      </c>
      <c r="E26" s="3">
        <v>539</v>
      </c>
      <c r="F26" s="4">
        <f t="shared" si="3"/>
        <v>19366</v>
      </c>
      <c r="G26" s="9">
        <f>SUM(E6:E26)</f>
        <v>19366</v>
      </c>
      <c r="I26" s="2">
        <v>43326</v>
      </c>
      <c r="J26" s="3">
        <v>313</v>
      </c>
      <c r="K26" s="3">
        <v>316</v>
      </c>
      <c r="L26" s="3">
        <f t="shared" si="1"/>
        <v>629</v>
      </c>
      <c r="M26" s="5">
        <f t="shared" si="2"/>
        <v>11502</v>
      </c>
      <c r="N26" s="3"/>
      <c r="O26" s="8">
        <f t="shared" si="4"/>
        <v>-7864</v>
      </c>
    </row>
    <row r="27" spans="1:15">
      <c r="A27">
        <v>22</v>
      </c>
      <c r="B27" s="2">
        <v>42767</v>
      </c>
      <c r="C27" s="3">
        <v>966</v>
      </c>
      <c r="D27" s="4">
        <v>1157</v>
      </c>
      <c r="E27" s="4">
        <v>2123</v>
      </c>
      <c r="F27" s="4">
        <f t="shared" si="3"/>
        <v>21489</v>
      </c>
      <c r="G27" s="4"/>
      <c r="I27" s="2">
        <v>43327</v>
      </c>
      <c r="J27" s="3">
        <v>283</v>
      </c>
      <c r="K27" s="4">
        <v>335</v>
      </c>
      <c r="L27" s="4">
        <f t="shared" si="1"/>
        <v>618</v>
      </c>
      <c r="M27" s="5">
        <f t="shared" si="2"/>
        <v>12120</v>
      </c>
      <c r="N27" s="4"/>
      <c r="O27" s="8">
        <f t="shared" si="4"/>
        <v>-9369</v>
      </c>
    </row>
    <row r="28" spans="1:15">
      <c r="A28">
        <v>23</v>
      </c>
      <c r="B28" s="2">
        <v>42768</v>
      </c>
      <c r="C28" s="3">
        <v>99</v>
      </c>
      <c r="D28" s="3">
        <v>91</v>
      </c>
      <c r="E28" s="3">
        <v>190</v>
      </c>
      <c r="F28" s="4">
        <f t="shared" si="3"/>
        <v>21679</v>
      </c>
      <c r="G28" s="3"/>
      <c r="I28" s="2">
        <v>43328</v>
      </c>
      <c r="J28" s="3">
        <v>206</v>
      </c>
      <c r="K28" s="3">
        <v>106</v>
      </c>
      <c r="L28" s="3">
        <f t="shared" si="1"/>
        <v>312</v>
      </c>
      <c r="M28" s="5">
        <f t="shared" si="2"/>
        <v>12432</v>
      </c>
      <c r="N28" s="3"/>
      <c r="O28" s="8">
        <f t="shared" si="4"/>
        <v>-9247</v>
      </c>
    </row>
    <row r="29" spans="1:15">
      <c r="A29">
        <v>24</v>
      </c>
      <c r="B29" s="2">
        <v>42769</v>
      </c>
      <c r="C29" s="3">
        <v>548</v>
      </c>
      <c r="D29" s="3">
        <v>570</v>
      </c>
      <c r="E29" s="4">
        <v>1118</v>
      </c>
      <c r="F29" s="4">
        <f t="shared" si="3"/>
        <v>22797</v>
      </c>
      <c r="G29" s="4"/>
      <c r="I29" s="2">
        <v>43329</v>
      </c>
      <c r="J29" s="3"/>
      <c r="K29" s="3"/>
      <c r="L29" s="4">
        <f t="shared" si="1"/>
        <v>0</v>
      </c>
      <c r="M29" s="5">
        <f t="shared" si="2"/>
        <v>12432</v>
      </c>
      <c r="N29" s="4"/>
    </row>
    <row r="30" spans="1:15">
      <c r="A30">
        <v>25</v>
      </c>
      <c r="B30" s="2">
        <v>42770</v>
      </c>
      <c r="C30" s="4">
        <v>1282</v>
      </c>
      <c r="D30" s="4">
        <v>1283</v>
      </c>
      <c r="E30" s="4">
        <v>2565</v>
      </c>
      <c r="F30" s="4">
        <f t="shared" si="3"/>
        <v>25362</v>
      </c>
      <c r="G30" s="4"/>
      <c r="I30" s="2">
        <v>43330</v>
      </c>
      <c r="J30" s="4">
        <v>182</v>
      </c>
      <c r="K30" s="4">
        <v>230</v>
      </c>
      <c r="L30" s="4">
        <f t="shared" si="1"/>
        <v>412</v>
      </c>
      <c r="M30" s="5">
        <f t="shared" si="2"/>
        <v>12844</v>
      </c>
      <c r="N30" s="4"/>
    </row>
    <row r="31" spans="1:15">
      <c r="A31">
        <v>26</v>
      </c>
      <c r="B31" s="2">
        <v>42771</v>
      </c>
      <c r="C31" s="3">
        <v>276</v>
      </c>
      <c r="D31" s="3">
        <v>264</v>
      </c>
      <c r="E31" s="3">
        <v>540</v>
      </c>
      <c r="F31" s="4">
        <f t="shared" si="3"/>
        <v>25902</v>
      </c>
      <c r="G31" s="3"/>
      <c r="I31" s="2">
        <v>43331</v>
      </c>
      <c r="J31" s="3">
        <v>55</v>
      </c>
      <c r="K31" s="3">
        <v>68</v>
      </c>
      <c r="L31" s="4">
        <f t="shared" si="1"/>
        <v>123</v>
      </c>
      <c r="M31" s="5">
        <f t="shared" si="2"/>
        <v>12967</v>
      </c>
      <c r="N31" s="3"/>
    </row>
    <row r="32" spans="1:15">
      <c r="A32">
        <v>27</v>
      </c>
      <c r="B32" s="2">
        <v>42772</v>
      </c>
      <c r="C32" s="3">
        <v>936</v>
      </c>
      <c r="D32" s="3">
        <v>945</v>
      </c>
      <c r="E32" s="4">
        <v>1881</v>
      </c>
      <c r="F32" s="4">
        <f t="shared" si="3"/>
        <v>27783</v>
      </c>
      <c r="G32" s="4"/>
      <c r="I32" s="2">
        <v>43332</v>
      </c>
      <c r="J32" s="3">
        <v>111</v>
      </c>
      <c r="K32" s="3">
        <v>136</v>
      </c>
      <c r="L32" s="4">
        <f t="shared" si="1"/>
        <v>247</v>
      </c>
      <c r="M32" s="5">
        <f t="shared" si="2"/>
        <v>13214</v>
      </c>
      <c r="N32" s="4"/>
    </row>
    <row r="33" spans="1:14">
      <c r="A33">
        <v>28</v>
      </c>
      <c r="B33" s="2">
        <v>42773</v>
      </c>
      <c r="C33" s="3">
        <v>193</v>
      </c>
      <c r="D33" s="3">
        <v>195</v>
      </c>
      <c r="E33" s="3">
        <v>388</v>
      </c>
      <c r="F33" s="4">
        <f t="shared" si="3"/>
        <v>28171</v>
      </c>
      <c r="G33" s="3"/>
      <c r="I33" s="2">
        <v>43333</v>
      </c>
      <c r="J33" s="3">
        <v>116</v>
      </c>
      <c r="K33" s="3">
        <v>166</v>
      </c>
      <c r="L33" s="4">
        <f t="shared" si="1"/>
        <v>282</v>
      </c>
      <c r="M33" s="5">
        <f t="shared" si="2"/>
        <v>13496</v>
      </c>
      <c r="N33" s="3"/>
    </row>
    <row r="34" spans="1:14">
      <c r="A34">
        <v>29</v>
      </c>
      <c r="B34" s="2">
        <v>42774</v>
      </c>
      <c r="C34" s="3">
        <v>769</v>
      </c>
      <c r="D34" s="3">
        <v>829</v>
      </c>
      <c r="E34" s="4">
        <v>1598</v>
      </c>
      <c r="F34" s="4">
        <f t="shared" si="3"/>
        <v>29769</v>
      </c>
      <c r="G34" s="4"/>
      <c r="I34" s="2">
        <v>43334</v>
      </c>
      <c r="J34" s="3"/>
      <c r="K34" s="3"/>
      <c r="L34" s="4">
        <f t="shared" si="1"/>
        <v>0</v>
      </c>
      <c r="M34" s="5">
        <f t="shared" si="2"/>
        <v>13496</v>
      </c>
      <c r="N34" s="4"/>
    </row>
    <row r="35" spans="1:14">
      <c r="A35">
        <v>30</v>
      </c>
      <c r="B35" s="2">
        <v>42775</v>
      </c>
      <c r="C35" s="3">
        <v>426</v>
      </c>
      <c r="D35" s="3">
        <v>426</v>
      </c>
      <c r="E35" s="3">
        <v>852</v>
      </c>
      <c r="F35" s="4">
        <f t="shared" si="3"/>
        <v>30621</v>
      </c>
      <c r="G35" s="3"/>
      <c r="I35" s="2">
        <v>43335</v>
      </c>
      <c r="J35" s="3">
        <v>127</v>
      </c>
      <c r="K35" s="3">
        <v>122</v>
      </c>
      <c r="L35" s="4">
        <f t="shared" si="1"/>
        <v>249</v>
      </c>
      <c r="M35" s="5">
        <f t="shared" si="2"/>
        <v>13745</v>
      </c>
      <c r="N35" s="3"/>
    </row>
    <row r="36" spans="1:14">
      <c r="I36" s="2">
        <v>43336</v>
      </c>
      <c r="J36" s="3">
        <v>34</v>
      </c>
      <c r="K36" s="3">
        <v>34</v>
      </c>
      <c r="L36" s="4">
        <f t="shared" ref="L36" si="5">J36+K36</f>
        <v>68</v>
      </c>
      <c r="M36" s="5">
        <f t="shared" ref="M36" si="6">L36+M35</f>
        <v>13813</v>
      </c>
      <c r="N36" s="3"/>
    </row>
    <row r="37" spans="1:14">
      <c r="I37" s="2">
        <v>43337</v>
      </c>
      <c r="J37" s="3">
        <v>37</v>
      </c>
      <c r="K37" s="3">
        <v>37</v>
      </c>
      <c r="L37" s="4">
        <f t="shared" ref="L37:L38" si="7">J37+K37</f>
        <v>74</v>
      </c>
      <c r="M37" s="5">
        <f t="shared" ref="M37:M38" si="8">L37+M36</f>
        <v>13887</v>
      </c>
      <c r="N37" s="3"/>
    </row>
    <row r="38" spans="1:14">
      <c r="I38" s="2">
        <v>43338</v>
      </c>
      <c r="J38" s="3">
        <v>41</v>
      </c>
      <c r="K38" s="3">
        <v>40</v>
      </c>
      <c r="L38" s="4">
        <f t="shared" si="7"/>
        <v>81</v>
      </c>
      <c r="M38" s="5">
        <f t="shared" si="8"/>
        <v>13968</v>
      </c>
      <c r="N38" s="3"/>
    </row>
    <row r="39" spans="1:14">
      <c r="I39" s="2">
        <v>43339</v>
      </c>
      <c r="J39" s="3">
        <v>119</v>
      </c>
      <c r="K39" s="3">
        <v>119</v>
      </c>
      <c r="L39" s="4">
        <f t="shared" ref="L39:L43" si="9">J39+K39</f>
        <v>238</v>
      </c>
      <c r="M39" s="5">
        <f t="shared" ref="M39:M43" si="10">L39+M38</f>
        <v>14206</v>
      </c>
      <c r="N39" s="3"/>
    </row>
    <row r="40" spans="1:14">
      <c r="I40" s="2">
        <v>43340</v>
      </c>
      <c r="J40" s="3">
        <v>333</v>
      </c>
      <c r="K40" s="3">
        <v>333</v>
      </c>
      <c r="L40" s="4">
        <f t="shared" si="9"/>
        <v>666</v>
      </c>
      <c r="M40" s="5">
        <f t="shared" si="10"/>
        <v>14872</v>
      </c>
      <c r="N40" s="3"/>
    </row>
    <row r="41" spans="1:14">
      <c r="I41" s="2">
        <v>43341</v>
      </c>
      <c r="J41" s="3">
        <v>129</v>
      </c>
      <c r="K41" s="3">
        <v>79</v>
      </c>
      <c r="L41" s="4">
        <f t="shared" si="9"/>
        <v>208</v>
      </c>
      <c r="M41" s="5">
        <f t="shared" si="10"/>
        <v>15080</v>
      </c>
      <c r="N41" s="3"/>
    </row>
    <row r="42" spans="1:14">
      <c r="I42" s="2">
        <v>43342</v>
      </c>
      <c r="J42" s="3">
        <v>65</v>
      </c>
      <c r="K42" s="3">
        <v>65</v>
      </c>
      <c r="L42" s="4">
        <f t="shared" si="9"/>
        <v>130</v>
      </c>
      <c r="M42" s="5">
        <f t="shared" si="10"/>
        <v>15210</v>
      </c>
      <c r="N42" s="3"/>
    </row>
    <row r="43" spans="1:14">
      <c r="I43" s="2">
        <v>43343</v>
      </c>
      <c r="J43" s="3">
        <v>55</v>
      </c>
      <c r="K43" s="3">
        <v>55</v>
      </c>
      <c r="L43" s="4">
        <f t="shared" si="9"/>
        <v>110</v>
      </c>
      <c r="M43" s="5">
        <f t="shared" si="10"/>
        <v>15320</v>
      </c>
      <c r="N43" s="3"/>
    </row>
  </sheetData>
  <sortState ref="B38:E60">
    <sortCondition ref="D38:D60"/>
  </sortState>
  <mergeCells count="4">
    <mergeCell ref="B3:G3"/>
    <mergeCell ref="B5:G5"/>
    <mergeCell ref="I3:N3"/>
    <mergeCell ref="I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Penjualan</vt:lpstr>
      <vt:lpstr>Katalog</vt:lpstr>
      <vt:lpstr>Penjualan Kzt</vt:lpstr>
      <vt:lpstr>Katalog Kzt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Windows User</cp:lastModifiedBy>
  <dcterms:created xsi:type="dcterms:W3CDTF">2018-07-30T07:16:13Z</dcterms:created>
  <dcterms:modified xsi:type="dcterms:W3CDTF">2018-08-31T11:01:59Z</dcterms:modified>
</cp:coreProperties>
</file>