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" sheetId="60" r:id="rId5"/>
    <sheet name="Sale (2)" sheetId="62" r:id="rId6"/>
    <sheet name="Anip" sheetId="35" r:id="rId7"/>
    <sheet name="ESP" sheetId="57" r:id="rId8"/>
    <sheet name="Yuan" sheetId="61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Ghaisan" sheetId="20" r:id="rId19"/>
    <sheet name="PM" sheetId="4" r:id="rId20"/>
    <sheet name="LATIF" sheetId="29" r:id="rId21"/>
    <sheet name="Sheet3" sheetId="5" r:id="rId22"/>
    <sheet name="PYK" sheetId="21" r:id="rId23"/>
    <sheet name="Anang" sheetId="34" r:id="rId24"/>
    <sheet name="BOJES" sheetId="50" r:id="rId25"/>
    <sheet name="Aneka" sheetId="6" r:id="rId26"/>
    <sheet name="Okris" sheetId="33" r:id="rId27"/>
    <sheet name="Widya" sheetId="25" r:id="rId28"/>
    <sheet name="Aspuri" sheetId="11" r:id="rId29"/>
    <sheet name="Sambas" sheetId="40" r:id="rId30"/>
    <sheet name="Gafur" sheetId="46" r:id="rId31"/>
    <sheet name="Dudung" sheetId="41" r:id="rId32"/>
    <sheet name="Dadang S" sheetId="38" r:id="rId33"/>
    <sheet name="Heni" sheetId="42" r:id="rId34"/>
    <sheet name="Kusno" sheetId="39" r:id="rId35"/>
    <sheet name="ANDI" sheetId="47" r:id="rId36"/>
    <sheet name="Nina" sheetId="17" r:id="rId37"/>
    <sheet name="Arif Rah" sheetId="13" r:id="rId38"/>
    <sheet name="ARVAN" sheetId="48" r:id="rId39"/>
    <sheet name="Sheet5" sheetId="27" r:id="rId40"/>
    <sheet name="Dadang" sheetId="14" r:id="rId41"/>
    <sheet name="Sheet2" sheetId="9" r:id="rId42"/>
    <sheet name="Sheet1" sheetId="28" r:id="rId43"/>
    <sheet name="Sheet4" sheetId="45" r:id="rId44"/>
  </sheets>
  <definedNames>
    <definedName name="_xlnm.Print_Area" localSheetId="35">ANDI!$A$1:$J$38</definedName>
    <definedName name="_xlnm.Print_Area" localSheetId="38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24">BOJES!$A$1:$J$38</definedName>
    <definedName name="_xlnm.Print_Area" localSheetId="18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19">PM!$A$1:$J$95</definedName>
    <definedName name="_xlnm.Print_Area" localSheetId="4">Sale!$L$60:$M$75</definedName>
    <definedName name="_xlnm.Print_Area" localSheetId="5">'Sale (2)'!$L$60:$M$75</definedName>
    <definedName name="_xlnm.Print_Area" localSheetId="41">Sheet2!$A$4:$J$71</definedName>
    <definedName name="_xlnm.Print_Area" localSheetId="21">Sheet3!$A$1:$J$37</definedName>
    <definedName name="_xlnm.Print_Area" localSheetId="39">Sheet5!$A$4:$J$72</definedName>
    <definedName name="_xlnm.Print_Area" localSheetId="0">'Taufik ST'!$A$5:$J$361</definedName>
    <definedName name="_xlnm.Print_Area" localSheetId="27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61" l="1"/>
  <c r="L1" i="61"/>
  <c r="C21" i="15" l="1"/>
  <c r="B9" i="15"/>
  <c r="B6" i="15"/>
  <c r="J679" i="63" l="1"/>
  <c r="J677" i="63"/>
  <c r="J675" i="63"/>
  <c r="J674" i="63"/>
  <c r="I672" i="63"/>
  <c r="H672" i="63"/>
  <c r="G672" i="63"/>
  <c r="F672" i="63"/>
  <c r="D672" i="63"/>
  <c r="C672" i="63"/>
  <c r="L3" i="63"/>
  <c r="L2" i="63"/>
  <c r="L1" i="63"/>
  <c r="J676" i="63" l="1"/>
  <c r="J678" i="63" s="1"/>
  <c r="J680" i="63" s="1"/>
  <c r="I680" i="63" l="1"/>
  <c r="I2" i="63"/>
  <c r="L2" i="56" l="1"/>
  <c r="L1" i="56"/>
  <c r="L3" i="56" s="1"/>
  <c r="M2" i="58"/>
  <c r="M1" i="58"/>
  <c r="O1" i="2"/>
  <c r="M1" i="54"/>
  <c r="L2" i="2"/>
  <c r="L1" i="2"/>
  <c r="M2" i="54" l="1"/>
  <c r="M3" i="54" s="1"/>
  <c r="N3" i="54" s="1"/>
  <c r="J652" i="62"/>
  <c r="J650" i="62"/>
  <c r="J648" i="62"/>
  <c r="J647" i="62"/>
  <c r="I645" i="62"/>
  <c r="H645" i="62"/>
  <c r="G645" i="62"/>
  <c r="F645" i="62"/>
  <c r="D645" i="62"/>
  <c r="C645" i="62"/>
  <c r="L3" i="62"/>
  <c r="L2" i="62"/>
  <c r="L1" i="62"/>
  <c r="L2" i="60"/>
  <c r="L1" i="60"/>
  <c r="J649" i="62" l="1"/>
  <c r="J651" i="62" s="1"/>
  <c r="J653" i="62" s="1"/>
  <c r="I2" i="62" l="1"/>
  <c r="I653" i="62"/>
  <c r="B11" i="15" l="1"/>
  <c r="M3" i="2" l="1"/>
  <c r="L2" i="54" l="1"/>
  <c r="L1" i="54"/>
  <c r="L3" i="61" l="1"/>
  <c r="J45" i="61" l="1"/>
  <c r="J43" i="61"/>
  <c r="J41" i="61"/>
  <c r="J40" i="61"/>
  <c r="F38" i="61"/>
  <c r="C38" i="61"/>
  <c r="J42" i="61" l="1"/>
  <c r="J44" i="61" s="1"/>
  <c r="J46" i="61" s="1"/>
  <c r="I4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O2" i="57" l="1"/>
  <c r="N3" i="57"/>
  <c r="M2" i="57"/>
  <c r="M1" i="57"/>
  <c r="M3" i="57" s="1"/>
  <c r="O1" i="57" l="1"/>
  <c r="L2" i="12" l="1"/>
  <c r="L1" i="12"/>
  <c r="J1125" i="58" l="1"/>
  <c r="J1123" i="58"/>
  <c r="J1121" i="58"/>
  <c r="J1120" i="58"/>
  <c r="I1118" i="58"/>
  <c r="H1118" i="58"/>
  <c r="G1118" i="58"/>
  <c r="F1118" i="58"/>
  <c r="D1118" i="58"/>
  <c r="C1118" i="58"/>
  <c r="L666" i="58"/>
  <c r="L665" i="58"/>
  <c r="M3" i="58"/>
  <c r="L3" i="58"/>
  <c r="N3" i="58" l="1"/>
  <c r="J1122" i="58"/>
  <c r="J1124" i="58" s="1"/>
  <c r="J1126" i="58" s="1"/>
  <c r="I1126" i="58" l="1"/>
  <c r="I2" i="58"/>
  <c r="C8" i="15" s="1"/>
  <c r="M66" i="57" l="1"/>
  <c r="M65" i="57"/>
  <c r="M67" i="57" s="1"/>
  <c r="L15" i="2" l="1"/>
  <c r="L16" i="2"/>
  <c r="L17" i="2"/>
  <c r="J231" i="57" l="1"/>
  <c r="J229" i="57"/>
  <c r="J227" i="57"/>
  <c r="J226" i="57"/>
  <c r="G224" i="57"/>
  <c r="F224" i="57"/>
  <c r="C224" i="57"/>
  <c r="J228" i="57" l="1"/>
  <c r="J230" i="57" s="1"/>
  <c r="J232" i="57" s="1"/>
  <c r="I23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C10" i="15" l="1"/>
  <c r="M1" i="56"/>
  <c r="J46" i="55"/>
  <c r="J48" i="55" s="1"/>
  <c r="J50" i="55" s="1"/>
  <c r="I50" i="55" s="1"/>
  <c r="I2" i="55" l="1"/>
  <c r="C9" i="15" s="1"/>
  <c r="I42" i="30" l="1"/>
  <c r="I44" i="30"/>
  <c r="I37" i="18" l="1"/>
  <c r="I39" i="18"/>
  <c r="L3" i="12" l="1"/>
  <c r="B18" i="15" l="1"/>
  <c r="B14" i="15"/>
  <c r="J360" i="54" l="1"/>
  <c r="J358" i="54"/>
  <c r="J356" i="54"/>
  <c r="J355" i="54"/>
  <c r="I353" i="54"/>
  <c r="H353" i="54"/>
  <c r="G353" i="54"/>
  <c r="F353" i="54"/>
  <c r="D353" i="54"/>
  <c r="C353" i="54"/>
  <c r="J357" i="54" l="1"/>
  <c r="J359" i="54" s="1"/>
  <c r="J361" i="54" s="1"/>
  <c r="I2" i="54" s="1"/>
  <c r="C5" i="15" s="1"/>
  <c r="L3" i="54"/>
  <c r="I361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9" i="2" l="1"/>
  <c r="I184" i="2"/>
  <c r="H184" i="2"/>
  <c r="G184" i="2"/>
  <c r="F18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91" i="2"/>
  <c r="J187" i="2"/>
  <c r="J186" i="2"/>
  <c r="D184" i="2"/>
  <c r="C18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8" i="2"/>
  <c r="J190" i="2" s="1"/>
  <c r="J192" i="2" s="1"/>
  <c r="I192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<sst xmlns="http://schemas.openxmlformats.org/spreadsheetml/2006/main" count="2200" uniqueCount="210">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</sst>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5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16" fontId="0" fillId="7" borderId="1" xfId="0" applyNumberFormat="1" applyFill="1" applyBorder="1" applyAlignment="1">
      <alignment horizontal="center"/>
    </xf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61"/>
  <sheetViews>
    <sheetView zoomScale="85" zoomScaleNormal="85" workbookViewId="0">
      <pane ySplit="7" topLeftCell="A343" activePane="bottomLeft" state="frozen"/>
      <selection pane="bottomLeft" activeCell="E349" sqref="E34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9" t="s">
        <v>22</v>
      </c>
      <c r="G1" s="379"/>
      <c r="H1" s="379"/>
      <c r="I1" s="220" t="s">
        <v>20</v>
      </c>
      <c r="J1" s="218"/>
      <c r="L1" s="275">
        <f>SUM(D322:D330)</f>
        <v>4970265</v>
      </c>
      <c r="M1" s="238">
        <f>SUM(D331:D342)</f>
        <v>7086365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9" t="s">
        <v>21</v>
      </c>
      <c r="G2" s="379"/>
      <c r="H2" s="379"/>
      <c r="I2" s="220">
        <f>J361*-1</f>
        <v>3695127</v>
      </c>
      <c r="J2" s="218"/>
      <c r="L2" s="276">
        <f>SUM(G322:G330)</f>
        <v>2344301</v>
      </c>
      <c r="M2" s="238">
        <f>SUM(G331:G342)</f>
        <v>648464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>
        <f>M1-M2</f>
        <v>6437901</v>
      </c>
      <c r="N3" s="238">
        <f>L3+M3</f>
        <v>9063865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80" t="s">
        <v>60</v>
      </c>
      <c r="B5" s="380"/>
      <c r="C5" s="380"/>
      <c r="D5" s="380"/>
      <c r="E5" s="380"/>
      <c r="F5" s="380"/>
      <c r="G5" s="380"/>
      <c r="H5" s="380"/>
      <c r="I5" s="380"/>
      <c r="J5" s="380"/>
      <c r="L5" s="274"/>
      <c r="M5" s="238"/>
      <c r="N5" s="238"/>
      <c r="O5" s="238"/>
    </row>
    <row r="6" spans="1:15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383" t="s">
        <v>5</v>
      </c>
      <c r="J6" s="384" t="s">
        <v>6</v>
      </c>
    </row>
    <row r="7" spans="1:15" x14ac:dyDescent="0.25">
      <c r="A7" s="38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2"/>
      <c r="I7" s="383"/>
      <c r="J7" s="38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10">
        <v>43346</v>
      </c>
      <c r="B343" s="115">
        <v>180173895</v>
      </c>
      <c r="C343" s="306">
        <v>7</v>
      </c>
      <c r="D343" s="117">
        <v>714438</v>
      </c>
      <c r="E343" s="118">
        <v>180045109</v>
      </c>
      <c r="F343" s="120">
        <v>1</v>
      </c>
      <c r="G343" s="117">
        <v>92050</v>
      </c>
      <c r="H343" s="118"/>
      <c r="I343" s="213"/>
      <c r="J343" s="117"/>
    </row>
    <row r="344" spans="1:10" ht="15.75" customHeight="1" x14ac:dyDescent="0.25">
      <c r="A344" s="210">
        <v>43346</v>
      </c>
      <c r="B344" s="115">
        <v>180173945</v>
      </c>
      <c r="C344" s="306">
        <v>4</v>
      </c>
      <c r="D344" s="117">
        <v>376775</v>
      </c>
      <c r="E344" s="118"/>
      <c r="F344" s="120"/>
      <c r="G344" s="117"/>
      <c r="H344" s="118"/>
      <c r="I344" s="213"/>
      <c r="J344" s="117"/>
    </row>
    <row r="345" spans="1:10" ht="15.75" customHeight="1" x14ac:dyDescent="0.25">
      <c r="A345" s="210">
        <v>43347</v>
      </c>
      <c r="B345" s="115">
        <v>180173990</v>
      </c>
      <c r="C345" s="306">
        <v>8</v>
      </c>
      <c r="D345" s="117">
        <v>831163</v>
      </c>
      <c r="E345" s="118">
        <v>180045126</v>
      </c>
      <c r="F345" s="120">
        <v>2</v>
      </c>
      <c r="G345" s="117">
        <v>223038</v>
      </c>
      <c r="H345" s="118"/>
      <c r="I345" s="213"/>
      <c r="J345" s="117"/>
    </row>
    <row r="346" spans="1:10" ht="15.75" customHeight="1" x14ac:dyDescent="0.25">
      <c r="A346" s="210">
        <v>43347</v>
      </c>
      <c r="B346" s="115">
        <v>180174030</v>
      </c>
      <c r="C346" s="306">
        <v>2</v>
      </c>
      <c r="D346" s="117">
        <v>164675</v>
      </c>
      <c r="E346" s="118"/>
      <c r="F346" s="120"/>
      <c r="G346" s="117"/>
      <c r="H346" s="118"/>
      <c r="I346" s="213"/>
      <c r="J346" s="117"/>
    </row>
    <row r="347" spans="1:10" ht="15.75" customHeight="1" x14ac:dyDescent="0.25">
      <c r="A347" s="210">
        <v>43348</v>
      </c>
      <c r="B347" s="115">
        <v>180174102</v>
      </c>
      <c r="C347" s="306">
        <v>7</v>
      </c>
      <c r="D347" s="117">
        <v>818213</v>
      </c>
      <c r="E347" s="118"/>
      <c r="F347" s="120"/>
      <c r="G347" s="117"/>
      <c r="H347" s="118"/>
      <c r="I347" s="213"/>
      <c r="J347" s="117"/>
    </row>
    <row r="348" spans="1:10" ht="15.75" customHeight="1" x14ac:dyDescent="0.25">
      <c r="A348" s="210">
        <v>43348</v>
      </c>
      <c r="B348" s="115">
        <v>180174128</v>
      </c>
      <c r="C348" s="306">
        <v>1</v>
      </c>
      <c r="D348" s="117">
        <v>97038</v>
      </c>
      <c r="E348" s="118"/>
      <c r="F348" s="120"/>
      <c r="G348" s="117"/>
      <c r="H348" s="118"/>
      <c r="I348" s="213"/>
      <c r="J348" s="117"/>
    </row>
    <row r="349" spans="1:10" ht="15.75" customHeight="1" x14ac:dyDescent="0.25">
      <c r="A349" s="210">
        <v>43349</v>
      </c>
      <c r="B349" s="115">
        <v>180174183</v>
      </c>
      <c r="C349" s="306">
        <v>6</v>
      </c>
      <c r="D349" s="117">
        <v>637000</v>
      </c>
      <c r="E349" s="118">
        <v>180045164</v>
      </c>
      <c r="F349" s="120">
        <v>1</v>
      </c>
      <c r="G349" s="117">
        <v>69300</v>
      </c>
      <c r="H349" s="118"/>
      <c r="I349" s="213"/>
      <c r="J349" s="117"/>
    </row>
    <row r="350" spans="1:10" ht="15.75" customHeight="1" x14ac:dyDescent="0.25">
      <c r="A350" s="210">
        <v>43349</v>
      </c>
      <c r="B350" s="115">
        <v>180174225</v>
      </c>
      <c r="C350" s="306">
        <v>4</v>
      </c>
      <c r="D350" s="117">
        <v>440213</v>
      </c>
      <c r="E350" s="118"/>
      <c r="F350" s="120"/>
      <c r="G350" s="117"/>
      <c r="H350" s="118"/>
      <c r="I350" s="213"/>
      <c r="J350" s="117"/>
    </row>
    <row r="351" spans="1:10" ht="15.75" customHeight="1" x14ac:dyDescent="0.25">
      <c r="A351" s="210"/>
      <c r="B351" s="115"/>
      <c r="C351" s="306"/>
      <c r="D351" s="117"/>
      <c r="E351" s="118"/>
      <c r="F351" s="120"/>
      <c r="G351" s="117"/>
      <c r="H351" s="118"/>
      <c r="I351" s="213"/>
      <c r="J351" s="117"/>
    </row>
    <row r="352" spans="1:10" x14ac:dyDescent="0.25">
      <c r="A352" s="235"/>
      <c r="B352" s="234"/>
      <c r="C352" s="12"/>
      <c r="D352" s="236"/>
      <c r="E352" s="237"/>
      <c r="F352" s="240"/>
      <c r="G352" s="236"/>
      <c r="H352" s="237"/>
      <c r="I352" s="239"/>
      <c r="J352" s="236"/>
    </row>
    <row r="353" spans="1:10" x14ac:dyDescent="0.25">
      <c r="A353" s="235"/>
      <c r="B353" s="223" t="s">
        <v>11</v>
      </c>
      <c r="C353" s="229">
        <f>SUM(C8:C352)</f>
        <v>3582</v>
      </c>
      <c r="D353" s="224">
        <f>SUM(D8:D352)</f>
        <v>375549470</v>
      </c>
      <c r="E353" s="223" t="s">
        <v>11</v>
      </c>
      <c r="F353" s="232">
        <f>SUM(F8:F352)</f>
        <v>484</v>
      </c>
      <c r="G353" s="224">
        <f>SUM(G8:G352)</f>
        <v>53571208</v>
      </c>
      <c r="H353" s="232">
        <f>SUM(H8:H352)</f>
        <v>0</v>
      </c>
      <c r="I353" s="232">
        <f>SUM(I8:I352)</f>
        <v>318283135</v>
      </c>
      <c r="J353" s="5"/>
    </row>
    <row r="354" spans="1:10" x14ac:dyDescent="0.25">
      <c r="A354" s="235"/>
      <c r="B354" s="223"/>
      <c r="C354" s="229"/>
      <c r="D354" s="224"/>
      <c r="E354" s="223"/>
      <c r="F354" s="232"/>
      <c r="G354" s="224"/>
      <c r="H354" s="232"/>
      <c r="I354" s="232"/>
      <c r="J354" s="5"/>
    </row>
    <row r="355" spans="1:10" x14ac:dyDescent="0.25">
      <c r="A355" s="225"/>
      <c r="B355" s="226"/>
      <c r="C355" s="12"/>
      <c r="D355" s="236"/>
      <c r="E355" s="223"/>
      <c r="F355" s="240"/>
      <c r="G355" s="385" t="s">
        <v>12</v>
      </c>
      <c r="H355" s="385"/>
      <c r="I355" s="239"/>
      <c r="J355" s="227">
        <f>SUM(D8:D352)</f>
        <v>375549470</v>
      </c>
    </row>
    <row r="356" spans="1:10" x14ac:dyDescent="0.25">
      <c r="A356" s="235"/>
      <c r="B356" s="234"/>
      <c r="C356" s="12"/>
      <c r="D356" s="236"/>
      <c r="E356" s="237"/>
      <c r="F356" s="240"/>
      <c r="G356" s="385" t="s">
        <v>13</v>
      </c>
      <c r="H356" s="385"/>
      <c r="I356" s="239"/>
      <c r="J356" s="227">
        <f>SUM(G8:G352)</f>
        <v>53571208</v>
      </c>
    </row>
    <row r="357" spans="1:10" x14ac:dyDescent="0.25">
      <c r="A357" s="228"/>
      <c r="B357" s="237"/>
      <c r="C357" s="12"/>
      <c r="D357" s="236"/>
      <c r="E357" s="237"/>
      <c r="F357" s="240"/>
      <c r="G357" s="385" t="s">
        <v>14</v>
      </c>
      <c r="H357" s="385"/>
      <c r="I357" s="41"/>
      <c r="J357" s="229">
        <f>J355-J356</f>
        <v>321978262</v>
      </c>
    </row>
    <row r="358" spans="1:10" x14ac:dyDescent="0.25">
      <c r="A358" s="235"/>
      <c r="B358" s="230"/>
      <c r="C358" s="12"/>
      <c r="D358" s="231"/>
      <c r="E358" s="237"/>
      <c r="F358" s="240"/>
      <c r="G358" s="385" t="s">
        <v>15</v>
      </c>
      <c r="H358" s="385"/>
      <c r="I358" s="239"/>
      <c r="J358" s="227">
        <f>SUM(H8:H352)</f>
        <v>0</v>
      </c>
    </row>
    <row r="359" spans="1:10" x14ac:dyDescent="0.25">
      <c r="A359" s="235"/>
      <c r="B359" s="230"/>
      <c r="C359" s="12"/>
      <c r="D359" s="231"/>
      <c r="E359" s="237"/>
      <c r="F359" s="240"/>
      <c r="G359" s="385" t="s">
        <v>16</v>
      </c>
      <c r="H359" s="385"/>
      <c r="I359" s="239"/>
      <c r="J359" s="227">
        <f>J357+J358</f>
        <v>321978262</v>
      </c>
    </row>
    <row r="360" spans="1:10" x14ac:dyDescent="0.25">
      <c r="A360" s="235"/>
      <c r="B360" s="230"/>
      <c r="C360" s="12"/>
      <c r="D360" s="231"/>
      <c r="E360" s="237"/>
      <c r="F360" s="240"/>
      <c r="G360" s="385" t="s">
        <v>5</v>
      </c>
      <c r="H360" s="385"/>
      <c r="I360" s="239"/>
      <c r="J360" s="227">
        <f>SUM(I8:I352)</f>
        <v>318283135</v>
      </c>
    </row>
    <row r="361" spans="1:10" x14ac:dyDescent="0.25">
      <c r="A361" s="235"/>
      <c r="B361" s="230"/>
      <c r="C361" s="12"/>
      <c r="D361" s="231"/>
      <c r="E361" s="237"/>
      <c r="F361" s="240"/>
      <c r="G361" s="385" t="s">
        <v>32</v>
      </c>
      <c r="H361" s="385"/>
      <c r="I361" s="240" t="str">
        <f>IF(J361&gt;0,"SALDO",IF(J361&lt;0,"PIUTANG",IF(J361=0,"LUNAS")))</f>
        <v>PIUTANG</v>
      </c>
      <c r="J361" s="227">
        <f>J360-J359</f>
        <v>-3695127</v>
      </c>
    </row>
  </sheetData>
  <mergeCells count="15">
    <mergeCell ref="G361:H361"/>
    <mergeCell ref="G355:H355"/>
    <mergeCell ref="G356:H356"/>
    <mergeCell ref="G357:H357"/>
    <mergeCell ref="G358:H358"/>
    <mergeCell ref="G359:H359"/>
    <mergeCell ref="G360:H36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92"/>
  <sheetViews>
    <sheetView workbookViewId="0">
      <pane ySplit="7" topLeftCell="A170" activePane="bottomLeft" state="frozen"/>
      <selection pane="bottomLeft" activeCell="B181" sqref="B18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9" t="s">
        <v>22</v>
      </c>
      <c r="G1" s="379"/>
      <c r="H1" s="379"/>
      <c r="I1" s="42" t="s">
        <v>20</v>
      </c>
      <c r="J1" s="20"/>
      <c r="L1" s="277">
        <f>SUM(D176:D179)</f>
        <v>860477</v>
      </c>
      <c r="M1" s="219">
        <v>0</v>
      </c>
      <c r="N1" s="219">
        <v>132213</v>
      </c>
      <c r="O1" s="219">
        <f>L2+N1</f>
        <v>445376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J192*-1</f>
        <v>1148614</v>
      </c>
      <c r="J2" s="20"/>
      <c r="L2" s="277">
        <f>SUM(G176:G179)</f>
        <v>313163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547314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8" x14ac:dyDescent="0.25">
      <c r="A6" s="386" t="s">
        <v>2</v>
      </c>
      <c r="B6" s="382" t="s">
        <v>3</v>
      </c>
      <c r="C6" s="382"/>
      <c r="D6" s="382"/>
      <c r="E6" s="382"/>
      <c r="F6" s="382"/>
      <c r="G6" s="382"/>
      <c r="H6" s="387" t="s">
        <v>4</v>
      </c>
      <c r="I6" s="383" t="s">
        <v>5</v>
      </c>
      <c r="J6" s="384" t="s">
        <v>6</v>
      </c>
    </row>
    <row r="7" spans="1:18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383"/>
      <c r="J7" s="38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>
        <v>43344</v>
      </c>
      <c r="B179" s="234">
        <v>180173769</v>
      </c>
      <c r="C179" s="240">
        <v>1</v>
      </c>
      <c r="D179" s="236">
        <v>110163</v>
      </c>
      <c r="E179" s="237">
        <v>180045077</v>
      </c>
      <c r="F179" s="240">
        <v>2</v>
      </c>
      <c r="G179" s="236">
        <v>216125</v>
      </c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2">
        <v>43347</v>
      </c>
      <c r="B180" s="234">
        <v>180174038</v>
      </c>
      <c r="C180" s="240">
        <v>2</v>
      </c>
      <c r="D180" s="236">
        <v>297063</v>
      </c>
      <c r="E180" s="237"/>
      <c r="F180" s="240"/>
      <c r="G180" s="236"/>
      <c r="H180" s="239"/>
      <c r="I180" s="239"/>
      <c r="J180" s="23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2">
        <v>43349</v>
      </c>
      <c r="B181" s="234">
        <v>180174219</v>
      </c>
      <c r="C181" s="240">
        <v>4</v>
      </c>
      <c r="D181" s="236">
        <v>436450</v>
      </c>
      <c r="E181" s="237"/>
      <c r="F181" s="240"/>
      <c r="G181" s="236"/>
      <c r="H181" s="239"/>
      <c r="I181" s="239"/>
      <c r="J181" s="23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2"/>
      <c r="B182" s="234"/>
      <c r="C182" s="240"/>
      <c r="D182" s="236"/>
      <c r="E182" s="237"/>
      <c r="F182" s="240"/>
      <c r="G182" s="236"/>
      <c r="H182" s="239"/>
      <c r="I182" s="239"/>
      <c r="J182" s="236"/>
      <c r="K182" s="219"/>
      <c r="L182" s="219"/>
      <c r="M182" s="219"/>
      <c r="N182" s="219"/>
      <c r="O182" s="219"/>
      <c r="P182" s="219"/>
      <c r="Q182" s="219"/>
      <c r="R182" s="219"/>
    </row>
    <row r="183" spans="1:18" x14ac:dyDescent="0.25">
      <c r="A183" s="162"/>
      <c r="B183" s="3"/>
      <c r="C183" s="40"/>
      <c r="D183" s="6"/>
      <c r="E183" s="7"/>
      <c r="F183" s="40"/>
      <c r="G183" s="6"/>
      <c r="H183" s="39"/>
      <c r="I183" s="39"/>
      <c r="J183" s="6"/>
    </row>
    <row r="184" spans="1:18" x14ac:dyDescent="0.25">
      <c r="A184" s="162"/>
      <c r="B184" s="8" t="s">
        <v>11</v>
      </c>
      <c r="C184" s="77">
        <f>SUM(C8:C183)</f>
        <v>993</v>
      </c>
      <c r="D184" s="9">
        <f>SUM(D8:D183)</f>
        <v>107529665</v>
      </c>
      <c r="E184" s="8" t="s">
        <v>11</v>
      </c>
      <c r="F184" s="77">
        <f>SUM(F8:F183)</f>
        <v>86</v>
      </c>
      <c r="G184" s="5">
        <f>SUM(G8:G183)</f>
        <v>18928663</v>
      </c>
      <c r="H184" s="40">
        <f>SUM(H8:H183)</f>
        <v>0</v>
      </c>
      <c r="I184" s="40">
        <f>SUM(I8:I183)</f>
        <v>87452388</v>
      </c>
      <c r="J184" s="5"/>
    </row>
    <row r="185" spans="1:18" x14ac:dyDescent="0.25">
      <c r="A185" s="162"/>
      <c r="B185" s="8"/>
      <c r="C185" s="77"/>
      <c r="D185" s="9"/>
      <c r="E185" s="8"/>
      <c r="F185" s="77"/>
      <c r="G185" s="5"/>
      <c r="H185" s="40"/>
      <c r="I185" s="40"/>
      <c r="J185" s="5"/>
    </row>
    <row r="186" spans="1:18" x14ac:dyDescent="0.25">
      <c r="A186" s="163"/>
      <c r="B186" s="11"/>
      <c r="C186" s="40"/>
      <c r="D186" s="6"/>
      <c r="E186" s="8"/>
      <c r="F186" s="40"/>
      <c r="G186" s="385" t="s">
        <v>12</v>
      </c>
      <c r="H186" s="385"/>
      <c r="I186" s="39"/>
      <c r="J186" s="13">
        <f>SUM(D8:D183)</f>
        <v>107529665</v>
      </c>
    </row>
    <row r="187" spans="1:18" x14ac:dyDescent="0.25">
      <c r="A187" s="162"/>
      <c r="B187" s="3"/>
      <c r="C187" s="40"/>
      <c r="D187" s="6"/>
      <c r="E187" s="7"/>
      <c r="F187" s="40"/>
      <c r="G187" s="385" t="s">
        <v>13</v>
      </c>
      <c r="H187" s="385"/>
      <c r="I187" s="39"/>
      <c r="J187" s="13">
        <f>SUM(G8:G183)</f>
        <v>18928663</v>
      </c>
    </row>
    <row r="188" spans="1:18" x14ac:dyDescent="0.25">
      <c r="A188" s="164"/>
      <c r="B188" s="7"/>
      <c r="C188" s="40"/>
      <c r="D188" s="6"/>
      <c r="E188" s="7"/>
      <c r="F188" s="40"/>
      <c r="G188" s="385" t="s">
        <v>14</v>
      </c>
      <c r="H188" s="385"/>
      <c r="I188" s="41"/>
      <c r="J188" s="15">
        <f>J186-J187</f>
        <v>88601002</v>
      </c>
    </row>
    <row r="189" spans="1:18" x14ac:dyDescent="0.25">
      <c r="A189" s="162"/>
      <c r="B189" s="16"/>
      <c r="C189" s="40"/>
      <c r="D189" s="17"/>
      <c r="E189" s="7"/>
      <c r="F189" s="40"/>
      <c r="G189" s="385" t="s">
        <v>15</v>
      </c>
      <c r="H189" s="385"/>
      <c r="I189" s="39"/>
      <c r="J189" s="13">
        <f>SUM(H8:H183)</f>
        <v>0</v>
      </c>
    </row>
    <row r="190" spans="1:18" x14ac:dyDescent="0.25">
      <c r="A190" s="162"/>
      <c r="B190" s="16"/>
      <c r="C190" s="40"/>
      <c r="D190" s="17"/>
      <c r="E190" s="7"/>
      <c r="F190" s="40"/>
      <c r="G190" s="385" t="s">
        <v>16</v>
      </c>
      <c r="H190" s="385"/>
      <c r="I190" s="39"/>
      <c r="J190" s="13">
        <f>J188+J189</f>
        <v>88601002</v>
      </c>
    </row>
    <row r="191" spans="1:18" x14ac:dyDescent="0.25">
      <c r="A191" s="162"/>
      <c r="B191" s="16"/>
      <c r="C191" s="40"/>
      <c r="D191" s="17"/>
      <c r="E191" s="7"/>
      <c r="F191" s="40"/>
      <c r="G191" s="385" t="s">
        <v>5</v>
      </c>
      <c r="H191" s="385"/>
      <c r="I191" s="39"/>
      <c r="J191" s="13">
        <f>SUM(I8:I183)</f>
        <v>87452388</v>
      </c>
    </row>
    <row r="192" spans="1:18" x14ac:dyDescent="0.25">
      <c r="A192" s="162"/>
      <c r="B192" s="16"/>
      <c r="C192" s="40"/>
      <c r="D192" s="17"/>
      <c r="E192" s="7"/>
      <c r="F192" s="40"/>
      <c r="G192" s="385" t="s">
        <v>32</v>
      </c>
      <c r="H192" s="385"/>
      <c r="I192" s="40" t="str">
        <f>IF(J192&gt;0,"SALDO",IF(J192&lt;0,"PIUTANG",IF(J192=0,"LUNAS")))</f>
        <v>PIUTANG</v>
      </c>
      <c r="J192" s="13">
        <f>J191-J190</f>
        <v>-1148614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1:H191"/>
    <mergeCell ref="G192:H192"/>
    <mergeCell ref="G186:H186"/>
    <mergeCell ref="G187:H187"/>
    <mergeCell ref="G188:H188"/>
    <mergeCell ref="G189:H189"/>
    <mergeCell ref="G190:H190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26"/>
  <sheetViews>
    <sheetView workbookViewId="0">
      <pane ySplit="7" topLeftCell="A1101" activePane="bottomLeft" state="frozen"/>
      <selection pane="bottomLeft" activeCell="B1114" sqref="B111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SUM(D1100:D1106)</f>
        <v>4662090</v>
      </c>
      <c r="M1" s="219">
        <f>SUM(D1082:D1084)</f>
        <v>2983488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J1126*-1</f>
        <v>9147691</v>
      </c>
      <c r="J2" s="218"/>
      <c r="L2" s="219">
        <f>SUM(G1100:G1106)</f>
        <v>123813</v>
      </c>
      <c r="M2" s="219">
        <f>SUM(G1082:G1084)</f>
        <v>0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4538277</v>
      </c>
      <c r="M3" s="219">
        <f>M1-M2</f>
        <v>2983488</v>
      </c>
      <c r="N3" s="219">
        <f>L3+M3</f>
        <v>7521765</v>
      </c>
    </row>
    <row r="4" spans="1:18" x14ac:dyDescent="0.25">
      <c r="L4" s="233"/>
    </row>
    <row r="5" spans="1:18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8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90" t="s">
        <v>4</v>
      </c>
      <c r="I6" s="392" t="s">
        <v>5</v>
      </c>
      <c r="J6" s="394" t="s">
        <v>6</v>
      </c>
    </row>
    <row r="7" spans="1:18" x14ac:dyDescent="0.25">
      <c r="A7" s="38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91"/>
      <c r="I7" s="393"/>
      <c r="J7" s="39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98">
        <v>43348</v>
      </c>
      <c r="B1100" s="99">
        <v>180174072</v>
      </c>
      <c r="C1100" s="100">
        <v>13</v>
      </c>
      <c r="D1100" s="34">
        <v>1326763</v>
      </c>
      <c r="E1100" s="99">
        <v>180045148</v>
      </c>
      <c r="F1100" s="100">
        <v>1</v>
      </c>
      <c r="G1100" s="34">
        <v>123813</v>
      </c>
      <c r="H1100" s="102"/>
      <c r="I1100" s="102"/>
      <c r="J1100" s="34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98">
        <v>43348</v>
      </c>
      <c r="B1101" s="99">
        <v>180174088</v>
      </c>
      <c r="C1101" s="100">
        <v>4</v>
      </c>
      <c r="D1101" s="34">
        <v>499100</v>
      </c>
      <c r="E1101" s="99"/>
      <c r="F1101" s="100"/>
      <c r="G1101" s="34"/>
      <c r="H1101" s="102"/>
      <c r="I1101" s="102"/>
      <c r="J1101" s="34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98">
        <v>43348</v>
      </c>
      <c r="B1102" s="99">
        <v>180174094</v>
      </c>
      <c r="C1102" s="100">
        <v>5</v>
      </c>
      <c r="D1102" s="34">
        <v>585463</v>
      </c>
      <c r="E1102" s="99"/>
      <c r="F1102" s="100"/>
      <c r="G1102" s="34"/>
      <c r="H1102" s="102"/>
      <c r="I1102" s="102"/>
      <c r="J1102" s="34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98">
        <v>43348</v>
      </c>
      <c r="B1103" s="99">
        <v>180174121</v>
      </c>
      <c r="C1103" s="100">
        <v>1</v>
      </c>
      <c r="D1103" s="34">
        <v>121188</v>
      </c>
      <c r="E1103" s="99"/>
      <c r="F1103" s="100"/>
      <c r="G1103" s="34"/>
      <c r="H1103" s="102"/>
      <c r="I1103" s="102"/>
      <c r="J1103" s="34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98">
        <v>43348</v>
      </c>
      <c r="B1104" s="99">
        <v>180174126</v>
      </c>
      <c r="C1104" s="100">
        <v>14</v>
      </c>
      <c r="D1104" s="34">
        <v>1540175</v>
      </c>
      <c r="E1104" s="99"/>
      <c r="F1104" s="100"/>
      <c r="G1104" s="34"/>
      <c r="H1104" s="102"/>
      <c r="I1104" s="102"/>
      <c r="J1104" s="34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98">
        <v>43348</v>
      </c>
      <c r="B1105" s="99">
        <v>180174130</v>
      </c>
      <c r="C1105" s="100">
        <v>5</v>
      </c>
      <c r="D1105" s="34">
        <v>513888</v>
      </c>
      <c r="E1105" s="99"/>
      <c r="F1105" s="100"/>
      <c r="G1105" s="34"/>
      <c r="H1105" s="102"/>
      <c r="I1105" s="102"/>
      <c r="J1105" s="34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98">
        <v>43348</v>
      </c>
      <c r="B1106" s="99">
        <v>180174135</v>
      </c>
      <c r="C1106" s="100">
        <v>1</v>
      </c>
      <c r="D1106" s="34">
        <v>75513</v>
      </c>
      <c r="E1106" s="99"/>
      <c r="F1106" s="100"/>
      <c r="G1106" s="34"/>
      <c r="H1106" s="102"/>
      <c r="I1106" s="102"/>
      <c r="J1106" s="34"/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98">
        <v>43349</v>
      </c>
      <c r="B1107" s="99">
        <v>180174154</v>
      </c>
      <c r="C1107" s="100">
        <v>15</v>
      </c>
      <c r="D1107" s="34">
        <v>1597050</v>
      </c>
      <c r="E1107" s="99">
        <v>180045157</v>
      </c>
      <c r="F1107" s="100">
        <v>4</v>
      </c>
      <c r="G1107" s="34">
        <v>342825</v>
      </c>
      <c r="H1107" s="102"/>
      <c r="I1107" s="102"/>
      <c r="J1107" s="34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98">
        <v>43349</v>
      </c>
      <c r="B1108" s="99">
        <v>180174162</v>
      </c>
      <c r="C1108" s="100">
        <v>9</v>
      </c>
      <c r="D1108" s="34">
        <v>985863</v>
      </c>
      <c r="E1108" s="99"/>
      <c r="F1108" s="100"/>
      <c r="G1108" s="34"/>
      <c r="H1108" s="102"/>
      <c r="I1108" s="102"/>
      <c r="J1108" s="34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98">
        <v>43349</v>
      </c>
      <c r="B1109" s="99">
        <v>180174174</v>
      </c>
      <c r="C1109" s="100">
        <v>1</v>
      </c>
      <c r="D1109" s="34">
        <v>150500</v>
      </c>
      <c r="E1109" s="99"/>
      <c r="F1109" s="100"/>
      <c r="G1109" s="34"/>
      <c r="H1109" s="102"/>
      <c r="I1109" s="102"/>
      <c r="J1109" s="34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98">
        <v>43349</v>
      </c>
      <c r="B1110" s="99">
        <v>180174179</v>
      </c>
      <c r="C1110" s="100">
        <v>6</v>
      </c>
      <c r="D1110" s="34">
        <v>639975</v>
      </c>
      <c r="E1110" s="99"/>
      <c r="F1110" s="100"/>
      <c r="G1110" s="34"/>
      <c r="H1110" s="102"/>
      <c r="I1110" s="102"/>
      <c r="J1110" s="34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98">
        <v>43349</v>
      </c>
      <c r="B1111" s="99">
        <v>180174199</v>
      </c>
      <c r="C1111" s="100">
        <v>8</v>
      </c>
      <c r="D1111" s="34">
        <v>792313</v>
      </c>
      <c r="E1111" s="99"/>
      <c r="F1111" s="100"/>
      <c r="G1111" s="34"/>
      <c r="H1111" s="102"/>
      <c r="I1111" s="102"/>
      <c r="J1111" s="34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98">
        <v>43349</v>
      </c>
      <c r="B1112" s="99">
        <v>180174209</v>
      </c>
      <c r="C1112" s="100">
        <v>4</v>
      </c>
      <c r="D1112" s="34">
        <v>364350</v>
      </c>
      <c r="E1112" s="99"/>
      <c r="F1112" s="100"/>
      <c r="G1112" s="34"/>
      <c r="H1112" s="102"/>
      <c r="I1112" s="102"/>
      <c r="J1112" s="34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98">
        <v>43349</v>
      </c>
      <c r="B1113" s="99">
        <v>180174221</v>
      </c>
      <c r="C1113" s="100">
        <v>3</v>
      </c>
      <c r="D1113" s="34">
        <v>276413</v>
      </c>
      <c r="E1113" s="99"/>
      <c r="F1113" s="100"/>
      <c r="G1113" s="34"/>
      <c r="H1113" s="102"/>
      <c r="I1113" s="102"/>
      <c r="J1113" s="34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98">
        <v>43349</v>
      </c>
      <c r="B1114" s="99">
        <v>180174233</v>
      </c>
      <c r="C1114" s="100">
        <v>1</v>
      </c>
      <c r="D1114" s="34">
        <v>145775</v>
      </c>
      <c r="E1114" s="99"/>
      <c r="F1114" s="100"/>
      <c r="G1114" s="34"/>
      <c r="H1114" s="102"/>
      <c r="I1114" s="102"/>
      <c r="J1114" s="34"/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98"/>
      <c r="B1115" s="99"/>
      <c r="C1115" s="100"/>
      <c r="D1115" s="34"/>
      <c r="E1115" s="99"/>
      <c r="F1115" s="100"/>
      <c r="G1115" s="34"/>
      <c r="H1115" s="102"/>
      <c r="I1115" s="102"/>
      <c r="J1115" s="34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98"/>
      <c r="B1116" s="99"/>
      <c r="C1116" s="100"/>
      <c r="D1116" s="34"/>
      <c r="E1116" s="99"/>
      <c r="F1116" s="100"/>
      <c r="G1116" s="34"/>
      <c r="H1116" s="102"/>
      <c r="I1116" s="102"/>
      <c r="J1116" s="34"/>
      <c r="K1116" s="138"/>
      <c r="L1116" s="138"/>
      <c r="M1116" s="138"/>
      <c r="N1116" s="138"/>
      <c r="O1116" s="138"/>
      <c r="P1116" s="138"/>
      <c r="Q1116" s="138"/>
      <c r="R1116" s="138"/>
    </row>
    <row r="1117" spans="1:18" x14ac:dyDescent="0.25">
      <c r="A1117" s="235"/>
      <c r="B1117" s="234"/>
      <c r="C1117" s="240"/>
      <c r="D1117" s="236"/>
      <c r="E1117" s="234"/>
      <c r="F1117" s="240"/>
      <c r="G1117" s="236"/>
      <c r="H1117" s="239"/>
      <c r="I1117" s="239"/>
      <c r="J1117" s="236"/>
    </row>
    <row r="1118" spans="1:18" s="218" customFormat="1" x14ac:dyDescent="0.25">
      <c r="A1118" s="226"/>
      <c r="B1118" s="223" t="s">
        <v>11</v>
      </c>
      <c r="C1118" s="232">
        <f>SUM(C8:C1117)</f>
        <v>11867</v>
      </c>
      <c r="D1118" s="224">
        <f>SUM(D8:D1117)</f>
        <v>1286425457</v>
      </c>
      <c r="E1118" s="223" t="s">
        <v>11</v>
      </c>
      <c r="F1118" s="232">
        <f>SUM(F8:F1117)</f>
        <v>1173</v>
      </c>
      <c r="G1118" s="224">
        <f>SUM(G8:G1117)</f>
        <v>127912624</v>
      </c>
      <c r="H1118" s="232">
        <f>SUM(H8:H1117)</f>
        <v>0</v>
      </c>
      <c r="I1118" s="232">
        <f>SUM(I8:I1117)</f>
        <v>1149365142</v>
      </c>
      <c r="J1118" s="224"/>
      <c r="K1118" s="220"/>
      <c r="L1118" s="220"/>
      <c r="M1118" s="220"/>
      <c r="N1118" s="220"/>
      <c r="O1118" s="220"/>
      <c r="P1118" s="220"/>
      <c r="Q1118" s="220"/>
      <c r="R1118" s="220"/>
    </row>
    <row r="1119" spans="1:18" s="218" customFormat="1" x14ac:dyDescent="0.25">
      <c r="A1119" s="226"/>
      <c r="B1119" s="223"/>
      <c r="C1119" s="232"/>
      <c r="D1119" s="224"/>
      <c r="E1119" s="223"/>
      <c r="F1119" s="232"/>
      <c r="G1119" s="224"/>
      <c r="H1119" s="232"/>
      <c r="I1119" s="232"/>
      <c r="J1119" s="224"/>
      <c r="K1119" s="220"/>
      <c r="M1119" s="220"/>
      <c r="N1119" s="220"/>
      <c r="O1119" s="220"/>
      <c r="P1119" s="220"/>
      <c r="Q1119" s="220"/>
      <c r="R1119" s="220"/>
    </row>
    <row r="1120" spans="1:18" x14ac:dyDescent="0.25">
      <c r="A1120" s="225"/>
      <c r="B1120" s="226"/>
      <c r="C1120" s="240"/>
      <c r="D1120" s="236"/>
      <c r="E1120" s="223"/>
      <c r="F1120" s="240"/>
      <c r="G1120" s="388" t="s">
        <v>12</v>
      </c>
      <c r="H1120" s="389"/>
      <c r="I1120" s="236"/>
      <c r="J1120" s="227">
        <f>SUM(D8:D1117)</f>
        <v>1286425457</v>
      </c>
      <c r="P1120" s="220"/>
      <c r="Q1120" s="220"/>
      <c r="R1120" s="233"/>
    </row>
    <row r="1121" spans="1:18" x14ac:dyDescent="0.25">
      <c r="A1121" s="235"/>
      <c r="B1121" s="234"/>
      <c r="C1121" s="240"/>
      <c r="D1121" s="236"/>
      <c r="E1121" s="234"/>
      <c r="F1121" s="240"/>
      <c r="G1121" s="388" t="s">
        <v>13</v>
      </c>
      <c r="H1121" s="389"/>
      <c r="I1121" s="237"/>
      <c r="J1121" s="227">
        <f>SUM(G8:G1117)</f>
        <v>127912624</v>
      </c>
      <c r="R1121" s="233"/>
    </row>
    <row r="1122" spans="1:18" x14ac:dyDescent="0.25">
      <c r="A1122" s="228"/>
      <c r="B1122" s="237"/>
      <c r="C1122" s="240"/>
      <c r="D1122" s="236"/>
      <c r="E1122" s="234"/>
      <c r="F1122" s="240"/>
      <c r="G1122" s="388" t="s">
        <v>14</v>
      </c>
      <c r="H1122" s="389"/>
      <c r="I1122" s="229"/>
      <c r="J1122" s="229">
        <f>J1120-J1121</f>
        <v>1158512833</v>
      </c>
      <c r="L1122" s="220"/>
      <c r="R1122" s="233"/>
    </row>
    <row r="1123" spans="1:18" x14ac:dyDescent="0.25">
      <c r="A1123" s="235"/>
      <c r="B1123" s="230"/>
      <c r="C1123" s="240"/>
      <c r="D1123" s="231"/>
      <c r="E1123" s="234"/>
      <c r="F1123" s="240"/>
      <c r="G1123" s="388" t="s">
        <v>15</v>
      </c>
      <c r="H1123" s="389"/>
      <c r="I1123" s="237"/>
      <c r="J1123" s="227">
        <f>SUM(H8:H1117)</f>
        <v>0</v>
      </c>
      <c r="R1123" s="233"/>
    </row>
    <row r="1124" spans="1:18" x14ac:dyDescent="0.25">
      <c r="A1124" s="235"/>
      <c r="B1124" s="230"/>
      <c r="C1124" s="240"/>
      <c r="D1124" s="231"/>
      <c r="E1124" s="234"/>
      <c r="F1124" s="240"/>
      <c r="G1124" s="388" t="s">
        <v>16</v>
      </c>
      <c r="H1124" s="389"/>
      <c r="I1124" s="237"/>
      <c r="J1124" s="227">
        <f>J1122+J1123</f>
        <v>1158512833</v>
      </c>
      <c r="R1124" s="233"/>
    </row>
    <row r="1125" spans="1:18" x14ac:dyDescent="0.25">
      <c r="A1125" s="235"/>
      <c r="B1125" s="230"/>
      <c r="C1125" s="240"/>
      <c r="D1125" s="231"/>
      <c r="E1125" s="234"/>
      <c r="F1125" s="240"/>
      <c r="G1125" s="388" t="s">
        <v>5</v>
      </c>
      <c r="H1125" s="389"/>
      <c r="I1125" s="237"/>
      <c r="J1125" s="227">
        <f>SUM(I8:I1117)</f>
        <v>1149365142</v>
      </c>
      <c r="R1125" s="233"/>
    </row>
    <row r="1126" spans="1:18" x14ac:dyDescent="0.25">
      <c r="A1126" s="235"/>
      <c r="B1126" s="230"/>
      <c r="C1126" s="240"/>
      <c r="D1126" s="231"/>
      <c r="E1126" s="234"/>
      <c r="F1126" s="240"/>
      <c r="G1126" s="388" t="s">
        <v>32</v>
      </c>
      <c r="H1126" s="389"/>
      <c r="I1126" s="234" t="str">
        <f>IF(J1126&gt;0,"SALDO",IF(J1126&lt;0,"PIUTANG",IF(J1126=0,"LUNAS")))</f>
        <v>PIUTANG</v>
      </c>
      <c r="J1126" s="227">
        <f>J1125-J1124</f>
        <v>-9147691</v>
      </c>
      <c r="R1126" s="233"/>
    </row>
  </sheetData>
  <mergeCells count="13">
    <mergeCell ref="A5:J5"/>
    <mergeCell ref="A6:A7"/>
    <mergeCell ref="B6:G6"/>
    <mergeCell ref="H6:H7"/>
    <mergeCell ref="I6:I7"/>
    <mergeCell ref="J6:J7"/>
    <mergeCell ref="G1126:H1126"/>
    <mergeCell ref="G1120:H1120"/>
    <mergeCell ref="G1121:H1121"/>
    <mergeCell ref="G1122:H1122"/>
    <mergeCell ref="G1123:H1123"/>
    <mergeCell ref="G1124:H1124"/>
    <mergeCell ref="G1125:H1125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81"/>
  <sheetViews>
    <sheetView zoomScaleNormal="100" workbookViewId="0">
      <pane ySplit="6" topLeftCell="A660" activePane="bottomLeft" state="frozen"/>
      <selection pane="bottomLeft" activeCell="E667" sqref="E66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J680*-1</f>
        <v>-139471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  <c r="O4" s="219">
        <v>1924738</v>
      </c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14</v>
      </c>
      <c r="G660" s="342">
        <v>1339013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9">
        <v>43349</v>
      </c>
      <c r="B667" s="340">
        <v>180174186</v>
      </c>
      <c r="C667" s="341">
        <v>10</v>
      </c>
      <c r="D667" s="342">
        <v>1139513</v>
      </c>
      <c r="E667" s="343">
        <v>180045154</v>
      </c>
      <c r="F667" s="341">
        <v>4</v>
      </c>
      <c r="G667" s="342">
        <v>419825</v>
      </c>
      <c r="H667" s="343"/>
      <c r="I667" s="344"/>
      <c r="J667" s="364"/>
      <c r="K667" s="328"/>
      <c r="L667" s="328"/>
      <c r="M667" s="328"/>
      <c r="N667" s="328"/>
      <c r="O667" s="366"/>
      <c r="P667" s="366"/>
    </row>
    <row r="668" spans="1:16" x14ac:dyDescent="0.25">
      <c r="A668" s="339">
        <v>43349</v>
      </c>
      <c r="B668" s="340">
        <v>180174226</v>
      </c>
      <c r="C668" s="341">
        <v>4</v>
      </c>
      <c r="D668" s="342">
        <v>479850</v>
      </c>
      <c r="E668" s="343"/>
      <c r="F668" s="341"/>
      <c r="G668" s="342"/>
      <c r="H668" s="343"/>
      <c r="I668" s="344"/>
      <c r="J668" s="364"/>
      <c r="K668" s="328"/>
      <c r="L668" s="328"/>
      <c r="M668" s="328"/>
      <c r="N668" s="328"/>
      <c r="O668" s="366"/>
      <c r="P668" s="366"/>
    </row>
    <row r="669" spans="1:16" x14ac:dyDescent="0.25">
      <c r="A669" s="339"/>
      <c r="B669" s="340"/>
      <c r="C669" s="341"/>
      <c r="D669" s="342"/>
      <c r="E669" s="343"/>
      <c r="F669" s="341"/>
      <c r="G669" s="342"/>
      <c r="H669" s="343"/>
      <c r="I669" s="344"/>
      <c r="J669" s="364"/>
      <c r="K669" s="328"/>
      <c r="L669" s="328"/>
      <c r="M669" s="328"/>
      <c r="N669" s="328"/>
      <c r="O669" s="366"/>
      <c r="P669" s="366"/>
    </row>
    <row r="670" spans="1:16" x14ac:dyDescent="0.25">
      <c r="A670" s="339"/>
      <c r="B670" s="340"/>
      <c r="C670" s="341"/>
      <c r="D670" s="342"/>
      <c r="E670" s="343"/>
      <c r="F670" s="341"/>
      <c r="G670" s="342"/>
      <c r="H670" s="343"/>
      <c r="I670" s="344"/>
      <c r="J670" s="364"/>
      <c r="K670" s="328"/>
      <c r="L670" s="328"/>
      <c r="M670" s="328"/>
      <c r="N670" s="328"/>
      <c r="O670" s="366"/>
      <c r="P670" s="366"/>
    </row>
    <row r="671" spans="1:16" x14ac:dyDescent="0.25">
      <c r="A671" s="345"/>
      <c r="B671" s="346"/>
      <c r="C671" s="347"/>
      <c r="D671" s="342"/>
      <c r="E671" s="348"/>
      <c r="F671" s="347"/>
      <c r="G671" s="349"/>
      <c r="H671" s="348"/>
      <c r="I671" s="350"/>
      <c r="J671" s="349"/>
      <c r="K671" s="328"/>
      <c r="L671" s="328"/>
      <c r="M671" s="328"/>
      <c r="N671" s="328"/>
      <c r="O671" s="366"/>
      <c r="P671" s="366"/>
    </row>
    <row r="672" spans="1:16" x14ac:dyDescent="0.25">
      <c r="A672" s="345"/>
      <c r="B672" s="351" t="s">
        <v>11</v>
      </c>
      <c r="C672" s="352">
        <f>SUM(C7:C671)</f>
        <v>4670</v>
      </c>
      <c r="D672" s="353">
        <f>SUM(D7:D671)</f>
        <v>462999593</v>
      </c>
      <c r="E672" s="351" t="s">
        <v>11</v>
      </c>
      <c r="F672" s="352">
        <f>SUM(F7:F671)</f>
        <v>1201</v>
      </c>
      <c r="G672" s="353">
        <f>SUM(G7:G671)</f>
        <v>123069056</v>
      </c>
      <c r="H672" s="353">
        <f>SUM(H7:H671)</f>
        <v>0</v>
      </c>
      <c r="I672" s="352">
        <f>SUM(I7:I671)</f>
        <v>340070008</v>
      </c>
      <c r="J672" s="354"/>
      <c r="K672" s="328"/>
      <c r="L672" s="328"/>
      <c r="M672" s="328"/>
      <c r="N672" s="328"/>
      <c r="O672" s="366"/>
      <c r="P672" s="366"/>
    </row>
    <row r="673" spans="1:16" x14ac:dyDescent="0.25">
      <c r="A673" s="345"/>
      <c r="B673" s="351"/>
      <c r="C673" s="352"/>
      <c r="D673" s="353"/>
      <c r="E673" s="351"/>
      <c r="F673" s="352"/>
      <c r="G673" s="354"/>
      <c r="H673" s="346"/>
      <c r="I673" s="347"/>
      <c r="J673" s="354"/>
      <c r="K673" s="328"/>
      <c r="L673" s="328"/>
      <c r="M673" s="328"/>
      <c r="N673" s="328"/>
      <c r="O673" s="366"/>
      <c r="P673" s="366"/>
    </row>
    <row r="674" spans="1:16" x14ac:dyDescent="0.25">
      <c r="A674" s="345"/>
      <c r="B674" s="355"/>
      <c r="C674" s="347"/>
      <c r="D674" s="349"/>
      <c r="E674" s="351"/>
      <c r="F674" s="347"/>
      <c r="G674" s="411" t="s">
        <v>12</v>
      </c>
      <c r="H674" s="411"/>
      <c r="I674" s="350"/>
      <c r="J674" s="356">
        <f>SUM(D7:D671)</f>
        <v>462999593</v>
      </c>
      <c r="K674" s="328"/>
      <c r="L674" s="328"/>
      <c r="M674" s="328"/>
      <c r="N674" s="328"/>
      <c r="O674" s="366"/>
      <c r="P674" s="366"/>
    </row>
    <row r="675" spans="1:16" x14ac:dyDescent="0.25">
      <c r="A675" s="357"/>
      <c r="B675" s="346"/>
      <c r="C675" s="347"/>
      <c r="D675" s="349"/>
      <c r="E675" s="348"/>
      <c r="F675" s="347"/>
      <c r="G675" s="411" t="s">
        <v>13</v>
      </c>
      <c r="H675" s="411"/>
      <c r="I675" s="350"/>
      <c r="J675" s="356">
        <f>SUM(G7:G671)</f>
        <v>123069056</v>
      </c>
      <c r="K675" s="328"/>
      <c r="L675" s="328"/>
      <c r="M675" s="328"/>
      <c r="N675" s="328"/>
      <c r="O675" s="366"/>
      <c r="P675" s="366"/>
    </row>
    <row r="676" spans="1:16" x14ac:dyDescent="0.25">
      <c r="A676" s="345"/>
      <c r="B676" s="348"/>
      <c r="C676" s="347"/>
      <c r="D676" s="349"/>
      <c r="E676" s="348"/>
      <c r="F676" s="347"/>
      <c r="G676" s="411" t="s">
        <v>14</v>
      </c>
      <c r="H676" s="411"/>
      <c r="I676" s="358"/>
      <c r="J676" s="359">
        <f>J674-J675</f>
        <v>339930537</v>
      </c>
      <c r="K676" s="328"/>
      <c r="L676" s="328"/>
      <c r="M676" s="328"/>
      <c r="N676" s="328"/>
      <c r="O676" s="366"/>
      <c r="P676" s="366"/>
    </row>
    <row r="677" spans="1:16" x14ac:dyDescent="0.25">
      <c r="A677" s="360"/>
      <c r="B677" s="361"/>
      <c r="C677" s="347"/>
      <c r="D677" s="362"/>
      <c r="E677" s="348"/>
      <c r="F677" s="347"/>
      <c r="G677" s="411" t="s">
        <v>15</v>
      </c>
      <c r="H677" s="411"/>
      <c r="I677" s="350"/>
      <c r="J677" s="356">
        <f>SUM(H7:H671)</f>
        <v>0</v>
      </c>
      <c r="K677" s="328"/>
      <c r="L677" s="328"/>
      <c r="M677" s="328"/>
      <c r="N677" s="328"/>
      <c r="O677" s="366"/>
      <c r="P677" s="366"/>
    </row>
    <row r="678" spans="1:16" x14ac:dyDescent="0.25">
      <c r="A678" s="345"/>
      <c r="B678" s="361"/>
      <c r="C678" s="347"/>
      <c r="D678" s="362"/>
      <c r="E678" s="348"/>
      <c r="F678" s="347"/>
      <c r="G678" s="411" t="s">
        <v>16</v>
      </c>
      <c r="H678" s="411"/>
      <c r="I678" s="350"/>
      <c r="J678" s="356">
        <f>J676+J677</f>
        <v>339930537</v>
      </c>
      <c r="K678" s="328"/>
      <c r="L678" s="328"/>
      <c r="M678" s="328"/>
      <c r="N678" s="328"/>
      <c r="O678" s="366"/>
      <c r="P678" s="366"/>
    </row>
    <row r="679" spans="1:16" x14ac:dyDescent="0.25">
      <c r="A679" s="345"/>
      <c r="B679" s="361"/>
      <c r="C679" s="347"/>
      <c r="D679" s="362"/>
      <c r="E679" s="348"/>
      <c r="F679" s="347"/>
      <c r="G679" s="411" t="s">
        <v>5</v>
      </c>
      <c r="H679" s="411"/>
      <c r="I679" s="350"/>
      <c r="J679" s="356">
        <f>SUM(I7:I671)</f>
        <v>340070008</v>
      </c>
      <c r="K679" s="328"/>
      <c r="L679" s="328"/>
      <c r="M679" s="328"/>
      <c r="N679" s="328"/>
      <c r="O679" s="366"/>
      <c r="P679" s="366"/>
    </row>
    <row r="680" spans="1:16" x14ac:dyDescent="0.25">
      <c r="A680" s="345"/>
      <c r="B680" s="361"/>
      <c r="C680" s="347"/>
      <c r="D680" s="362"/>
      <c r="E680" s="348"/>
      <c r="F680" s="347"/>
      <c r="G680" s="411" t="s">
        <v>32</v>
      </c>
      <c r="H680" s="411"/>
      <c r="I680" s="347" t="str">
        <f>IF(J680&gt;0,"SALDO",IF(J680&lt;0,"PIUTANG",IF(J680=0,"LUNAS")))</f>
        <v>SALDO</v>
      </c>
      <c r="J680" s="356">
        <f>J679-J678</f>
        <v>139471</v>
      </c>
      <c r="K680" s="328"/>
      <c r="L680" s="328"/>
      <c r="M680" s="328"/>
      <c r="N680" s="328"/>
      <c r="O680" s="366"/>
      <c r="P680" s="366"/>
    </row>
    <row r="681" spans="1:16" x14ac:dyDescent="0.25">
      <c r="A681" s="345"/>
      <c r="K681" s="328"/>
      <c r="L681" s="328"/>
      <c r="M681" s="328"/>
      <c r="N681" s="328"/>
      <c r="O681" s="366"/>
      <c r="P681" s="366"/>
    </row>
  </sheetData>
  <mergeCells count="15">
    <mergeCell ref="G680:H680"/>
    <mergeCell ref="G674:H674"/>
    <mergeCell ref="G675:H675"/>
    <mergeCell ref="G676:H676"/>
    <mergeCell ref="G677:H677"/>
    <mergeCell ref="G678:H678"/>
    <mergeCell ref="G679:H679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7" activePane="bottomLeft" state="frozen"/>
      <selection pane="bottomLeft" activeCell="D7" sqref="D7:D2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SUM(D7:D36)</f>
        <v>8780632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J653*-1</f>
        <v>8301044</v>
      </c>
      <c r="J2" s="324"/>
      <c r="L2" s="327">
        <f>SUM(G7:G37)</f>
        <v>479588</v>
      </c>
      <c r="O2" s="233" t="s">
        <v>200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1" t="s">
        <v>13</v>
      </c>
      <c r="H648" s="411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1" t="s">
        <v>14</v>
      </c>
      <c r="H649" s="411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1" t="s">
        <v>15</v>
      </c>
      <c r="H650" s="41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1" t="s">
        <v>16</v>
      </c>
      <c r="H651" s="411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1" t="s">
        <v>5</v>
      </c>
      <c r="H652" s="41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1" t="s">
        <v>32</v>
      </c>
      <c r="H653" s="411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3" sqref="G3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6" t="s">
        <v>22</v>
      </c>
      <c r="G1" s="396"/>
      <c r="H1" s="396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6" t="s">
        <v>21</v>
      </c>
      <c r="G2" s="396"/>
      <c r="H2" s="396"/>
      <c r="I2" s="326">
        <f>J653*-1</f>
        <v>5124736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7"/>
      <c r="B4" s="398"/>
      <c r="C4" s="398"/>
      <c r="D4" s="398"/>
      <c r="E4" s="398"/>
      <c r="F4" s="398"/>
      <c r="G4" s="398"/>
      <c r="H4" s="398"/>
      <c r="I4" s="398"/>
      <c r="J4" s="399"/>
    </row>
    <row r="5" spans="1:16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409" t="s">
        <v>6</v>
      </c>
    </row>
    <row r="6" spans="1:16" x14ac:dyDescent="0.25">
      <c r="A6" s="40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6"/>
      <c r="I6" s="408"/>
      <c r="J6" s="410"/>
    </row>
    <row r="7" spans="1:16" x14ac:dyDescent="0.25">
      <c r="A7" s="339">
        <v>43325</v>
      </c>
      <c r="B7" s="340">
        <v>18000001</v>
      </c>
      <c r="C7" s="341">
        <v>4</v>
      </c>
      <c r="D7" s="342">
        <v>233595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43325</v>
      </c>
      <c r="B8" s="340">
        <v>18000002</v>
      </c>
      <c r="C8" s="341">
        <v>3</v>
      </c>
      <c r="D8" s="342">
        <v>192960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43326</v>
      </c>
      <c r="B9" s="340">
        <v>18000003</v>
      </c>
      <c r="C9" s="341">
        <v>7</v>
      </c>
      <c r="D9" s="342">
        <v>382365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43327</v>
      </c>
      <c r="B10" s="340">
        <v>18000004</v>
      </c>
      <c r="C10" s="341">
        <v>2</v>
      </c>
      <c r="D10" s="342">
        <v>108720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43328</v>
      </c>
      <c r="B11" s="340">
        <v>18000005</v>
      </c>
      <c r="C11" s="341">
        <v>8</v>
      </c>
      <c r="D11" s="342">
        <v>563715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43328</v>
      </c>
      <c r="B12" s="340">
        <v>18000006</v>
      </c>
      <c r="C12" s="341">
        <v>1</v>
      </c>
      <c r="D12" s="342">
        <v>25920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43330</v>
      </c>
      <c r="B13" s="340">
        <v>18000007</v>
      </c>
      <c r="C13" s="341">
        <v>7</v>
      </c>
      <c r="D13" s="342">
        <v>452250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43332</v>
      </c>
      <c r="B14" s="340">
        <v>18000008</v>
      </c>
      <c r="C14" s="341">
        <v>3</v>
      </c>
      <c r="D14" s="342">
        <v>203085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43332</v>
      </c>
      <c r="B15" s="340">
        <v>18000009</v>
      </c>
      <c r="C15" s="341">
        <v>1</v>
      </c>
      <c r="D15" s="342">
        <v>65835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43332</v>
      </c>
      <c r="B16" s="340">
        <v>18000010</v>
      </c>
      <c r="C16" s="341">
        <v>3</v>
      </c>
      <c r="D16" s="342">
        <v>171720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43333</v>
      </c>
      <c r="B17" s="340">
        <v>18000011</v>
      </c>
      <c r="C17" s="341">
        <v>13</v>
      </c>
      <c r="D17" s="342">
        <v>855180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43333</v>
      </c>
      <c r="B18" s="340">
        <v>18000012</v>
      </c>
      <c r="C18" s="341">
        <v>1</v>
      </c>
      <c r="D18" s="342">
        <v>27270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43333</v>
      </c>
      <c r="B19" s="340">
        <v>18000013</v>
      </c>
      <c r="C19" s="341">
        <v>1</v>
      </c>
      <c r="D19" s="342">
        <v>70200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43333</v>
      </c>
      <c r="B20" s="340">
        <v>18000014</v>
      </c>
      <c r="C20" s="341">
        <v>1</v>
      </c>
      <c r="D20" s="342">
        <v>70200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43333</v>
      </c>
      <c r="B21" s="340">
        <v>18000015</v>
      </c>
      <c r="C21" s="341">
        <v>2</v>
      </c>
      <c r="D21" s="342">
        <v>151200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43333</v>
      </c>
      <c r="B22" s="340">
        <v>18000016</v>
      </c>
      <c r="C22" s="341">
        <v>1</v>
      </c>
      <c r="D22" s="342">
        <v>41895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43333</v>
      </c>
      <c r="B23" s="340">
        <v>18000017</v>
      </c>
      <c r="C23" s="341">
        <v>4</v>
      </c>
      <c r="D23" s="342">
        <v>234045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43333</v>
      </c>
      <c r="B24" s="340">
        <v>18000018</v>
      </c>
      <c r="C24" s="341">
        <v>1</v>
      </c>
      <c r="D24" s="342">
        <v>76500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18000019</v>
      </c>
      <c r="C25" s="341">
        <v>3</v>
      </c>
      <c r="D25" s="342">
        <v>154980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18000020</v>
      </c>
      <c r="C26" s="341">
        <v>1</v>
      </c>
      <c r="D26" s="342">
        <v>75600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18000021</v>
      </c>
      <c r="C27" s="341">
        <v>1</v>
      </c>
      <c r="D27" s="342">
        <v>65565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18000022</v>
      </c>
      <c r="C28" s="341">
        <v>2</v>
      </c>
      <c r="D28" s="342">
        <v>79920</v>
      </c>
      <c r="E28" s="378" t="s">
        <v>206</v>
      </c>
      <c r="F28" s="341">
        <v>1</v>
      </c>
      <c r="G28" s="342">
        <v>65835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18000024</v>
      </c>
      <c r="C29" s="341">
        <v>1</v>
      </c>
      <c r="D29" s="342">
        <v>53550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18000025</v>
      </c>
      <c r="C30" s="341">
        <v>6</v>
      </c>
      <c r="D30" s="342">
        <v>401625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18000026</v>
      </c>
      <c r="C31" s="341">
        <v>1</v>
      </c>
      <c r="D31" s="342">
        <v>60705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18000027</v>
      </c>
      <c r="C32" s="341">
        <v>4</v>
      </c>
      <c r="D32" s="342">
        <v>235665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18000028</v>
      </c>
      <c r="C33" s="341">
        <v>1</v>
      </c>
      <c r="D33" s="342">
        <v>41895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18000029</v>
      </c>
      <c r="C34" s="341">
        <v>2</v>
      </c>
      <c r="D34" s="342">
        <v>138420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18000030</v>
      </c>
      <c r="C35" s="341">
        <v>3</v>
      </c>
      <c r="D35" s="342">
        <v>125056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18000031</v>
      </c>
      <c r="C36" s="341">
        <v>1</v>
      </c>
      <c r="D36" s="342">
        <v>64485</v>
      </c>
      <c r="E36" s="378" t="s">
        <v>207</v>
      </c>
      <c r="F36" s="341">
        <v>1</v>
      </c>
      <c r="G36" s="342">
        <v>53550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>
        <v>43344</v>
      </c>
      <c r="B37" s="340"/>
      <c r="C37" s="341"/>
      <c r="D37" s="342"/>
      <c r="E37" s="378" t="s">
        <v>208</v>
      </c>
      <c r="F37" s="341">
        <v>1</v>
      </c>
      <c r="G37" s="342">
        <v>58500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>
        <v>43344</v>
      </c>
      <c r="B38" s="340"/>
      <c r="C38" s="341"/>
      <c r="D38" s="342"/>
      <c r="E38" s="378" t="s">
        <v>209</v>
      </c>
      <c r="F38" s="341">
        <v>2</v>
      </c>
      <c r="G38" s="342">
        <v>121500</v>
      </c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5424121</v>
      </c>
      <c r="E645" s="368" t="s">
        <v>11</v>
      </c>
      <c r="F645" s="369">
        <f>SUM(F7:F644)</f>
        <v>5</v>
      </c>
      <c r="G645" s="370">
        <f>SUM(G7:G644)</f>
        <v>299385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5424121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1" t="s">
        <v>13</v>
      </c>
      <c r="H648" s="411"/>
      <c r="I648" s="350"/>
      <c r="J648" s="356">
        <f>SUM(G7:G644)</f>
        <v>299385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1" t="s">
        <v>14</v>
      </c>
      <c r="H649" s="411"/>
      <c r="I649" s="358"/>
      <c r="J649" s="359">
        <f>J647-J648</f>
        <v>5124736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1" t="s">
        <v>15</v>
      </c>
      <c r="H650" s="41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1" t="s">
        <v>16</v>
      </c>
      <c r="H651" s="411"/>
      <c r="I651" s="350"/>
      <c r="J651" s="356">
        <f>J649+J650</f>
        <v>5124736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1" t="s">
        <v>5</v>
      </c>
      <c r="H652" s="41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1" t="s">
        <v>32</v>
      </c>
      <c r="H653" s="411"/>
      <c r="I653" s="347" t="str">
        <f>IF(J653&gt;0,"SALDO",IF(J653&lt;0,"PIUTANG",IF(J653=0,"LUNAS")))</f>
        <v>PIUTANG</v>
      </c>
      <c r="J653" s="356">
        <f>J652-J651</f>
        <v>-5124736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9" t="s">
        <v>22</v>
      </c>
      <c r="G1" s="379"/>
      <c r="H1" s="379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6" x14ac:dyDescent="0.25">
      <c r="A7" s="41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21"/>
      <c r="I7" s="423"/>
      <c r="J7" s="39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85" t="s">
        <v>12</v>
      </c>
      <c r="H160" s="385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85" t="s">
        <v>13</v>
      </c>
      <c r="H161" s="385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85" t="s">
        <v>14</v>
      </c>
      <c r="H162" s="385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85" t="s">
        <v>15</v>
      </c>
      <c r="H163" s="385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85" t="s">
        <v>16</v>
      </c>
      <c r="H164" s="385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85" t="s">
        <v>5</v>
      </c>
      <c r="H165" s="385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85" t="s">
        <v>32</v>
      </c>
      <c r="H166" s="385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38"/>
  <sheetViews>
    <sheetView zoomScale="85" zoomScaleNormal="85" workbookViewId="0">
      <pane ySplit="7" topLeftCell="A207" activePane="bottomLeft" state="frozen"/>
      <selection pane="bottomLeft" activeCell="H218" sqref="H21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9" t="s">
        <v>22</v>
      </c>
      <c r="G1" s="379"/>
      <c r="H1" s="37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9" t="s">
        <v>21</v>
      </c>
      <c r="G2" s="379"/>
      <c r="H2" s="379"/>
      <c r="I2" s="220">
        <f>J232*-1</f>
        <v>6471585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21"/>
      <c r="I7" s="423"/>
      <c r="J7" s="39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377">
        <v>43333</v>
      </c>
      <c r="B198" s="290">
        <v>180172939</v>
      </c>
      <c r="C198" s="291">
        <v>1</v>
      </c>
      <c r="D198" s="292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241">
        <v>43337</v>
      </c>
      <c r="B203" s="242">
        <v>180173198</v>
      </c>
      <c r="C203" s="247">
        <v>2</v>
      </c>
      <c r="D203" s="246">
        <v>180688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43337</v>
      </c>
      <c r="B204" s="242">
        <v>180173222</v>
      </c>
      <c r="C204" s="247">
        <v>2</v>
      </c>
      <c r="D204" s="246">
        <v>246575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43339</v>
      </c>
      <c r="B205" s="242">
        <v>180173328</v>
      </c>
      <c r="C205" s="247">
        <v>3</v>
      </c>
      <c r="D205" s="246">
        <v>394450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43340</v>
      </c>
      <c r="B206" s="242">
        <v>180173408</v>
      </c>
      <c r="C206" s="247">
        <v>2</v>
      </c>
      <c r="D206" s="246">
        <v>237825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180173522</v>
      </c>
      <c r="C207" s="247">
        <v>4</v>
      </c>
      <c r="D207" s="246">
        <v>419475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43341</v>
      </c>
      <c r="B208" s="242">
        <v>180173564</v>
      </c>
      <c r="C208" s="247">
        <v>8</v>
      </c>
      <c r="D208" s="246">
        <v>758450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180173599</v>
      </c>
      <c r="C209" s="247">
        <v>4</v>
      </c>
      <c r="D209" s="246">
        <v>322000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43342</v>
      </c>
      <c r="B210" s="242">
        <v>180173642</v>
      </c>
      <c r="C210" s="247">
        <v>2</v>
      </c>
      <c r="D210" s="246">
        <v>182963</v>
      </c>
      <c r="E210" s="244"/>
      <c r="F210" s="242"/>
      <c r="G210" s="246"/>
      <c r="H210" s="245"/>
      <c r="I210" s="245"/>
      <c r="J210" s="246"/>
    </row>
    <row r="211" spans="1:10" x14ac:dyDescent="0.25">
      <c r="A211" s="377">
        <v>43342</v>
      </c>
      <c r="B211" s="290">
        <v>180173643</v>
      </c>
      <c r="C211" s="291">
        <v>1</v>
      </c>
      <c r="D211" s="292">
        <v>116550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43343</v>
      </c>
      <c r="B212" s="242">
        <v>180173674</v>
      </c>
      <c r="C212" s="247">
        <v>2</v>
      </c>
      <c r="D212" s="246">
        <v>207200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43343</v>
      </c>
      <c r="B213" s="242">
        <v>180173717</v>
      </c>
      <c r="C213" s="247">
        <v>3</v>
      </c>
      <c r="D213" s="246">
        <v>306513</v>
      </c>
      <c r="E213" s="244"/>
      <c r="F213" s="242"/>
      <c r="G213" s="246"/>
      <c r="H213" s="245"/>
      <c r="I213" s="245">
        <v>3256139</v>
      </c>
      <c r="J213" s="246" t="s">
        <v>17</v>
      </c>
    </row>
    <row r="214" spans="1:10" x14ac:dyDescent="0.25">
      <c r="A214" s="98">
        <v>43344</v>
      </c>
      <c r="B214" s="99">
        <v>180173765</v>
      </c>
      <c r="C214" s="100">
        <v>6</v>
      </c>
      <c r="D214" s="34">
        <v>426475</v>
      </c>
      <c r="E214" s="101"/>
      <c r="F214" s="99"/>
      <c r="G214" s="34"/>
      <c r="H214" s="102"/>
      <c r="I214" s="102"/>
      <c r="J214" s="34"/>
    </row>
    <row r="215" spans="1:10" x14ac:dyDescent="0.25">
      <c r="A215" s="98">
        <v>43344</v>
      </c>
      <c r="B215" s="99">
        <v>180173804</v>
      </c>
      <c r="C215" s="100">
        <v>10</v>
      </c>
      <c r="D215" s="34">
        <v>910613</v>
      </c>
      <c r="E215" s="101"/>
      <c r="F215" s="99"/>
      <c r="G215" s="34"/>
      <c r="H215" s="102"/>
      <c r="I215" s="102"/>
      <c r="J215" s="34"/>
    </row>
    <row r="216" spans="1:10" x14ac:dyDescent="0.25">
      <c r="A216" s="98">
        <v>43346</v>
      </c>
      <c r="B216" s="99">
        <v>180173897</v>
      </c>
      <c r="C216" s="100">
        <v>11</v>
      </c>
      <c r="D216" s="34">
        <v>1200063</v>
      </c>
      <c r="E216" s="101"/>
      <c r="F216" s="99"/>
      <c r="G216" s="34"/>
      <c r="H216" s="102"/>
      <c r="I216" s="102"/>
      <c r="J216" s="34"/>
    </row>
    <row r="217" spans="1:10" x14ac:dyDescent="0.25">
      <c r="A217" s="98">
        <v>43346</v>
      </c>
      <c r="B217" s="99">
        <v>180173952</v>
      </c>
      <c r="C217" s="100">
        <v>2</v>
      </c>
      <c r="D217" s="34">
        <v>145250</v>
      </c>
      <c r="E217" s="101"/>
      <c r="F217" s="99"/>
      <c r="G217" s="34"/>
      <c r="H217" s="102"/>
      <c r="I217" s="102"/>
      <c r="J217" s="34"/>
    </row>
    <row r="218" spans="1:10" x14ac:dyDescent="0.25">
      <c r="A218" s="98">
        <v>43347</v>
      </c>
      <c r="B218" s="99">
        <v>180173982</v>
      </c>
      <c r="C218" s="100">
        <v>8</v>
      </c>
      <c r="D218" s="34">
        <v>677163</v>
      </c>
      <c r="E218" s="101"/>
      <c r="F218" s="99"/>
      <c r="G218" s="34"/>
      <c r="H218" s="102"/>
      <c r="I218" s="102"/>
      <c r="J218" s="34"/>
    </row>
    <row r="219" spans="1:10" x14ac:dyDescent="0.25">
      <c r="A219" s="98">
        <v>43348</v>
      </c>
      <c r="B219" s="99">
        <v>180174092</v>
      </c>
      <c r="C219" s="100">
        <v>11</v>
      </c>
      <c r="D219" s="34">
        <v>1083600</v>
      </c>
      <c r="E219" s="101"/>
      <c r="F219" s="99"/>
      <c r="G219" s="34"/>
      <c r="H219" s="102"/>
      <c r="I219" s="102"/>
      <c r="J219" s="34"/>
    </row>
    <row r="220" spans="1:10" x14ac:dyDescent="0.25">
      <c r="A220" s="98">
        <v>43348</v>
      </c>
      <c r="B220" s="99">
        <v>180174134</v>
      </c>
      <c r="C220" s="100">
        <v>4</v>
      </c>
      <c r="D220" s="34">
        <v>368288</v>
      </c>
      <c r="E220" s="101"/>
      <c r="F220" s="99"/>
      <c r="G220" s="34"/>
      <c r="H220" s="102"/>
      <c r="I220" s="102"/>
      <c r="J220" s="34"/>
    </row>
    <row r="221" spans="1:10" x14ac:dyDescent="0.25">
      <c r="A221" s="98">
        <v>43349</v>
      </c>
      <c r="B221" s="99">
        <v>180174177</v>
      </c>
      <c r="C221" s="100">
        <v>10</v>
      </c>
      <c r="D221" s="34">
        <v>917263</v>
      </c>
      <c r="E221" s="101"/>
      <c r="F221" s="99"/>
      <c r="G221" s="34"/>
      <c r="H221" s="102"/>
      <c r="I221" s="102"/>
      <c r="J221" s="34"/>
    </row>
    <row r="222" spans="1:10" x14ac:dyDescent="0.25">
      <c r="A222" s="98">
        <v>43349</v>
      </c>
      <c r="B222" s="99">
        <v>180174231</v>
      </c>
      <c r="C222" s="100">
        <v>6</v>
      </c>
      <c r="D222" s="34">
        <v>532788</v>
      </c>
      <c r="E222" s="101"/>
      <c r="F222" s="99"/>
      <c r="G222" s="34"/>
      <c r="H222" s="102"/>
      <c r="I222" s="102"/>
      <c r="J222" s="34"/>
    </row>
    <row r="223" spans="1:10" x14ac:dyDescent="0.25">
      <c r="A223" s="235"/>
      <c r="B223" s="234"/>
      <c r="C223" s="240"/>
      <c r="D223" s="236"/>
      <c r="E223" s="237"/>
      <c r="F223" s="234"/>
      <c r="G223" s="236"/>
      <c r="H223" s="239"/>
      <c r="I223" s="239"/>
      <c r="J223" s="236"/>
    </row>
    <row r="224" spans="1:10" x14ac:dyDescent="0.25">
      <c r="A224" s="235"/>
      <c r="B224" s="223" t="s">
        <v>11</v>
      </c>
      <c r="C224" s="232">
        <f>SUM(C8:C223)</f>
        <v>1475</v>
      </c>
      <c r="D224" s="224"/>
      <c r="E224" s="223" t="s">
        <v>11</v>
      </c>
      <c r="F224" s="223">
        <f>SUM(F8:F223)</f>
        <v>215</v>
      </c>
      <c r="G224" s="224">
        <f>SUM(G8:G223)</f>
        <v>23221977</v>
      </c>
      <c r="H224" s="239"/>
      <c r="I224" s="239"/>
      <c r="J224" s="236"/>
    </row>
    <row r="225" spans="1:16" x14ac:dyDescent="0.25">
      <c r="A225" s="235"/>
      <c r="B225" s="223"/>
      <c r="C225" s="232"/>
      <c r="D225" s="224"/>
      <c r="E225" s="237"/>
      <c r="F225" s="234"/>
      <c r="G225" s="236"/>
      <c r="H225" s="239"/>
      <c r="I225" s="239"/>
      <c r="J225" s="236"/>
    </row>
    <row r="226" spans="1:16" x14ac:dyDescent="0.25">
      <c r="A226" s="225"/>
      <c r="B226" s="226"/>
      <c r="C226" s="240"/>
      <c r="D226" s="236"/>
      <c r="E226" s="223"/>
      <c r="F226" s="234"/>
      <c r="G226" s="385" t="s">
        <v>12</v>
      </c>
      <c r="H226" s="385"/>
      <c r="I226" s="239"/>
      <c r="J226" s="227">
        <f>SUM(D8:D223)</f>
        <v>142381462</v>
      </c>
    </row>
    <row r="227" spans="1:16" x14ac:dyDescent="0.25">
      <c r="A227" s="235"/>
      <c r="B227" s="234"/>
      <c r="C227" s="240"/>
      <c r="D227" s="236"/>
      <c r="E227" s="223"/>
      <c r="F227" s="234"/>
      <c r="G227" s="385" t="s">
        <v>13</v>
      </c>
      <c r="H227" s="385"/>
      <c r="I227" s="239"/>
      <c r="J227" s="227">
        <f>SUM(G8:G223)</f>
        <v>23221977</v>
      </c>
    </row>
    <row r="228" spans="1:16" x14ac:dyDescent="0.25">
      <c r="A228" s="228"/>
      <c r="B228" s="237"/>
      <c r="C228" s="240"/>
      <c r="D228" s="236"/>
      <c r="E228" s="237"/>
      <c r="F228" s="234"/>
      <c r="G228" s="385" t="s">
        <v>14</v>
      </c>
      <c r="H228" s="385"/>
      <c r="I228" s="41"/>
      <c r="J228" s="229">
        <f>J226-J227</f>
        <v>119159485</v>
      </c>
    </row>
    <row r="229" spans="1:16" x14ac:dyDescent="0.25">
      <c r="A229" s="235"/>
      <c r="B229" s="230"/>
      <c r="C229" s="240"/>
      <c r="D229" s="231"/>
      <c r="E229" s="237"/>
      <c r="F229" s="223"/>
      <c r="G229" s="385" t="s">
        <v>15</v>
      </c>
      <c r="H229" s="385"/>
      <c r="I229" s="239"/>
      <c r="J229" s="227">
        <f>SUM(H8:H225)</f>
        <v>375000</v>
      </c>
    </row>
    <row r="230" spans="1:16" x14ac:dyDescent="0.25">
      <c r="A230" s="235"/>
      <c r="B230" s="230"/>
      <c r="C230" s="240"/>
      <c r="D230" s="231"/>
      <c r="E230" s="237"/>
      <c r="F230" s="223"/>
      <c r="G230" s="385" t="s">
        <v>16</v>
      </c>
      <c r="H230" s="385"/>
      <c r="I230" s="239"/>
      <c r="J230" s="227">
        <f>J228+J229</f>
        <v>119534485</v>
      </c>
    </row>
    <row r="231" spans="1:16" x14ac:dyDescent="0.25">
      <c r="A231" s="235"/>
      <c r="B231" s="230"/>
      <c r="C231" s="240"/>
      <c r="D231" s="231"/>
      <c r="E231" s="237"/>
      <c r="F231" s="234"/>
      <c r="G231" s="385" t="s">
        <v>5</v>
      </c>
      <c r="H231" s="385"/>
      <c r="I231" s="239"/>
      <c r="J231" s="227">
        <f>SUM(I8:I225)</f>
        <v>113062900</v>
      </c>
    </row>
    <row r="232" spans="1:16" x14ac:dyDescent="0.25">
      <c r="A232" s="235"/>
      <c r="B232" s="230"/>
      <c r="C232" s="240"/>
      <c r="D232" s="231"/>
      <c r="E232" s="237"/>
      <c r="F232" s="234"/>
      <c r="G232" s="385" t="s">
        <v>32</v>
      </c>
      <c r="H232" s="385"/>
      <c r="I232" s="240" t="str">
        <f>IF(J232&gt;0,"SALDO",IF(J232&lt;0,"PIUTANG",IF(J232=0,"LUNAS")))</f>
        <v>PIUTANG</v>
      </c>
      <c r="J232" s="227">
        <f>J231-J230</f>
        <v>-6471585</v>
      </c>
    </row>
    <row r="233" spans="1:16" x14ac:dyDescent="0.25">
      <c r="F233" s="219"/>
      <c r="G233" s="219"/>
      <c r="J233" s="219"/>
    </row>
    <row r="234" spans="1:16" x14ac:dyDescent="0.25">
      <c r="C234" s="219"/>
      <c r="D234" s="219"/>
      <c r="F234" s="219"/>
      <c r="G234" s="219"/>
      <c r="J234" s="219"/>
      <c r="L234" s="233"/>
      <c r="M234" s="233"/>
      <c r="N234" s="233"/>
      <c r="O234" s="233"/>
      <c r="P234" s="233"/>
    </row>
    <row r="235" spans="1:16" x14ac:dyDescent="0.25">
      <c r="C235" s="219"/>
      <c r="D235" s="219"/>
      <c r="F235" s="219"/>
      <c r="G235" s="219"/>
      <c r="J235" s="219"/>
      <c r="L235" s="233"/>
      <c r="M235" s="233"/>
      <c r="N235" s="233"/>
      <c r="O235" s="233"/>
      <c r="P235" s="233"/>
    </row>
    <row r="236" spans="1:16" x14ac:dyDescent="0.25">
      <c r="C236" s="219"/>
      <c r="D236" s="219"/>
      <c r="F236" s="219"/>
      <c r="G236" s="219"/>
      <c r="J236" s="219"/>
      <c r="L236" s="233"/>
      <c r="M236" s="233"/>
      <c r="N236" s="233"/>
      <c r="O236" s="233"/>
      <c r="P236" s="233"/>
    </row>
    <row r="237" spans="1:16" x14ac:dyDescent="0.25">
      <c r="C237" s="219"/>
      <c r="D237" s="219"/>
      <c r="F237" s="219"/>
      <c r="G237" s="219"/>
      <c r="J237" s="219"/>
      <c r="L237" s="233"/>
      <c r="M237" s="233"/>
      <c r="N237" s="233"/>
      <c r="O237" s="233"/>
      <c r="P237" s="233"/>
    </row>
    <row r="238" spans="1:16" x14ac:dyDescent="0.25">
      <c r="C238" s="219"/>
      <c r="D238" s="219"/>
      <c r="L238" s="233"/>
      <c r="M238" s="233"/>
      <c r="N238" s="233"/>
      <c r="O238" s="233"/>
      <c r="P23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2:H232"/>
    <mergeCell ref="G226:H226"/>
    <mergeCell ref="G227:H227"/>
    <mergeCell ref="G228:H228"/>
    <mergeCell ref="G229:H229"/>
    <mergeCell ref="G230:H230"/>
    <mergeCell ref="G231:H23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workbookViewId="0">
      <pane ySplit="7" topLeftCell="A21" activePane="bottomLeft" state="frozen"/>
      <selection pane="bottomLeft" activeCell="M33" sqref="M33:M3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9" t="s">
        <v>22</v>
      </c>
      <c r="G1" s="379"/>
      <c r="H1" s="379"/>
      <c r="I1" s="220" t="s">
        <v>191</v>
      </c>
      <c r="J1" s="218"/>
      <c r="L1" s="238">
        <f>SUM(D26:D30)</f>
        <v>1061114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9" t="s">
        <v>21</v>
      </c>
      <c r="G2" s="379"/>
      <c r="H2" s="379"/>
      <c r="I2" s="220">
        <f>J46*-1</f>
        <v>675413</v>
      </c>
      <c r="J2" s="218"/>
      <c r="L2" s="238">
        <f>SUM(G26:G30)</f>
        <v>100013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961101</v>
      </c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91"/>
      <c r="I7" s="423"/>
      <c r="J7" s="39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98">
        <v>43348</v>
      </c>
      <c r="B31" s="99">
        <v>180174083</v>
      </c>
      <c r="C31" s="253">
        <v>2</v>
      </c>
      <c r="D31" s="34">
        <v>229600</v>
      </c>
      <c r="E31" s="101"/>
      <c r="F31" s="99"/>
      <c r="G31" s="34"/>
      <c r="H31" s="101"/>
      <c r="I31" s="102"/>
      <c r="J31" s="34"/>
      <c r="L31" s="238"/>
    </row>
    <row r="32" spans="1:12" x14ac:dyDescent="0.25">
      <c r="A32" s="98">
        <v>43348</v>
      </c>
      <c r="B32" s="99">
        <v>180174127</v>
      </c>
      <c r="C32" s="253">
        <v>1</v>
      </c>
      <c r="D32" s="34">
        <v>127050</v>
      </c>
      <c r="E32" s="101"/>
      <c r="F32" s="99"/>
      <c r="G32" s="34"/>
      <c r="H32" s="101"/>
      <c r="I32" s="102"/>
      <c r="J32" s="34"/>
      <c r="L32" s="238"/>
    </row>
    <row r="33" spans="1:12" x14ac:dyDescent="0.25">
      <c r="A33" s="98">
        <v>43349</v>
      </c>
      <c r="B33" s="99">
        <v>180174168</v>
      </c>
      <c r="C33" s="253">
        <v>1</v>
      </c>
      <c r="D33" s="34">
        <v>77613</v>
      </c>
      <c r="E33" s="101"/>
      <c r="F33" s="99"/>
      <c r="G33" s="34"/>
      <c r="H33" s="101"/>
      <c r="I33" s="102"/>
      <c r="J33" s="34"/>
      <c r="L33" s="238"/>
    </row>
    <row r="34" spans="1:12" x14ac:dyDescent="0.25">
      <c r="A34" s="98">
        <v>43349</v>
      </c>
      <c r="B34" s="99">
        <v>180174222</v>
      </c>
      <c r="C34" s="253">
        <v>2</v>
      </c>
      <c r="D34" s="34">
        <v>241150</v>
      </c>
      <c r="E34" s="101"/>
      <c r="F34" s="99"/>
      <c r="G34" s="34"/>
      <c r="H34" s="101"/>
      <c r="I34" s="102"/>
      <c r="J34" s="34"/>
      <c r="L34" s="238"/>
    </row>
    <row r="35" spans="1:12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x14ac:dyDescent="0.25">
      <c r="A37" s="235"/>
      <c r="B37" s="234"/>
      <c r="C37" s="26"/>
      <c r="D37" s="236"/>
      <c r="E37" s="237"/>
      <c r="F37" s="234"/>
      <c r="G37" s="236"/>
      <c r="H37" s="237"/>
      <c r="I37" s="239"/>
      <c r="J37" s="236"/>
    </row>
    <row r="38" spans="1:12" x14ac:dyDescent="0.25">
      <c r="A38" s="235"/>
      <c r="B38" s="223" t="s">
        <v>11</v>
      </c>
      <c r="C38" s="27">
        <f>SUM(C8:C37)</f>
        <v>62</v>
      </c>
      <c r="D38" s="224"/>
      <c r="E38" s="223" t="s">
        <v>11</v>
      </c>
      <c r="F38" s="223">
        <f>SUM(F8:F37)</f>
        <v>2</v>
      </c>
      <c r="G38" s="5"/>
      <c r="H38" s="234"/>
      <c r="I38" s="240"/>
      <c r="J38" s="5"/>
    </row>
    <row r="39" spans="1:12" x14ac:dyDescent="0.25">
      <c r="A39" s="235"/>
      <c r="B39" s="223"/>
      <c r="C39" s="27"/>
      <c r="D39" s="224"/>
      <c r="E39" s="223"/>
      <c r="F39" s="223"/>
      <c r="G39" s="32"/>
      <c r="H39" s="33"/>
      <c r="I39" s="240"/>
      <c r="J39" s="5"/>
    </row>
    <row r="40" spans="1:12" x14ac:dyDescent="0.25">
      <c r="A40" s="225"/>
      <c r="B40" s="226"/>
      <c r="C40" s="26"/>
      <c r="D40" s="236"/>
      <c r="E40" s="223"/>
      <c r="F40" s="234"/>
      <c r="G40" s="385" t="s">
        <v>12</v>
      </c>
      <c r="H40" s="385"/>
      <c r="I40" s="239"/>
      <c r="J40" s="227">
        <f>SUM(D8:D37)</f>
        <v>6687105</v>
      </c>
    </row>
    <row r="41" spans="1:12" x14ac:dyDescent="0.25">
      <c r="A41" s="235"/>
      <c r="B41" s="234"/>
      <c r="C41" s="26"/>
      <c r="D41" s="236"/>
      <c r="E41" s="237"/>
      <c r="F41" s="234"/>
      <c r="G41" s="385" t="s">
        <v>13</v>
      </c>
      <c r="H41" s="385"/>
      <c r="I41" s="239"/>
      <c r="J41" s="227">
        <f>SUM(G8:G37)</f>
        <v>294263</v>
      </c>
    </row>
    <row r="42" spans="1:12" x14ac:dyDescent="0.25">
      <c r="A42" s="228"/>
      <c r="B42" s="237"/>
      <c r="C42" s="26"/>
      <c r="D42" s="236"/>
      <c r="E42" s="237"/>
      <c r="F42" s="234"/>
      <c r="G42" s="385" t="s">
        <v>14</v>
      </c>
      <c r="H42" s="385"/>
      <c r="I42" s="41"/>
      <c r="J42" s="229">
        <f>J40-J41</f>
        <v>6392842</v>
      </c>
    </row>
    <row r="43" spans="1:12" x14ac:dyDescent="0.25">
      <c r="A43" s="235"/>
      <c r="B43" s="230"/>
      <c r="C43" s="26"/>
      <c r="D43" s="231"/>
      <c r="E43" s="237"/>
      <c r="F43" s="234"/>
      <c r="G43" s="385" t="s">
        <v>15</v>
      </c>
      <c r="H43" s="385"/>
      <c r="I43" s="239"/>
      <c r="J43" s="227">
        <f>SUM(H8:H38)</f>
        <v>0</v>
      </c>
    </row>
    <row r="44" spans="1:12" x14ac:dyDescent="0.25">
      <c r="A44" s="235"/>
      <c r="B44" s="230"/>
      <c r="C44" s="26"/>
      <c r="D44" s="231"/>
      <c r="E44" s="237"/>
      <c r="F44" s="234"/>
      <c r="G44" s="385" t="s">
        <v>16</v>
      </c>
      <c r="H44" s="385"/>
      <c r="I44" s="239"/>
      <c r="J44" s="227">
        <f>J42+J43</f>
        <v>6392842</v>
      </c>
    </row>
    <row r="45" spans="1:12" x14ac:dyDescent="0.25">
      <c r="A45" s="235"/>
      <c r="B45" s="230"/>
      <c r="C45" s="26"/>
      <c r="D45" s="231"/>
      <c r="E45" s="237"/>
      <c r="F45" s="234"/>
      <c r="G45" s="385" t="s">
        <v>5</v>
      </c>
      <c r="H45" s="385"/>
      <c r="I45" s="239"/>
      <c r="J45" s="227">
        <f>SUM(I8:I38)</f>
        <v>5717429</v>
      </c>
    </row>
    <row r="46" spans="1:12" x14ac:dyDescent="0.25">
      <c r="A46" s="235"/>
      <c r="B46" s="230"/>
      <c r="C46" s="26"/>
      <c r="D46" s="231"/>
      <c r="E46" s="237"/>
      <c r="F46" s="234"/>
      <c r="G46" s="385" t="s">
        <v>32</v>
      </c>
      <c r="H46" s="385"/>
      <c r="I46" s="240" t="str">
        <f>IF(J46&gt;0,"SALDO",IF(J46&lt;0,"PIUTANG",IF(J46=0,"LUNAS")))</f>
        <v>PIUTANG</v>
      </c>
      <c r="J46" s="227">
        <f>J45-J44</f>
        <v>-675413</v>
      </c>
    </row>
  </sheetData>
  <mergeCells count="15">
    <mergeCell ref="G46:H46"/>
    <mergeCell ref="G40:H40"/>
    <mergeCell ref="G41:H41"/>
    <mergeCell ref="G42:H42"/>
    <mergeCell ref="G43:H43"/>
    <mergeCell ref="G44:H44"/>
    <mergeCell ref="G45:H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7" activePane="bottomLeft" state="frozen"/>
      <selection pane="bottomLeft" activeCell="B65" sqref="B6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9" t="s">
        <v>22</v>
      </c>
      <c r="G1" s="379"/>
      <c r="H1" s="37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J75*-1</f>
        <v>-249637</v>
      </c>
      <c r="J2" s="20"/>
      <c r="L2" s="37">
        <f>SUM(G53:G66)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M5" s="37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  <c r="M6" s="37"/>
    </row>
    <row r="7" spans="1:17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>
        <v>43346</v>
      </c>
      <c r="B64" s="99"/>
      <c r="C64" s="100"/>
      <c r="D64" s="34"/>
      <c r="E64" s="101">
        <v>180045104</v>
      </c>
      <c r="F64" s="99">
        <v>6</v>
      </c>
      <c r="G64" s="34">
        <v>785400</v>
      </c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>
        <v>43349</v>
      </c>
      <c r="B65" s="99">
        <v>180174159</v>
      </c>
      <c r="C65" s="100">
        <v>4</v>
      </c>
      <c r="D65" s="34">
        <v>379750</v>
      </c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362</v>
      </c>
      <c r="D67" s="9"/>
      <c r="E67" s="8" t="s">
        <v>11</v>
      </c>
      <c r="F67" s="8">
        <f>SUM(F8:F66)</f>
        <v>106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85" t="s">
        <v>12</v>
      </c>
      <c r="H69" s="385"/>
      <c r="I69" s="39"/>
      <c r="J69" s="13">
        <f>SUM(D8:D66)</f>
        <v>40487750</v>
      </c>
      <c r="M69" s="37"/>
    </row>
    <row r="70" spans="1:17" x14ac:dyDescent="0.25">
      <c r="A70" s="4"/>
      <c r="B70" s="3"/>
      <c r="C70" s="40"/>
      <c r="D70" s="6"/>
      <c r="E70" s="7"/>
      <c r="F70" s="3"/>
      <c r="G70" s="385" t="s">
        <v>13</v>
      </c>
      <c r="H70" s="385"/>
      <c r="I70" s="39"/>
      <c r="J70" s="13">
        <f>SUM(G8:G66)</f>
        <v>12626772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85" t="s">
        <v>14</v>
      </c>
      <c r="H71" s="385"/>
      <c r="I71" s="41"/>
      <c r="J71" s="15">
        <f>J69-J70</f>
        <v>27860978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85" t="s">
        <v>15</v>
      </c>
      <c r="H72" s="385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85" t="s">
        <v>16</v>
      </c>
      <c r="H73" s="385"/>
      <c r="I73" s="39"/>
      <c r="J73" s="13">
        <f>J71+J72</f>
        <v>27860978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85" t="s">
        <v>5</v>
      </c>
      <c r="H74" s="385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85" t="s">
        <v>32</v>
      </c>
      <c r="H75" s="385"/>
      <c r="I75" s="40" t="str">
        <f>IF(J75&gt;0,"SALDO",IF(J75&lt;0,"PIUTANG",IF(J75=0,"LUNAS")))</f>
        <v>SALDO</v>
      </c>
      <c r="J75" s="13">
        <f>J74-J73</f>
        <v>249637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9" t="s">
        <v>21</v>
      </c>
      <c r="G2" s="379"/>
      <c r="H2" s="37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91"/>
      <c r="I7" s="423"/>
      <c r="J7" s="39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85" t="s">
        <v>12</v>
      </c>
      <c r="H28" s="385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85" t="s">
        <v>13</v>
      </c>
      <c r="H29" s="385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85" t="s">
        <v>14</v>
      </c>
      <c r="H30" s="385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85" t="s">
        <v>15</v>
      </c>
      <c r="H31" s="38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85" t="s">
        <v>16</v>
      </c>
      <c r="H32" s="385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85" t="s">
        <v>5</v>
      </c>
      <c r="H33" s="385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85" t="s">
        <v>32</v>
      </c>
      <c r="H34" s="385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41" activePane="bottomLeft" state="frozen"/>
      <selection pane="bottomLeft" activeCell="G35" sqref="G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9" t="s">
        <v>22</v>
      </c>
      <c r="G1" s="379"/>
      <c r="H1" s="37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9" t="s">
        <v>21</v>
      </c>
      <c r="G2" s="379"/>
      <c r="H2" s="379"/>
      <c r="I2" s="220">
        <f>J50*-1</f>
        <v>7097400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0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761</v>
      </c>
      <c r="D42" s="224"/>
      <c r="E42" s="223" t="s">
        <v>11</v>
      </c>
      <c r="F42" s="223">
        <f>SUM(F8:F41)</f>
        <v>120</v>
      </c>
      <c r="G42" s="224">
        <f>SUM(G8:G41)</f>
        <v>12604552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85" t="s">
        <v>12</v>
      </c>
      <c r="H44" s="385"/>
      <c r="I44" s="239"/>
      <c r="J44" s="227">
        <f>SUM(D8:D41)</f>
        <v>78959128</v>
      </c>
    </row>
    <row r="45" spans="1:10" x14ac:dyDescent="0.25">
      <c r="A45" s="235"/>
      <c r="B45" s="234"/>
      <c r="C45" s="240"/>
      <c r="D45" s="236"/>
      <c r="E45" s="223"/>
      <c r="F45" s="234"/>
      <c r="G45" s="385" t="s">
        <v>13</v>
      </c>
      <c r="H45" s="385"/>
      <c r="I45" s="239"/>
      <c r="J45" s="227">
        <f>SUM(G8:G41)</f>
        <v>12604552</v>
      </c>
    </row>
    <row r="46" spans="1:10" x14ac:dyDescent="0.25">
      <c r="A46" s="228"/>
      <c r="B46" s="237"/>
      <c r="C46" s="240"/>
      <c r="D46" s="236"/>
      <c r="E46" s="237"/>
      <c r="F46" s="234"/>
      <c r="G46" s="385" t="s">
        <v>14</v>
      </c>
      <c r="H46" s="385"/>
      <c r="I46" s="41"/>
      <c r="J46" s="229">
        <f>J44-J45</f>
        <v>66354576</v>
      </c>
    </row>
    <row r="47" spans="1:10" x14ac:dyDescent="0.25">
      <c r="A47" s="235"/>
      <c r="B47" s="230"/>
      <c r="C47" s="240"/>
      <c r="D47" s="231"/>
      <c r="E47" s="237"/>
      <c r="F47" s="223"/>
      <c r="G47" s="385" t="s">
        <v>15</v>
      </c>
      <c r="H47" s="385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85" t="s">
        <v>16</v>
      </c>
      <c r="H48" s="385"/>
      <c r="I48" s="239"/>
      <c r="J48" s="227">
        <f>J46+J47</f>
        <v>66354576</v>
      </c>
    </row>
    <row r="49" spans="1:16" x14ac:dyDescent="0.25">
      <c r="A49" s="235"/>
      <c r="B49" s="230"/>
      <c r="C49" s="240"/>
      <c r="D49" s="231"/>
      <c r="E49" s="237"/>
      <c r="F49" s="234"/>
      <c r="G49" s="385" t="s">
        <v>5</v>
      </c>
      <c r="H49" s="385"/>
      <c r="I49" s="239"/>
      <c r="J49" s="227">
        <f>SUM(I8:I43)</f>
        <v>59257176</v>
      </c>
    </row>
    <row r="50" spans="1:16" x14ac:dyDescent="0.25">
      <c r="A50" s="235"/>
      <c r="B50" s="230"/>
      <c r="C50" s="240"/>
      <c r="D50" s="231"/>
      <c r="E50" s="237"/>
      <c r="F50" s="234"/>
      <c r="G50" s="385" t="s">
        <v>32</v>
      </c>
      <c r="H50" s="385"/>
      <c r="I50" s="240" t="str">
        <f>IF(J50&gt;0,"SALDO",IF(J50&lt;0,"PIUTANG",IF(J50=0,"LUNAS")))</f>
        <v>PIUTANG</v>
      </c>
      <c r="J50" s="227">
        <f>J49-J48</f>
        <v>-7097400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J21" sqref="J2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187</v>
      </c>
      <c r="D1" s="218"/>
      <c r="E1" s="218"/>
      <c r="F1" s="379" t="s">
        <v>22</v>
      </c>
      <c r="G1" s="379"/>
      <c r="H1" s="37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79" t="s">
        <v>21</v>
      </c>
      <c r="G2" s="379"/>
      <c r="H2" s="37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3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85" t="s">
        <v>12</v>
      </c>
      <c r="H27" s="385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85" t="s">
        <v>13</v>
      </c>
      <c r="H28" s="38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85" t="s">
        <v>14</v>
      </c>
      <c r="H29" s="385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85" t="s">
        <v>15</v>
      </c>
      <c r="H30" s="38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85" t="s">
        <v>16</v>
      </c>
      <c r="H31" s="385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85" t="s">
        <v>5</v>
      </c>
      <c r="H32" s="385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85" t="s">
        <v>32</v>
      </c>
      <c r="H33" s="385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9" t="s">
        <v>21</v>
      </c>
      <c r="G2" s="379"/>
      <c r="H2" s="37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21"/>
      <c r="I7" s="423"/>
      <c r="J7" s="39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85" t="s">
        <v>12</v>
      </c>
      <c r="H46" s="38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85" t="s">
        <v>13</v>
      </c>
      <c r="H47" s="38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85" t="s">
        <v>14</v>
      </c>
      <c r="H48" s="38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85" t="s">
        <v>15</v>
      </c>
      <c r="H49" s="38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85" t="s">
        <v>16</v>
      </c>
      <c r="H50" s="38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85" t="s">
        <v>5</v>
      </c>
      <c r="H51" s="38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85" t="s">
        <v>32</v>
      </c>
      <c r="H52" s="38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6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85" t="s">
        <v>12</v>
      </c>
      <c r="H69" s="38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85" t="s">
        <v>13</v>
      </c>
      <c r="H70" s="38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85" t="s">
        <v>14</v>
      </c>
      <c r="H71" s="38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85" t="s">
        <v>15</v>
      </c>
      <c r="H72" s="38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85" t="s">
        <v>16</v>
      </c>
      <c r="H73" s="38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85" t="s">
        <v>5</v>
      </c>
      <c r="H74" s="38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85" t="s">
        <v>32</v>
      </c>
      <c r="H75" s="38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4" t="s">
        <v>21</v>
      </c>
      <c r="H1" s="424"/>
      <c r="I1" s="424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4" t="s">
        <v>108</v>
      </c>
      <c r="H2" s="424"/>
      <c r="I2" s="42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4" t="s">
        <v>109</v>
      </c>
      <c r="H3" s="424"/>
      <c r="I3" s="424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91"/>
      <c r="I7" s="423"/>
      <c r="J7" s="39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85" t="s">
        <v>12</v>
      </c>
      <c r="H44" s="38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85" t="s">
        <v>13</v>
      </c>
      <c r="H45" s="38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85" t="s">
        <v>14</v>
      </c>
      <c r="H46" s="38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85" t="s">
        <v>15</v>
      </c>
      <c r="H47" s="38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85" t="s">
        <v>16</v>
      </c>
      <c r="H48" s="38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85" t="s">
        <v>5</v>
      </c>
      <c r="H49" s="38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85" t="s">
        <v>32</v>
      </c>
      <c r="H50" s="38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9" t="s">
        <v>21</v>
      </c>
      <c r="G2" s="379"/>
      <c r="H2" s="37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91"/>
      <c r="I7" s="423"/>
      <c r="J7" s="39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85" t="s">
        <v>12</v>
      </c>
      <c r="H49" s="38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85" t="s">
        <v>13</v>
      </c>
      <c r="H50" s="38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85" t="s">
        <v>14</v>
      </c>
      <c r="H51" s="38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85" t="s">
        <v>15</v>
      </c>
      <c r="H52" s="38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85" t="s">
        <v>16</v>
      </c>
      <c r="H53" s="38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85" t="s">
        <v>5</v>
      </c>
      <c r="H54" s="38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85" t="s">
        <v>32</v>
      </c>
      <c r="H55" s="38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D20" sqref="D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5" t="s">
        <v>49</v>
      </c>
      <c r="B1" s="425"/>
      <c r="C1" s="425"/>
    </row>
    <row r="2" spans="1:5" ht="15" customHeight="1" x14ac:dyDescent="0.25">
      <c r="A2" s="425"/>
      <c r="B2" s="425"/>
      <c r="C2" s="42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43346</v>
      </c>
      <c r="C5" s="281">
        <f>'Taufik ST'!I2</f>
        <v>3695127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f>'Indra Fashion'!A176</f>
        <v>43339</v>
      </c>
      <c r="C6" s="281">
        <f>'Indra Fashion'!I2</f>
        <v>1148614</v>
      </c>
      <c r="E6" s="289" t="s">
        <v>153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43348</v>
      </c>
      <c r="C8" s="281">
        <f>Bandros!I2</f>
        <v>9147691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7097400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-823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6471585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675413</v>
      </c>
      <c r="E12" s="289" t="s">
        <v>191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v>0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 t="s">
        <v>40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'Sale (2)'!I2</f>
        <v>5124736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8" t="s">
        <v>11</v>
      </c>
      <c r="B23" s="429"/>
      <c r="C23" s="426">
        <f>SUM(C5:C22)</f>
        <v>43233895.5</v>
      </c>
    </row>
    <row r="24" spans="1:5" s="267" customFormat="1" ht="15" customHeight="1" x14ac:dyDescent="0.25">
      <c r="A24" s="430"/>
      <c r="B24" s="431"/>
      <c r="C24" s="42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9" t="s">
        <v>22</v>
      </c>
      <c r="G1" s="379"/>
      <c r="H1" s="37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2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91"/>
      <c r="I7" s="423"/>
      <c r="J7" s="39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85" t="s">
        <v>12</v>
      </c>
      <c r="H120" s="38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85" t="s">
        <v>13</v>
      </c>
      <c r="H121" s="38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85" t="s">
        <v>14</v>
      </c>
      <c r="H122" s="38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85" t="s">
        <v>15</v>
      </c>
      <c r="H123" s="38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85" t="s">
        <v>16</v>
      </c>
      <c r="H124" s="38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85" t="s">
        <v>5</v>
      </c>
      <c r="H125" s="38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85" t="s">
        <v>32</v>
      </c>
      <c r="H126" s="38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3" t="s">
        <v>22</v>
      </c>
      <c r="G1" s="433"/>
      <c r="H1" s="433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3" t="s">
        <v>21</v>
      </c>
      <c r="G2" s="433"/>
      <c r="H2" s="433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3" x14ac:dyDescent="0.25">
      <c r="A6" s="435" t="s">
        <v>2</v>
      </c>
      <c r="B6" s="436" t="s">
        <v>3</v>
      </c>
      <c r="C6" s="436"/>
      <c r="D6" s="436"/>
      <c r="E6" s="436"/>
      <c r="F6" s="436"/>
      <c r="G6" s="436"/>
      <c r="H6" s="437" t="s">
        <v>4</v>
      </c>
      <c r="I6" s="439" t="s">
        <v>5</v>
      </c>
      <c r="J6" s="440" t="s">
        <v>6</v>
      </c>
    </row>
    <row r="7" spans="1:13" x14ac:dyDescent="0.25">
      <c r="A7" s="43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8"/>
      <c r="I7" s="439"/>
      <c r="J7" s="44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2" t="s">
        <v>12</v>
      </c>
      <c r="H89" s="43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2" t="s">
        <v>13</v>
      </c>
      <c r="H90" s="43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2" t="s">
        <v>14</v>
      </c>
      <c r="H91" s="43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2" t="s">
        <v>15</v>
      </c>
      <c r="H92" s="43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2" t="s">
        <v>16</v>
      </c>
      <c r="H93" s="43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2" t="s">
        <v>5</v>
      </c>
      <c r="H94" s="43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2" t="s">
        <v>32</v>
      </c>
      <c r="H95" s="43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9" t="s">
        <v>22</v>
      </c>
      <c r="G1" s="379"/>
      <c r="H1" s="37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9" t="s">
        <v>21</v>
      </c>
      <c r="G2" s="379"/>
      <c r="H2" s="37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5" x14ac:dyDescent="0.25">
      <c r="A6" s="416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21"/>
      <c r="I6" s="423"/>
      <c r="J6" s="39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85" t="s">
        <v>12</v>
      </c>
      <c r="H121" s="38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85" t="s">
        <v>13</v>
      </c>
      <c r="H122" s="38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85" t="s">
        <v>14</v>
      </c>
      <c r="H123" s="38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85" t="s">
        <v>15</v>
      </c>
      <c r="H124" s="38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85" t="s">
        <v>16</v>
      </c>
      <c r="H125" s="38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85" t="s">
        <v>5</v>
      </c>
      <c r="H126" s="38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85" t="s">
        <v>32</v>
      </c>
      <c r="H127" s="38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9" t="s">
        <v>22</v>
      </c>
      <c r="G1" s="379"/>
      <c r="H1" s="37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9" t="s">
        <v>21</v>
      </c>
      <c r="G2" s="379"/>
      <c r="H2" s="37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382" t="s">
        <v>4</v>
      </c>
      <c r="I5" s="441" t="s">
        <v>5</v>
      </c>
      <c r="J5" s="384" t="s">
        <v>6</v>
      </c>
      <c r="L5" s="37"/>
      <c r="M5" s="37"/>
      <c r="N5" s="37"/>
      <c r="O5" s="37"/>
      <c r="P5" s="37"/>
      <c r="Q5" s="37"/>
    </row>
    <row r="6" spans="1:17" x14ac:dyDescent="0.25">
      <c r="A6" s="38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2"/>
      <c r="I6" s="441"/>
      <c r="J6" s="38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85" t="s">
        <v>12</v>
      </c>
      <c r="H31" s="38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85" t="s">
        <v>13</v>
      </c>
      <c r="H32" s="38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85" t="s">
        <v>14</v>
      </c>
      <c r="H33" s="38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85" t="s">
        <v>15</v>
      </c>
      <c r="H34" s="38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85" t="s">
        <v>16</v>
      </c>
      <c r="H35" s="38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85" t="s">
        <v>5</v>
      </c>
      <c r="H36" s="38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85" t="s">
        <v>32</v>
      </c>
      <c r="H37" s="38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J59*-1</f>
        <v>-34807202</v>
      </c>
      <c r="J2" s="20"/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0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0" x14ac:dyDescent="0.25">
      <c r="A6" s="41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21"/>
      <c r="I6" s="423"/>
      <c r="J6" s="39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2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2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2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2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2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2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2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2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2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2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85" t="s">
        <v>12</v>
      </c>
      <c r="H53" s="38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85" t="s">
        <v>13</v>
      </c>
      <c r="H54" s="38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85" t="s">
        <v>14</v>
      </c>
      <c r="H55" s="38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85" t="s">
        <v>15</v>
      </c>
      <c r="H56" s="38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85" t="s">
        <v>16</v>
      </c>
      <c r="H57" s="38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85" t="s">
        <v>5</v>
      </c>
      <c r="H58" s="38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85" t="s">
        <v>32</v>
      </c>
      <c r="H59" s="38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9" t="s">
        <v>21</v>
      </c>
      <c r="G2" s="379"/>
      <c r="H2" s="37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  <c r="L6" s="238"/>
    </row>
    <row r="7" spans="1:12" x14ac:dyDescent="0.25">
      <c r="A7" s="41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21"/>
      <c r="I7" s="423"/>
      <c r="J7" s="39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85" t="s">
        <v>12</v>
      </c>
      <c r="H53" s="38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85" t="s">
        <v>13</v>
      </c>
      <c r="H54" s="38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85" t="s">
        <v>14</v>
      </c>
      <c r="H55" s="38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85" t="s">
        <v>15</v>
      </c>
      <c r="H56" s="38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85" t="s">
        <v>16</v>
      </c>
      <c r="H57" s="38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85" t="s">
        <v>5</v>
      </c>
      <c r="H58" s="38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85" t="s">
        <v>32</v>
      </c>
      <c r="H59" s="38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9" t="s">
        <v>22</v>
      </c>
      <c r="G1" s="379"/>
      <c r="H1" s="37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9" t="s">
        <v>21</v>
      </c>
      <c r="G2" s="379"/>
      <c r="H2" s="37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2"/>
      <c r="I7" s="441"/>
      <c r="J7" s="38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9" t="s">
        <v>22</v>
      </c>
      <c r="G1" s="379"/>
      <c r="H1" s="37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80" t="s">
        <v>62</v>
      </c>
      <c r="B5" s="380"/>
      <c r="C5" s="380"/>
      <c r="D5" s="380"/>
      <c r="E5" s="380"/>
      <c r="F5" s="380"/>
      <c r="G5" s="380"/>
      <c r="H5" s="380"/>
      <c r="I5" s="380"/>
      <c r="J5" s="380"/>
    </row>
    <row r="6" spans="1:19" x14ac:dyDescent="0.25">
      <c r="A6" s="386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383" t="s">
        <v>5</v>
      </c>
      <c r="J6" s="384" t="s">
        <v>6</v>
      </c>
    </row>
    <row r="7" spans="1:19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2"/>
      <c r="I7" s="383"/>
      <c r="J7" s="38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85" t="s">
        <v>12</v>
      </c>
      <c r="H32" s="38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85" t="s">
        <v>13</v>
      </c>
      <c r="H33" s="38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85" t="s">
        <v>14</v>
      </c>
      <c r="H34" s="38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85" t="s">
        <v>15</v>
      </c>
      <c r="H35" s="38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85" t="s">
        <v>16</v>
      </c>
      <c r="H36" s="38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85" t="s">
        <v>5</v>
      </c>
      <c r="H37" s="38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85" t="s">
        <v>32</v>
      </c>
      <c r="H38" s="38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9" t="s">
        <v>21</v>
      </c>
      <c r="G2" s="379"/>
      <c r="H2" s="37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3" x14ac:dyDescent="0.25">
      <c r="A7" s="41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91"/>
      <c r="I7" s="423"/>
      <c r="J7" s="39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85" t="s">
        <v>12</v>
      </c>
      <c r="H73" s="38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85" t="s">
        <v>13</v>
      </c>
      <c r="H74" s="38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85" t="s">
        <v>14</v>
      </c>
      <c r="H75" s="38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85" t="s">
        <v>15</v>
      </c>
      <c r="H76" s="38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85" t="s">
        <v>16</v>
      </c>
      <c r="H77" s="38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85" t="s">
        <v>5</v>
      </c>
      <c r="H78" s="38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85" t="s">
        <v>32</v>
      </c>
      <c r="H79" s="38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9" t="s">
        <v>119</v>
      </c>
      <c r="G2" s="379"/>
      <c r="H2" s="37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18"/>
      <c r="N5" s="18"/>
      <c r="O5" s="37"/>
    </row>
    <row r="6" spans="1:15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444" t="s">
        <v>4</v>
      </c>
      <c r="I6" s="446" t="s">
        <v>5</v>
      </c>
      <c r="J6" s="447" t="s">
        <v>6</v>
      </c>
      <c r="L6" s="18"/>
      <c r="N6" s="18"/>
      <c r="O6" s="37"/>
    </row>
    <row r="7" spans="1:15" x14ac:dyDescent="0.25">
      <c r="A7" s="38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5"/>
      <c r="I7" s="446"/>
      <c r="J7" s="44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8" t="s">
        <v>12</v>
      </c>
      <c r="H19" s="44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8" t="s">
        <v>13</v>
      </c>
      <c r="H20" s="44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8" t="s">
        <v>14</v>
      </c>
      <c r="H21" s="44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8" t="s">
        <v>15</v>
      </c>
      <c r="H22" s="44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8" t="s">
        <v>16</v>
      </c>
      <c r="H23" s="44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8" t="s">
        <v>5</v>
      </c>
      <c r="H24" s="44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8" t="s">
        <v>32</v>
      </c>
      <c r="H25" s="44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9" t="s">
        <v>22</v>
      </c>
      <c r="G1" s="379"/>
      <c r="H1" s="37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9" t="s">
        <v>21</v>
      </c>
      <c r="G2" s="379"/>
      <c r="H2" s="37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85" t="s">
        <v>12</v>
      </c>
      <c r="H53" s="38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85" t="s">
        <v>13</v>
      </c>
      <c r="H54" s="38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85" t="s">
        <v>14</v>
      </c>
      <c r="H55" s="38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85" t="s">
        <v>15</v>
      </c>
      <c r="H56" s="38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85" t="s">
        <v>16</v>
      </c>
      <c r="H57" s="38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85" t="s">
        <v>5</v>
      </c>
      <c r="H58" s="38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85" t="s">
        <v>32</v>
      </c>
      <c r="H59" s="38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91"/>
      <c r="I7" s="423"/>
      <c r="J7" s="39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9" t="s">
        <v>22</v>
      </c>
      <c r="G1" s="379"/>
      <c r="H1" s="37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9" t="s">
        <v>21</v>
      </c>
      <c r="G2" s="379"/>
      <c r="H2" s="37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91"/>
      <c r="I7" s="423"/>
      <c r="J7" s="39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85" t="s">
        <v>12</v>
      </c>
      <c r="H35" s="38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85" t="s">
        <v>13</v>
      </c>
      <c r="H36" s="38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85" t="s">
        <v>14</v>
      </c>
      <c r="H37" s="38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85" t="s">
        <v>15</v>
      </c>
      <c r="H38" s="38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85" t="s">
        <v>16</v>
      </c>
      <c r="H39" s="38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85" t="s">
        <v>5</v>
      </c>
      <c r="H40" s="38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85" t="s">
        <v>32</v>
      </c>
      <c r="H41" s="38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9" t="s">
        <v>22</v>
      </c>
      <c r="G1" s="379"/>
      <c r="H1" s="37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9" t="s">
        <v>21</v>
      </c>
      <c r="G2" s="379"/>
      <c r="H2" s="37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7" x14ac:dyDescent="0.25">
      <c r="A7" s="41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91"/>
      <c r="I7" s="423"/>
      <c r="J7" s="39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9" t="s">
        <v>22</v>
      </c>
      <c r="G1" s="379"/>
      <c r="H1" s="37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9" t="s">
        <v>21</v>
      </c>
      <c r="G2" s="379"/>
      <c r="H2" s="37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91"/>
      <c r="I7" s="423"/>
      <c r="J7" s="39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85" t="s">
        <v>12</v>
      </c>
      <c r="H35" s="38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85" t="s">
        <v>13</v>
      </c>
      <c r="H36" s="38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85" t="s">
        <v>14</v>
      </c>
      <c r="H37" s="38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85" t="s">
        <v>15</v>
      </c>
      <c r="H38" s="38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85" t="s">
        <v>16</v>
      </c>
      <c r="H39" s="38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85" t="s">
        <v>5</v>
      </c>
      <c r="H40" s="38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85" t="s">
        <v>32</v>
      </c>
      <c r="H41" s="38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9" t="s">
        <v>22</v>
      </c>
      <c r="G1" s="379"/>
      <c r="H1" s="37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9" t="s">
        <v>21</v>
      </c>
      <c r="G2" s="379"/>
      <c r="H2" s="37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0" x14ac:dyDescent="0.25">
      <c r="A7" s="41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91"/>
      <c r="I7" s="423"/>
      <c r="J7" s="39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5" t="s">
        <v>12</v>
      </c>
      <c r="H35" s="38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85" t="s">
        <v>13</v>
      </c>
      <c r="H36" s="38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85" t="s">
        <v>14</v>
      </c>
      <c r="H37" s="38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85" t="s">
        <v>15</v>
      </c>
      <c r="H38" s="38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5" t="s">
        <v>16</v>
      </c>
      <c r="H39" s="38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85" t="s">
        <v>5</v>
      </c>
      <c r="H40" s="38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85" t="s">
        <v>32</v>
      </c>
      <c r="H41" s="38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9" t="s">
        <v>22</v>
      </c>
      <c r="G1" s="379"/>
      <c r="H1" s="37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</row>
    <row r="7" spans="1:16" x14ac:dyDescent="0.25">
      <c r="A7" s="41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91"/>
      <c r="I7" s="423"/>
      <c r="J7" s="39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85" t="s">
        <v>12</v>
      </c>
      <c r="H158" s="38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85" t="s">
        <v>13</v>
      </c>
      <c r="H159" s="38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85" t="s">
        <v>14</v>
      </c>
      <c r="H160" s="38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85" t="s">
        <v>15</v>
      </c>
      <c r="H161" s="38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85" t="s">
        <v>16</v>
      </c>
      <c r="H162" s="38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85" t="s">
        <v>5</v>
      </c>
      <c r="H163" s="38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85" t="s">
        <v>32</v>
      </c>
      <c r="H164" s="38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9" t="s">
        <v>22</v>
      </c>
      <c r="G1" s="379"/>
      <c r="H1" s="37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9" t="s">
        <v>21</v>
      </c>
      <c r="G2" s="379"/>
      <c r="H2" s="37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2"/>
      <c r="I7" s="441"/>
      <c r="J7" s="38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9" t="s">
        <v>22</v>
      </c>
      <c r="G1" s="379"/>
      <c r="H1" s="37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74"/>
      <c r="M5" s="18"/>
      <c r="O5" s="18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90" t="s">
        <v>4</v>
      </c>
      <c r="I6" s="422" t="s">
        <v>5</v>
      </c>
      <c r="J6" s="394" t="s">
        <v>6</v>
      </c>
      <c r="L6" s="174"/>
    </row>
    <row r="7" spans="1:15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91"/>
      <c r="I7" s="423"/>
      <c r="J7" s="39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85" t="s">
        <v>12</v>
      </c>
      <c r="H57" s="38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85" t="s">
        <v>13</v>
      </c>
      <c r="H58" s="38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85" t="s">
        <v>14</v>
      </c>
      <c r="H59" s="38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85" t="s">
        <v>15</v>
      </c>
      <c r="H60" s="38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85" t="s">
        <v>16</v>
      </c>
      <c r="H61" s="38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85" t="s">
        <v>5</v>
      </c>
      <c r="H62" s="38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85" t="s">
        <v>32</v>
      </c>
      <c r="H63" s="38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9" t="s">
        <v>22</v>
      </c>
      <c r="G1" s="379"/>
      <c r="H1" s="37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9" t="s">
        <v>21</v>
      </c>
      <c r="G2" s="379"/>
      <c r="H2" s="37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1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4" t="s">
        <v>6</v>
      </c>
    </row>
    <row r="7" spans="1:11" x14ac:dyDescent="0.25">
      <c r="A7" s="41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85" t="s">
        <v>12</v>
      </c>
      <c r="H116" s="38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85" t="s">
        <v>13</v>
      </c>
      <c r="H117" s="38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85" t="s">
        <v>14</v>
      </c>
      <c r="H118" s="38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85" t="s">
        <v>15</v>
      </c>
      <c r="H119" s="38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85" t="s">
        <v>16</v>
      </c>
      <c r="H120" s="38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85" t="s">
        <v>5</v>
      </c>
      <c r="H121" s="38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85" t="s">
        <v>32</v>
      </c>
      <c r="H122" s="38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9" t="s">
        <v>22</v>
      </c>
      <c r="G1" s="379"/>
      <c r="H1" s="37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9" t="s">
        <v>21</v>
      </c>
      <c r="G2" s="379"/>
      <c r="H2" s="37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1" t="s">
        <v>2</v>
      </c>
      <c r="B6" s="382" t="s">
        <v>3</v>
      </c>
      <c r="C6" s="382"/>
      <c r="D6" s="382"/>
      <c r="E6" s="382"/>
      <c r="F6" s="382"/>
      <c r="G6" s="382"/>
      <c r="H6" s="382" t="s">
        <v>4</v>
      </c>
      <c r="I6" s="441" t="s">
        <v>5</v>
      </c>
      <c r="J6" s="384" t="s">
        <v>6</v>
      </c>
      <c r="L6" s="219"/>
      <c r="M6" s="219"/>
      <c r="N6" s="219"/>
      <c r="O6" s="219"/>
      <c r="P6" s="219"/>
      <c r="Q6" s="219"/>
    </row>
    <row r="7" spans="1:17" x14ac:dyDescent="0.25">
      <c r="A7" s="38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2"/>
      <c r="I7" s="441"/>
      <c r="J7" s="38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5" t="s">
        <v>12</v>
      </c>
      <c r="H32" s="38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5" t="s">
        <v>13</v>
      </c>
      <c r="H33" s="38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85" t="s">
        <v>14</v>
      </c>
      <c r="H34" s="38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85" t="s">
        <v>15</v>
      </c>
      <c r="H35" s="38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5" t="s">
        <v>16</v>
      </c>
      <c r="H36" s="38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85" t="s">
        <v>5</v>
      </c>
      <c r="H37" s="38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85" t="s">
        <v>32</v>
      </c>
      <c r="H38" s="38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9" t="s">
        <v>22</v>
      </c>
      <c r="G1" s="379"/>
      <c r="H1" s="37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9" t="s">
        <v>21</v>
      </c>
      <c r="G2" s="379"/>
      <c r="H2" s="379"/>
      <c r="I2" s="21">
        <f>J72*-1</f>
        <v>0</v>
      </c>
    </row>
    <row r="4" spans="1:10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</row>
    <row r="5" spans="1:10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449" t="s">
        <v>4</v>
      </c>
      <c r="I5" s="446" t="s">
        <v>5</v>
      </c>
      <c r="J5" s="447" t="s">
        <v>6</v>
      </c>
    </row>
    <row r="6" spans="1:10" x14ac:dyDescent="0.25">
      <c r="A6" s="38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8" t="s">
        <v>12</v>
      </c>
      <c r="H66" s="44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13</v>
      </c>
      <c r="H67" s="44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8" t="s">
        <v>14</v>
      </c>
      <c r="H68" s="44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15</v>
      </c>
      <c r="H69" s="44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16</v>
      </c>
      <c r="H70" s="44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5</v>
      </c>
      <c r="H71" s="44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8" t="s">
        <v>32</v>
      </c>
      <c r="H72" s="44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9" t="s">
        <v>22</v>
      </c>
      <c r="G1" s="379"/>
      <c r="H1" s="37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9" t="s">
        <v>21</v>
      </c>
      <c r="G2" s="379"/>
      <c r="H2" s="379"/>
      <c r="I2" s="38">
        <f>J40*-1</f>
        <v>0</v>
      </c>
      <c r="J2" s="20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4" t="s">
        <v>6</v>
      </c>
    </row>
    <row r="6" spans="1:15" x14ac:dyDescent="0.25">
      <c r="A6" s="41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21"/>
      <c r="I6" s="423"/>
      <c r="J6" s="39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85" t="s">
        <v>12</v>
      </c>
      <c r="H34" s="38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85" t="s">
        <v>13</v>
      </c>
      <c r="H35" s="38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85" t="s">
        <v>14</v>
      </c>
      <c r="H36" s="38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85" t="s">
        <v>15</v>
      </c>
      <c r="H37" s="38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85" t="s">
        <v>16</v>
      </c>
      <c r="H38" s="38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85" t="s">
        <v>5</v>
      </c>
      <c r="H39" s="38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85" t="s">
        <v>32</v>
      </c>
      <c r="H40" s="38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9" t="s">
        <v>22</v>
      </c>
      <c r="G1" s="379"/>
      <c r="H1" s="37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9" t="s">
        <v>21</v>
      </c>
      <c r="G2" s="379"/>
      <c r="H2" s="379"/>
      <c r="I2" s="21">
        <f>J71*-1</f>
        <v>12110891</v>
      </c>
    </row>
    <row r="4" spans="1:10" ht="19.5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</row>
    <row r="5" spans="1:10" x14ac:dyDescent="0.25">
      <c r="A5" s="381" t="s">
        <v>2</v>
      </c>
      <c r="B5" s="382" t="s">
        <v>3</v>
      </c>
      <c r="C5" s="382"/>
      <c r="D5" s="382"/>
      <c r="E5" s="382"/>
      <c r="F5" s="382"/>
      <c r="G5" s="382"/>
      <c r="H5" s="449" t="s">
        <v>4</v>
      </c>
      <c r="I5" s="446" t="s">
        <v>5</v>
      </c>
      <c r="J5" s="447" t="s">
        <v>6</v>
      </c>
    </row>
    <row r="6" spans="1:10" x14ac:dyDescent="0.25">
      <c r="A6" s="38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8" t="s">
        <v>12</v>
      </c>
      <c r="H65" s="44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8" t="s">
        <v>13</v>
      </c>
      <c r="H66" s="44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14</v>
      </c>
      <c r="H67" s="44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8" t="s">
        <v>15</v>
      </c>
      <c r="H68" s="44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16</v>
      </c>
      <c r="H69" s="44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5</v>
      </c>
      <c r="H70" s="44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32</v>
      </c>
      <c r="H71" s="44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18</vt:i4>
      </vt:variant>
    </vt:vector>
  </HeadingPairs>
  <TitlesOfParts>
    <vt:vector size="62" baseType="lpstr">
      <vt:lpstr>Taufik ST</vt:lpstr>
      <vt:lpstr>Indra Fashion</vt:lpstr>
      <vt:lpstr>Bandros</vt:lpstr>
      <vt:lpstr>Atlantis</vt:lpstr>
      <vt:lpstr>Sale</vt:lpstr>
      <vt:lpstr>Sale (2)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(2)'!Print_Area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2018-09-06T11:29:24Z</dcterms:modified>
</cp:coreProperties>
</file>