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" sheetId="60" r:id="rId5"/>
    <sheet name="Sale (2)" sheetId="62" r:id="rId6"/>
    <sheet name="Anip" sheetId="35" r:id="rId7"/>
    <sheet name="ESP" sheetId="57" r:id="rId8"/>
    <sheet name="Yuan" sheetId="61" r:id="rId9"/>
    <sheet name="Yanyan" sheetId="12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Ghaisan" sheetId="20" r:id="rId19"/>
    <sheet name="PM" sheetId="4" r:id="rId20"/>
    <sheet name="LATIF" sheetId="29" r:id="rId21"/>
    <sheet name="Sheet3" sheetId="5" r:id="rId22"/>
    <sheet name="PYK" sheetId="21" r:id="rId23"/>
    <sheet name="Anang" sheetId="34" r:id="rId24"/>
    <sheet name="BOJES" sheetId="50" r:id="rId25"/>
    <sheet name="Aneka" sheetId="6" r:id="rId26"/>
    <sheet name="Okris" sheetId="33" r:id="rId27"/>
    <sheet name="Widya" sheetId="25" r:id="rId28"/>
    <sheet name="Aspuri" sheetId="11" r:id="rId29"/>
    <sheet name="Sambas" sheetId="40" r:id="rId30"/>
    <sheet name="Gafur" sheetId="46" r:id="rId31"/>
    <sheet name="Dudung" sheetId="41" r:id="rId32"/>
    <sheet name="Dadang S" sheetId="38" r:id="rId33"/>
    <sheet name="Heni" sheetId="42" r:id="rId34"/>
    <sheet name="Kusno" sheetId="39" r:id="rId35"/>
    <sheet name="ANDI" sheetId="47" r:id="rId36"/>
    <sheet name="Nina" sheetId="17" r:id="rId37"/>
    <sheet name="Arif Rah" sheetId="13" r:id="rId38"/>
    <sheet name="ARVAN" sheetId="48" r:id="rId39"/>
    <sheet name="Sheet5" sheetId="27" r:id="rId40"/>
    <sheet name="Dadang" sheetId="14" r:id="rId41"/>
    <sheet name="Sheet2" sheetId="9" r:id="rId42"/>
    <sheet name="Sheet1" sheetId="28" r:id="rId43"/>
    <sheet name="Sheet4" sheetId="45" r:id="rId44"/>
  </sheets>
  <definedNames>
    <definedName name="_xlnm.Print_Area" localSheetId="35">ANDI!$A$1:$J$38</definedName>
    <definedName name="_xlnm.Print_Area" localSheetId="38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24">BOJES!$A$1:$J$38</definedName>
    <definedName name="_xlnm.Print_Area" localSheetId="18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19">PM!$A$1:$J$95</definedName>
    <definedName name="_xlnm.Print_Area" localSheetId="4">Sale!$L$60:$M$75</definedName>
    <definedName name="_xlnm.Print_Area" localSheetId="5">'Sale (2)'!$L$60:$M$75</definedName>
    <definedName name="_xlnm.Print_Area" localSheetId="41">Sheet2!$A$4:$J$71</definedName>
    <definedName name="_xlnm.Print_Area" localSheetId="21">Sheet3!$A$1:$J$37</definedName>
    <definedName name="_xlnm.Print_Area" localSheetId="39">Sheet5!$A$4:$J$72</definedName>
    <definedName name="_xlnm.Print_Area" localSheetId="0">'Taufik ST'!$A$5:$J$363</definedName>
    <definedName name="_xlnm.Print_Area" localSheetId="27">Widya!$A$1:$J$25</definedName>
  </definedNames>
  <calcPr calcId="144525"/>
</workbook>
</file>

<file path=xl/calcChain.xml><?xml version="1.0" encoding="utf-8"?>
<calcChain xmlns="http://schemas.openxmlformats.org/spreadsheetml/2006/main">
  <c r="L1" i="54" l="1"/>
  <c r="L2" i="54"/>
  <c r="M2" i="58" l="1"/>
  <c r="M1" i="58"/>
  <c r="L2" i="58" l="1"/>
  <c r="L1" i="58"/>
  <c r="L2" i="61" l="1"/>
  <c r="L1" i="61"/>
  <c r="B9" i="15" l="1"/>
  <c r="B6" i="15"/>
  <c r="J683" i="63" l="1"/>
  <c r="J681" i="63"/>
  <c r="J679" i="63"/>
  <c r="J678" i="63"/>
  <c r="I676" i="63"/>
  <c r="H676" i="63"/>
  <c r="G676" i="63"/>
  <c r="F676" i="63"/>
  <c r="D676" i="63"/>
  <c r="C676" i="63"/>
  <c r="L3" i="63"/>
  <c r="L2" i="63"/>
  <c r="L1" i="63"/>
  <c r="J680" i="63" l="1"/>
  <c r="J682" i="63" s="1"/>
  <c r="J684" i="63" s="1"/>
  <c r="I684" i="63" l="1"/>
  <c r="I2" i="63"/>
  <c r="L2" i="56" l="1"/>
  <c r="L1" i="56"/>
  <c r="L3" i="56" s="1"/>
  <c r="O1" i="2"/>
  <c r="L2" i="2"/>
  <c r="L1" i="2"/>
  <c r="M3" i="54" l="1"/>
  <c r="J652" i="62"/>
  <c r="J650" i="62"/>
  <c r="J648" i="62"/>
  <c r="J647" i="62"/>
  <c r="I645" i="62"/>
  <c r="H645" i="62"/>
  <c r="G645" i="62"/>
  <c r="F645" i="62"/>
  <c r="D645" i="62"/>
  <c r="C645" i="62"/>
  <c r="L3" i="62"/>
  <c r="L2" i="62"/>
  <c r="L1" i="62"/>
  <c r="L2" i="60"/>
  <c r="L1" i="60"/>
  <c r="J649" i="62" l="1"/>
  <c r="J651" i="62" s="1"/>
  <c r="J653" i="62" s="1"/>
  <c r="I2" i="62" l="1"/>
  <c r="C21" i="15" s="1"/>
  <c r="I653" i="62"/>
  <c r="B11" i="15" l="1"/>
  <c r="M3" i="2" l="1"/>
  <c r="L3" i="61" l="1"/>
  <c r="J45" i="61" l="1"/>
  <c r="J43" i="61"/>
  <c r="J41" i="61"/>
  <c r="J40" i="61"/>
  <c r="F38" i="61"/>
  <c r="C38" i="61"/>
  <c r="J42" i="61" l="1"/>
  <c r="J44" i="61" s="1"/>
  <c r="J46" i="61" s="1"/>
  <c r="I4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L2" i="35"/>
  <c r="L1" i="35"/>
  <c r="I2" i="60" l="1"/>
  <c r="O2" i="57" l="1"/>
  <c r="N3" i="57"/>
  <c r="M2" i="57"/>
  <c r="M1" i="57"/>
  <c r="M3" i="57" s="1"/>
  <c r="O1" i="57" l="1"/>
  <c r="L2" i="12" l="1"/>
  <c r="L1" i="12"/>
  <c r="J1131" i="58" l="1"/>
  <c r="J1129" i="58"/>
  <c r="J1127" i="58"/>
  <c r="J1126" i="58"/>
  <c r="I1124" i="58"/>
  <c r="H1124" i="58"/>
  <c r="G1124" i="58"/>
  <c r="F1124" i="58"/>
  <c r="D1124" i="58"/>
  <c r="C1124" i="58"/>
  <c r="L666" i="58"/>
  <c r="L665" i="58"/>
  <c r="M3" i="58"/>
  <c r="L3" i="58"/>
  <c r="N3" i="58" l="1"/>
  <c r="J1128" i="58"/>
  <c r="J1130" i="58" s="1"/>
  <c r="J1132" i="58" s="1"/>
  <c r="I1132" i="58" l="1"/>
  <c r="I2" i="58"/>
  <c r="C8" i="15" s="1"/>
  <c r="M66" i="57" l="1"/>
  <c r="M65" i="57"/>
  <c r="M67" i="57" s="1"/>
  <c r="L15" i="2" l="1"/>
  <c r="L16" i="2"/>
  <c r="L17" i="2"/>
  <c r="J234" i="57" l="1"/>
  <c r="J232" i="57"/>
  <c r="J230" i="57"/>
  <c r="J229" i="57"/>
  <c r="G227" i="57"/>
  <c r="F227" i="57"/>
  <c r="C227" i="57"/>
  <c r="J231" i="57" l="1"/>
  <c r="J233" i="57" s="1"/>
  <c r="J235" i="57" s="1"/>
  <c r="I23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49" i="55"/>
  <c r="J47" i="55"/>
  <c r="J45" i="55"/>
  <c r="J44" i="55"/>
  <c r="G42" i="55"/>
  <c r="F42" i="55"/>
  <c r="C42" i="55"/>
  <c r="C10" i="15" l="1"/>
  <c r="M1" i="56"/>
  <c r="J46" i="55"/>
  <c r="J48" i="55" s="1"/>
  <c r="J50" i="55" s="1"/>
  <c r="I50" i="55" s="1"/>
  <c r="I2" i="55" l="1"/>
  <c r="C9" i="15" s="1"/>
  <c r="I42" i="30" l="1"/>
  <c r="I44" i="30"/>
  <c r="I37" i="18" l="1"/>
  <c r="I39" i="18"/>
  <c r="L3" i="12" l="1"/>
  <c r="B18" i="15" l="1"/>
  <c r="B14" i="15"/>
  <c r="J362" i="54" l="1"/>
  <c r="J360" i="54"/>
  <c r="J358" i="54"/>
  <c r="J357" i="54"/>
  <c r="I355" i="54"/>
  <c r="H355" i="54"/>
  <c r="G355" i="54"/>
  <c r="F355" i="54"/>
  <c r="D355" i="54"/>
  <c r="C355" i="54"/>
  <c r="J359" i="54" l="1"/>
  <c r="J361" i="54" s="1"/>
  <c r="J363" i="54" s="1"/>
  <c r="I2" i="54" s="1"/>
  <c r="C5" i="15" s="1"/>
  <c r="L3" i="54"/>
  <c r="N3" i="54" s="1"/>
  <c r="I363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89" i="2" l="1"/>
  <c r="I184" i="2"/>
  <c r="H184" i="2"/>
  <c r="G184" i="2"/>
  <c r="F18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91" i="2"/>
  <c r="J187" i="2"/>
  <c r="J186" i="2"/>
  <c r="D184" i="2"/>
  <c r="C184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8" i="2"/>
  <c r="J190" i="2" s="1"/>
  <c r="J192" i="2" s="1"/>
  <c r="I192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I2" i="6"/>
  <c r="I2" i="17"/>
  <c r="I2" i="16"/>
  <c r="C15" i="15" s="1"/>
  <c r="I25" i="25"/>
  <c r="I166" i="35"/>
  <c r="I2" i="39"/>
  <c r="I164" i="39"/>
  <c r="C6" i="15" l="1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<sst xmlns="http://schemas.openxmlformats.org/spreadsheetml/2006/main" count="2207" uniqueCount="212">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</sst>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5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16" fontId="0" fillId="7" borderId="1" xfId="0" applyNumberFormat="1" applyFill="1" applyBorder="1" applyAlignment="1">
      <alignment horizontal="center"/>
    </xf>
    <xf numFmtId="0" fontId="0" fillId="0" borderId="1" xfId="6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2" borderId="1" xfId="6" applyFon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63"/>
  <sheetViews>
    <sheetView zoomScale="85" zoomScaleNormal="85" workbookViewId="0">
      <pane ySplit="7" topLeftCell="A340" activePane="bottomLeft" state="frozen"/>
      <selection pane="bottomLeft" activeCell="B352" sqref="B35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79" t="s">
        <v>22</v>
      </c>
      <c r="G1" s="379"/>
      <c r="H1" s="379"/>
      <c r="I1" s="220" t="s">
        <v>20</v>
      </c>
      <c r="J1" s="218"/>
      <c r="L1" s="275">
        <f>SUM(D343:D352)</f>
        <v>5485816</v>
      </c>
      <c r="M1" s="238">
        <v>5485813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79" t="s">
        <v>21</v>
      </c>
      <c r="G2" s="379"/>
      <c r="H2" s="379"/>
      <c r="I2" s="220">
        <f>J363*-1</f>
        <v>4830178</v>
      </c>
      <c r="J2" s="218"/>
      <c r="L2" s="276">
        <f>SUM(G343:G352)</f>
        <v>655638</v>
      </c>
      <c r="M2" s="238">
        <v>655638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4830178</v>
      </c>
      <c r="M3" s="238">
        <f>M1-M2</f>
        <v>4830175</v>
      </c>
      <c r="N3" s="238">
        <f>L3+M3</f>
        <v>9660353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80" t="s">
        <v>60</v>
      </c>
      <c r="B5" s="380"/>
      <c r="C5" s="380"/>
      <c r="D5" s="380"/>
      <c r="E5" s="380"/>
      <c r="F5" s="380"/>
      <c r="G5" s="380"/>
      <c r="H5" s="380"/>
      <c r="I5" s="380"/>
      <c r="J5" s="380"/>
      <c r="L5" s="274"/>
      <c r="M5" s="238"/>
      <c r="N5" s="238"/>
      <c r="O5" s="238"/>
    </row>
    <row r="6" spans="1:15" x14ac:dyDescent="0.25">
      <c r="A6" s="381" t="s">
        <v>2</v>
      </c>
      <c r="B6" s="382" t="s">
        <v>3</v>
      </c>
      <c r="C6" s="382"/>
      <c r="D6" s="382"/>
      <c r="E6" s="382"/>
      <c r="F6" s="382"/>
      <c r="G6" s="382"/>
      <c r="H6" s="382" t="s">
        <v>4</v>
      </c>
      <c r="I6" s="383" t="s">
        <v>5</v>
      </c>
      <c r="J6" s="384" t="s">
        <v>6</v>
      </c>
    </row>
    <row r="7" spans="1:15" x14ac:dyDescent="0.25">
      <c r="A7" s="381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82"/>
      <c r="I7" s="383"/>
      <c r="J7" s="384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10">
        <v>43346</v>
      </c>
      <c r="B343" s="115">
        <v>180173895</v>
      </c>
      <c r="C343" s="306">
        <v>7</v>
      </c>
      <c r="D343" s="117">
        <v>714438</v>
      </c>
      <c r="E343" s="118">
        <v>180045109</v>
      </c>
      <c r="F343" s="120">
        <v>1</v>
      </c>
      <c r="G343" s="117">
        <v>92050</v>
      </c>
      <c r="H343" s="118"/>
      <c r="I343" s="213"/>
      <c r="J343" s="117"/>
    </row>
    <row r="344" spans="1:10" ht="15.75" customHeight="1" x14ac:dyDescent="0.25">
      <c r="A344" s="210">
        <v>43346</v>
      </c>
      <c r="B344" s="115">
        <v>180173945</v>
      </c>
      <c r="C344" s="306">
        <v>4</v>
      </c>
      <c r="D344" s="117">
        <v>376775</v>
      </c>
      <c r="E344" s="118"/>
      <c r="F344" s="120"/>
      <c r="G344" s="117"/>
      <c r="H344" s="118"/>
      <c r="I344" s="213"/>
      <c r="J344" s="117"/>
    </row>
    <row r="345" spans="1:10" ht="15.75" customHeight="1" x14ac:dyDescent="0.25">
      <c r="A345" s="210">
        <v>43347</v>
      </c>
      <c r="B345" s="115">
        <v>180173990</v>
      </c>
      <c r="C345" s="306">
        <v>8</v>
      </c>
      <c r="D345" s="117">
        <v>831163</v>
      </c>
      <c r="E345" s="118">
        <v>180045126</v>
      </c>
      <c r="F345" s="120">
        <v>2</v>
      </c>
      <c r="G345" s="117">
        <v>223038</v>
      </c>
      <c r="H345" s="118"/>
      <c r="I345" s="213"/>
      <c r="J345" s="117"/>
    </row>
    <row r="346" spans="1:10" ht="15.75" customHeight="1" x14ac:dyDescent="0.25">
      <c r="A346" s="210">
        <v>43347</v>
      </c>
      <c r="B346" s="115">
        <v>180174030</v>
      </c>
      <c r="C346" s="306">
        <v>2</v>
      </c>
      <c r="D346" s="117">
        <v>164675</v>
      </c>
      <c r="E346" s="118"/>
      <c r="F346" s="120"/>
      <c r="G346" s="117"/>
      <c r="H346" s="118"/>
      <c r="I346" s="213"/>
      <c r="J346" s="117"/>
    </row>
    <row r="347" spans="1:10" ht="15.75" customHeight="1" x14ac:dyDescent="0.25">
      <c r="A347" s="210">
        <v>43348</v>
      </c>
      <c r="B347" s="115">
        <v>180174102</v>
      </c>
      <c r="C347" s="306">
        <v>7</v>
      </c>
      <c r="D347" s="117">
        <v>818213</v>
      </c>
      <c r="E347" s="118"/>
      <c r="F347" s="120"/>
      <c r="G347" s="117"/>
      <c r="H347" s="118"/>
      <c r="I347" s="213"/>
      <c r="J347" s="117"/>
    </row>
    <row r="348" spans="1:10" ht="15.75" customHeight="1" x14ac:dyDescent="0.25">
      <c r="A348" s="210">
        <v>43348</v>
      </c>
      <c r="B348" s="115">
        <v>180174128</v>
      </c>
      <c r="C348" s="306">
        <v>1</v>
      </c>
      <c r="D348" s="117">
        <v>97038</v>
      </c>
      <c r="E348" s="118"/>
      <c r="F348" s="120"/>
      <c r="G348" s="117"/>
      <c r="H348" s="118"/>
      <c r="I348" s="213"/>
      <c r="J348" s="117"/>
    </row>
    <row r="349" spans="1:10" ht="15.75" customHeight="1" x14ac:dyDescent="0.25">
      <c r="A349" s="210">
        <v>43349</v>
      </c>
      <c r="B349" s="115">
        <v>180174183</v>
      </c>
      <c r="C349" s="306">
        <v>6</v>
      </c>
      <c r="D349" s="117">
        <v>637000</v>
      </c>
      <c r="E349" s="118">
        <v>180045164</v>
      </c>
      <c r="F349" s="120">
        <v>1</v>
      </c>
      <c r="G349" s="117">
        <v>69300</v>
      </c>
      <c r="H349" s="118"/>
      <c r="I349" s="213"/>
      <c r="J349" s="117"/>
    </row>
    <row r="350" spans="1:10" ht="15.75" customHeight="1" x14ac:dyDescent="0.25">
      <c r="A350" s="210">
        <v>43349</v>
      </c>
      <c r="B350" s="115">
        <v>180174225</v>
      </c>
      <c r="C350" s="306">
        <v>4</v>
      </c>
      <c r="D350" s="117">
        <v>440213</v>
      </c>
      <c r="E350" s="118"/>
      <c r="F350" s="120"/>
      <c r="G350" s="117"/>
      <c r="H350" s="118"/>
      <c r="I350" s="213"/>
      <c r="J350" s="117"/>
    </row>
    <row r="351" spans="1:10" ht="15.75" customHeight="1" x14ac:dyDescent="0.25">
      <c r="A351" s="210">
        <v>43350</v>
      </c>
      <c r="B351" s="115">
        <v>180174277</v>
      </c>
      <c r="C351" s="306">
        <v>14</v>
      </c>
      <c r="D351" s="117">
        <v>1298413</v>
      </c>
      <c r="E351" s="118">
        <v>180045172</v>
      </c>
      <c r="F351" s="120">
        <v>3</v>
      </c>
      <c r="G351" s="117">
        <v>271250</v>
      </c>
      <c r="H351" s="118"/>
      <c r="I351" s="213"/>
      <c r="J351" s="117"/>
    </row>
    <row r="352" spans="1:10" ht="15.75" customHeight="1" x14ac:dyDescent="0.25">
      <c r="A352" s="210">
        <v>43350</v>
      </c>
      <c r="B352" s="115">
        <v>180174319</v>
      </c>
      <c r="C352" s="306">
        <v>1</v>
      </c>
      <c r="D352" s="117">
        <v>107888</v>
      </c>
      <c r="E352" s="118"/>
      <c r="F352" s="120"/>
      <c r="G352" s="117"/>
      <c r="H352" s="118"/>
      <c r="I352" s="213"/>
      <c r="J352" s="117"/>
    </row>
    <row r="353" spans="1:10" ht="15.75" customHeight="1" x14ac:dyDescent="0.25">
      <c r="A353" s="210"/>
      <c r="B353" s="115"/>
      <c r="C353" s="306"/>
      <c r="D353" s="117"/>
      <c r="E353" s="118"/>
      <c r="F353" s="120"/>
      <c r="G353" s="117"/>
      <c r="H353" s="118"/>
      <c r="I353" s="213"/>
      <c r="J353" s="117"/>
    </row>
    <row r="354" spans="1:10" x14ac:dyDescent="0.25">
      <c r="A354" s="235"/>
      <c r="B354" s="234"/>
      <c r="C354" s="12"/>
      <c r="D354" s="236"/>
      <c r="E354" s="237"/>
      <c r="F354" s="240"/>
      <c r="G354" s="236"/>
      <c r="H354" s="237"/>
      <c r="I354" s="239"/>
      <c r="J354" s="236"/>
    </row>
    <row r="355" spans="1:10" x14ac:dyDescent="0.25">
      <c r="A355" s="235"/>
      <c r="B355" s="223" t="s">
        <v>11</v>
      </c>
      <c r="C355" s="229">
        <f>SUM(C8:C354)</f>
        <v>3597</v>
      </c>
      <c r="D355" s="224">
        <f>SUM(D8:D354)</f>
        <v>376955771</v>
      </c>
      <c r="E355" s="223" t="s">
        <v>11</v>
      </c>
      <c r="F355" s="232">
        <f>SUM(F8:F354)</f>
        <v>487</v>
      </c>
      <c r="G355" s="224">
        <f>SUM(G8:G354)</f>
        <v>53842458</v>
      </c>
      <c r="H355" s="232">
        <f>SUM(H8:H354)</f>
        <v>0</v>
      </c>
      <c r="I355" s="232">
        <f>SUM(I8:I354)</f>
        <v>318283135</v>
      </c>
      <c r="J355" s="5"/>
    </row>
    <row r="356" spans="1:10" x14ac:dyDescent="0.25">
      <c r="A356" s="235"/>
      <c r="B356" s="223"/>
      <c r="C356" s="229"/>
      <c r="D356" s="224"/>
      <c r="E356" s="223"/>
      <c r="F356" s="232"/>
      <c r="G356" s="224"/>
      <c r="H356" s="232"/>
      <c r="I356" s="232"/>
      <c r="J356" s="5"/>
    </row>
    <row r="357" spans="1:10" x14ac:dyDescent="0.25">
      <c r="A357" s="225"/>
      <c r="B357" s="226"/>
      <c r="C357" s="12"/>
      <c r="D357" s="236"/>
      <c r="E357" s="223"/>
      <c r="F357" s="240"/>
      <c r="G357" s="385" t="s">
        <v>12</v>
      </c>
      <c r="H357" s="385"/>
      <c r="I357" s="239"/>
      <c r="J357" s="227">
        <f>SUM(D8:D354)</f>
        <v>376955771</v>
      </c>
    </row>
    <row r="358" spans="1:10" x14ac:dyDescent="0.25">
      <c r="A358" s="235"/>
      <c r="B358" s="234"/>
      <c r="C358" s="12"/>
      <c r="D358" s="236"/>
      <c r="E358" s="237"/>
      <c r="F358" s="240"/>
      <c r="G358" s="385" t="s">
        <v>13</v>
      </c>
      <c r="H358" s="385"/>
      <c r="I358" s="239"/>
      <c r="J358" s="227">
        <f>SUM(G8:G354)</f>
        <v>53842458</v>
      </c>
    </row>
    <row r="359" spans="1:10" x14ac:dyDescent="0.25">
      <c r="A359" s="228"/>
      <c r="B359" s="237"/>
      <c r="C359" s="12"/>
      <c r="D359" s="236"/>
      <c r="E359" s="237"/>
      <c r="F359" s="240"/>
      <c r="G359" s="385" t="s">
        <v>14</v>
      </c>
      <c r="H359" s="385"/>
      <c r="I359" s="41"/>
      <c r="J359" s="229">
        <f>J357-J358</f>
        <v>323113313</v>
      </c>
    </row>
    <row r="360" spans="1:10" x14ac:dyDescent="0.25">
      <c r="A360" s="235"/>
      <c r="B360" s="230"/>
      <c r="C360" s="12"/>
      <c r="D360" s="231"/>
      <c r="E360" s="237"/>
      <c r="F360" s="240"/>
      <c r="G360" s="385" t="s">
        <v>15</v>
      </c>
      <c r="H360" s="385"/>
      <c r="I360" s="239"/>
      <c r="J360" s="227">
        <f>SUM(H8:H354)</f>
        <v>0</v>
      </c>
    </row>
    <row r="361" spans="1:10" x14ac:dyDescent="0.25">
      <c r="A361" s="235"/>
      <c r="B361" s="230"/>
      <c r="C361" s="12"/>
      <c r="D361" s="231"/>
      <c r="E361" s="237"/>
      <c r="F361" s="240"/>
      <c r="G361" s="385" t="s">
        <v>16</v>
      </c>
      <c r="H361" s="385"/>
      <c r="I361" s="239"/>
      <c r="J361" s="227">
        <f>J359+J360</f>
        <v>323113313</v>
      </c>
    </row>
    <row r="362" spans="1:10" x14ac:dyDescent="0.25">
      <c r="A362" s="235"/>
      <c r="B362" s="230"/>
      <c r="C362" s="12"/>
      <c r="D362" s="231"/>
      <c r="E362" s="237"/>
      <c r="F362" s="240"/>
      <c r="G362" s="385" t="s">
        <v>5</v>
      </c>
      <c r="H362" s="385"/>
      <c r="I362" s="239"/>
      <c r="J362" s="227">
        <f>SUM(I8:I354)</f>
        <v>318283135</v>
      </c>
    </row>
    <row r="363" spans="1:10" x14ac:dyDescent="0.25">
      <c r="A363" s="235"/>
      <c r="B363" s="230"/>
      <c r="C363" s="12"/>
      <c r="D363" s="231"/>
      <c r="E363" s="237"/>
      <c r="F363" s="240"/>
      <c r="G363" s="385" t="s">
        <v>32</v>
      </c>
      <c r="H363" s="385"/>
      <c r="I363" s="240" t="str">
        <f>IF(J363&gt;0,"SALDO",IF(J363&lt;0,"PIUTANG",IF(J363=0,"LUNAS")))</f>
        <v>PIUTANG</v>
      </c>
      <c r="J363" s="227">
        <f>J362-J361</f>
        <v>-4830178</v>
      </c>
    </row>
  </sheetData>
  <mergeCells count="15">
    <mergeCell ref="G363:H363"/>
    <mergeCell ref="G357:H357"/>
    <mergeCell ref="G358:H358"/>
    <mergeCell ref="G359:H359"/>
    <mergeCell ref="G360:H360"/>
    <mergeCell ref="G361:H361"/>
    <mergeCell ref="G362:H36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7" activePane="bottomLeft" state="frozen"/>
      <selection pane="bottomLeft" activeCell="B65" sqref="B6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79" t="s">
        <v>22</v>
      </c>
      <c r="G1" s="379"/>
      <c r="H1" s="379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J75*-1</f>
        <v>-249637</v>
      </c>
      <c r="J2" s="20"/>
      <c r="L2" s="37">
        <f>SUM(G53:G66)</f>
        <v>2394613</v>
      </c>
      <c r="M2" s="107"/>
    </row>
    <row r="3" spans="1:17" s="233" customFormat="1" x14ac:dyDescent="0.25">
      <c r="A3" s="218" t="s">
        <v>115</v>
      </c>
      <c r="B3" s="218"/>
      <c r="C3" s="221" t="s">
        <v>179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-1096200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M5" s="37"/>
    </row>
    <row r="6" spans="1:17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  <c r="M6" s="37"/>
    </row>
    <row r="7" spans="1:17" x14ac:dyDescent="0.25">
      <c r="A7" s="41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395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>
        <v>43342</v>
      </c>
      <c r="B63" s="99">
        <v>180173614</v>
      </c>
      <c r="C63" s="100">
        <v>1</v>
      </c>
      <c r="D63" s="34">
        <v>156013</v>
      </c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>
        <v>43346</v>
      </c>
      <c r="B64" s="99"/>
      <c r="C64" s="100"/>
      <c r="D64" s="34"/>
      <c r="E64" s="101">
        <v>180045104</v>
      </c>
      <c r="F64" s="99">
        <v>6</v>
      </c>
      <c r="G64" s="34">
        <v>785400</v>
      </c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>
        <v>43349</v>
      </c>
      <c r="B65" s="99">
        <v>180174159</v>
      </c>
      <c r="C65" s="100">
        <v>4</v>
      </c>
      <c r="D65" s="34">
        <v>379750</v>
      </c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362</v>
      </c>
      <c r="D67" s="9"/>
      <c r="E67" s="8" t="s">
        <v>11</v>
      </c>
      <c r="F67" s="8">
        <f>SUM(F8:F66)</f>
        <v>106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85" t="s">
        <v>12</v>
      </c>
      <c r="H69" s="385"/>
      <c r="I69" s="39"/>
      <c r="J69" s="13">
        <f>SUM(D8:D66)</f>
        <v>40487750</v>
      </c>
      <c r="M69" s="37"/>
    </row>
    <row r="70" spans="1:17" x14ac:dyDescent="0.25">
      <c r="A70" s="4"/>
      <c r="B70" s="3"/>
      <c r="C70" s="40"/>
      <c r="D70" s="6"/>
      <c r="E70" s="7"/>
      <c r="F70" s="3"/>
      <c r="G70" s="385" t="s">
        <v>13</v>
      </c>
      <c r="H70" s="385"/>
      <c r="I70" s="39"/>
      <c r="J70" s="13">
        <f>SUM(G8:G66)</f>
        <v>12626772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85" t="s">
        <v>14</v>
      </c>
      <c r="H71" s="385"/>
      <c r="I71" s="41"/>
      <c r="J71" s="15">
        <f>J69-J70</f>
        <v>27860978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85" t="s">
        <v>15</v>
      </c>
      <c r="H72" s="385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85" t="s">
        <v>16</v>
      </c>
      <c r="H73" s="385"/>
      <c r="I73" s="39"/>
      <c r="J73" s="13">
        <f>J71+J72</f>
        <v>27860978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85" t="s">
        <v>5</v>
      </c>
      <c r="H74" s="385"/>
      <c r="I74" s="39"/>
      <c r="J74" s="13">
        <f>SUM(I8:I67)</f>
        <v>28110615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85" t="s">
        <v>32</v>
      </c>
      <c r="H75" s="385"/>
      <c r="I75" s="40" t="str">
        <f>IF(J75&gt;0,"SALDO",IF(J75&lt;0,"PIUTANG",IF(J75=0,"LUNAS")))</f>
        <v>SALDO</v>
      </c>
      <c r="J75" s="13">
        <f>J74-J73</f>
        <v>249637</v>
      </c>
      <c r="M75" s="37"/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9" activePane="bottomLeft" state="frozen"/>
      <selection pane="bottomLeft" activeCell="B23" sqref="B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79" t="s">
        <v>21</v>
      </c>
      <c r="G2" s="379"/>
      <c r="H2" s="379"/>
      <c r="I2" s="38">
        <f>J34*-1</f>
        <v>-1124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18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3" x14ac:dyDescent="0.25">
      <c r="A7" s="41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91"/>
      <c r="I7" s="423"/>
      <c r="J7" s="395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183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85" t="s">
        <v>12</v>
      </c>
      <c r="H28" s="385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385" t="s">
        <v>13</v>
      </c>
      <c r="H29" s="385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385" t="s">
        <v>14</v>
      </c>
      <c r="H30" s="385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385" t="s">
        <v>15</v>
      </c>
      <c r="H31" s="385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85" t="s">
        <v>16</v>
      </c>
      <c r="H32" s="385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385" t="s">
        <v>5</v>
      </c>
      <c r="H33" s="385"/>
      <c r="I33" s="39"/>
      <c r="J33" s="13">
        <f>SUM(I8:I26)</f>
        <v>47929000</v>
      </c>
    </row>
    <row r="34" spans="1:10" x14ac:dyDescent="0.25">
      <c r="A34" s="4"/>
      <c r="B34" s="16"/>
      <c r="C34" s="26"/>
      <c r="D34" s="17"/>
      <c r="E34" s="7"/>
      <c r="F34" s="3"/>
      <c r="G34" s="385" t="s">
        <v>32</v>
      </c>
      <c r="H34" s="385"/>
      <c r="I34" s="40" t="str">
        <f>IF(J34&gt;0,"SALDO",IF(J34&lt;0,"PIUTANG",IF(J34=0,"LUNAS")))</f>
        <v>SALDO</v>
      </c>
      <c r="J34" s="13">
        <f>J33-J32</f>
        <v>1124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6"/>
  <sheetViews>
    <sheetView workbookViewId="0">
      <pane ySplit="7" topLeftCell="A41" activePane="bottomLeft" state="frozen"/>
      <selection pane="bottomLeft" activeCell="G35" sqref="G3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184</v>
      </c>
      <c r="D1" s="218"/>
      <c r="E1" s="218"/>
      <c r="F1" s="379" t="s">
        <v>22</v>
      </c>
      <c r="G1" s="379"/>
      <c r="H1" s="379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79" t="s">
        <v>21</v>
      </c>
      <c r="G2" s="379"/>
      <c r="H2" s="379"/>
      <c r="I2" s="220">
        <f>J50*-1</f>
        <v>7097400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0" x14ac:dyDescent="0.25">
      <c r="A7" s="416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21"/>
      <c r="I7" s="423"/>
      <c r="J7" s="395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98">
        <v>43341</v>
      </c>
      <c r="B37" s="99"/>
      <c r="C37" s="100"/>
      <c r="D37" s="34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98">
        <v>43347</v>
      </c>
      <c r="B38" s="99">
        <v>180173964</v>
      </c>
      <c r="C38" s="100">
        <v>50</v>
      </c>
      <c r="D38" s="34">
        <v>4695775</v>
      </c>
      <c r="E38" s="101">
        <v>180045118</v>
      </c>
      <c r="F38" s="99">
        <v>15</v>
      </c>
      <c r="G38" s="34">
        <v>1647538</v>
      </c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235"/>
      <c r="B41" s="234"/>
      <c r="C41" s="240"/>
      <c r="D41" s="236"/>
      <c r="E41" s="237"/>
      <c r="F41" s="234"/>
      <c r="G41" s="236"/>
      <c r="H41" s="239"/>
      <c r="I41" s="239"/>
      <c r="J41" s="236"/>
    </row>
    <row r="42" spans="1:10" x14ac:dyDescent="0.25">
      <c r="A42" s="235"/>
      <c r="B42" s="223" t="s">
        <v>11</v>
      </c>
      <c r="C42" s="232">
        <f>SUM(C8:C41)</f>
        <v>761</v>
      </c>
      <c r="D42" s="224"/>
      <c r="E42" s="223" t="s">
        <v>11</v>
      </c>
      <c r="F42" s="223">
        <f>SUM(F8:F41)</f>
        <v>120</v>
      </c>
      <c r="G42" s="224">
        <f>SUM(G8:G41)</f>
        <v>12604552</v>
      </c>
      <c r="H42" s="239"/>
      <c r="I42" s="239"/>
      <c r="J42" s="236"/>
    </row>
    <row r="43" spans="1:10" x14ac:dyDescent="0.25">
      <c r="A43" s="235"/>
      <c r="B43" s="223"/>
      <c r="C43" s="232"/>
      <c r="D43" s="224"/>
      <c r="E43" s="237"/>
      <c r="F43" s="234"/>
      <c r="G43" s="236"/>
      <c r="H43" s="239"/>
      <c r="I43" s="239"/>
      <c r="J43" s="236"/>
    </row>
    <row r="44" spans="1:10" x14ac:dyDescent="0.25">
      <c r="A44" s="225"/>
      <c r="B44" s="226"/>
      <c r="C44" s="240"/>
      <c r="D44" s="236"/>
      <c r="E44" s="223"/>
      <c r="F44" s="234"/>
      <c r="G44" s="385" t="s">
        <v>12</v>
      </c>
      <c r="H44" s="385"/>
      <c r="I44" s="239"/>
      <c r="J44" s="227">
        <f>SUM(D8:D41)</f>
        <v>78959128</v>
      </c>
    </row>
    <row r="45" spans="1:10" x14ac:dyDescent="0.25">
      <c r="A45" s="235"/>
      <c r="B45" s="234"/>
      <c r="C45" s="240"/>
      <c r="D45" s="236"/>
      <c r="E45" s="223"/>
      <c r="F45" s="234"/>
      <c r="G45" s="385" t="s">
        <v>13</v>
      </c>
      <c r="H45" s="385"/>
      <c r="I45" s="239"/>
      <c r="J45" s="227">
        <f>SUM(G8:G41)</f>
        <v>12604552</v>
      </c>
    </row>
    <row r="46" spans="1:10" x14ac:dyDescent="0.25">
      <c r="A46" s="228"/>
      <c r="B46" s="237"/>
      <c r="C46" s="240"/>
      <c r="D46" s="236"/>
      <c r="E46" s="237"/>
      <c r="F46" s="234"/>
      <c r="G46" s="385" t="s">
        <v>14</v>
      </c>
      <c r="H46" s="385"/>
      <c r="I46" s="41"/>
      <c r="J46" s="229">
        <f>J44-J45</f>
        <v>66354576</v>
      </c>
    </row>
    <row r="47" spans="1:10" x14ac:dyDescent="0.25">
      <c r="A47" s="235"/>
      <c r="B47" s="230"/>
      <c r="C47" s="240"/>
      <c r="D47" s="231"/>
      <c r="E47" s="237"/>
      <c r="F47" s="223"/>
      <c r="G47" s="385" t="s">
        <v>15</v>
      </c>
      <c r="H47" s="385"/>
      <c r="I47" s="239"/>
      <c r="J47" s="227">
        <f>SUM(H8:H43)</f>
        <v>0</v>
      </c>
    </row>
    <row r="48" spans="1:10" x14ac:dyDescent="0.25">
      <c r="A48" s="235"/>
      <c r="B48" s="230"/>
      <c r="C48" s="240"/>
      <c r="D48" s="231"/>
      <c r="E48" s="237"/>
      <c r="F48" s="223"/>
      <c r="G48" s="385" t="s">
        <v>16</v>
      </c>
      <c r="H48" s="385"/>
      <c r="I48" s="239"/>
      <c r="J48" s="227">
        <f>J46+J47</f>
        <v>66354576</v>
      </c>
    </row>
    <row r="49" spans="1:16" x14ac:dyDescent="0.25">
      <c r="A49" s="235"/>
      <c r="B49" s="230"/>
      <c r="C49" s="240"/>
      <c r="D49" s="231"/>
      <c r="E49" s="237"/>
      <c r="F49" s="234"/>
      <c r="G49" s="385" t="s">
        <v>5</v>
      </c>
      <c r="H49" s="385"/>
      <c r="I49" s="239"/>
      <c r="J49" s="227">
        <f>SUM(I8:I43)</f>
        <v>59257176</v>
      </c>
    </row>
    <row r="50" spans="1:16" x14ac:dyDescent="0.25">
      <c r="A50" s="235"/>
      <c r="B50" s="230"/>
      <c r="C50" s="240"/>
      <c r="D50" s="231"/>
      <c r="E50" s="237"/>
      <c r="F50" s="234"/>
      <c r="G50" s="385" t="s">
        <v>32</v>
      </c>
      <c r="H50" s="385"/>
      <c r="I50" s="240" t="str">
        <f>IF(J50&gt;0,"SALDO",IF(J50&lt;0,"PIUTANG",IF(J50=0,"LUNAS")))</f>
        <v>PIUTANG</v>
      </c>
      <c r="J50" s="227">
        <f>J49-J48</f>
        <v>-7097400</v>
      </c>
    </row>
    <row r="51" spans="1:16" x14ac:dyDescent="0.25">
      <c r="F51" s="219"/>
      <c r="G51" s="219"/>
      <c r="J51" s="219"/>
    </row>
    <row r="52" spans="1:16" x14ac:dyDescent="0.25">
      <c r="C52" s="219"/>
      <c r="D52" s="219"/>
      <c r="F52" s="219"/>
      <c r="G52" s="219"/>
      <c r="J52" s="219"/>
      <c r="M52" s="233"/>
      <c r="N52" s="233"/>
      <c r="O52" s="233"/>
      <c r="P52" s="233"/>
    </row>
    <row r="53" spans="1:16" x14ac:dyDescent="0.25">
      <c r="C53" s="219"/>
      <c r="D53" s="219"/>
      <c r="F53" s="219"/>
      <c r="G53" s="219"/>
      <c r="J53" s="219"/>
      <c r="L53" s="238"/>
      <c r="M53" s="233"/>
      <c r="N53" s="233"/>
      <c r="O53" s="233"/>
      <c r="P53" s="233"/>
    </row>
    <row r="54" spans="1:16" x14ac:dyDescent="0.25">
      <c r="C54" s="219"/>
      <c r="D54" s="219"/>
      <c r="F54" s="219"/>
      <c r="G54" s="219"/>
      <c r="J54" s="219"/>
      <c r="L54" s="238"/>
      <c r="M54" s="233"/>
      <c r="N54" s="233"/>
      <c r="O54" s="233"/>
      <c r="P54" s="233"/>
    </row>
    <row r="55" spans="1:16" x14ac:dyDescent="0.25">
      <c r="C55" s="219"/>
      <c r="D55" s="219"/>
      <c r="F55" s="219"/>
      <c r="G55" s="219"/>
      <c r="J55" s="219"/>
      <c r="L55" s="233"/>
      <c r="M55" s="233"/>
      <c r="N55" s="233"/>
      <c r="O55" s="233"/>
      <c r="P55" s="233"/>
    </row>
    <row r="56" spans="1:16" x14ac:dyDescent="0.25">
      <c r="C56" s="219"/>
      <c r="D56" s="219"/>
      <c r="L56" s="233"/>
      <c r="M56" s="233"/>
      <c r="N56" s="233"/>
      <c r="O56" s="233"/>
      <c r="P56" s="233"/>
    </row>
  </sheetData>
  <mergeCells count="15">
    <mergeCell ref="G50:H50"/>
    <mergeCell ref="G44:H44"/>
    <mergeCell ref="G45:H45"/>
    <mergeCell ref="G46:H46"/>
    <mergeCell ref="G47:H47"/>
    <mergeCell ref="G48:H48"/>
    <mergeCell ref="G49:H4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9" activePane="bottomLeft" state="frozen"/>
      <selection pane="bottomLeft" activeCell="G24" sqref="G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187</v>
      </c>
      <c r="D1" s="218"/>
      <c r="E1" s="218"/>
      <c r="F1" s="379" t="s">
        <v>22</v>
      </c>
      <c r="G1" s="379"/>
      <c r="H1" s="379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379" t="s">
        <v>21</v>
      </c>
      <c r="G2" s="379"/>
      <c r="H2" s="379"/>
      <c r="I2" s="220">
        <f>J33*-1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3" x14ac:dyDescent="0.25">
      <c r="A7" s="416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21"/>
      <c r="I7" s="423"/>
      <c r="J7" s="395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85" t="s">
        <v>12</v>
      </c>
      <c r="H27" s="385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385" t="s">
        <v>13</v>
      </c>
      <c r="H28" s="385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85" t="s">
        <v>14</v>
      </c>
      <c r="H29" s="385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385" t="s">
        <v>15</v>
      </c>
      <c r="H30" s="385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85" t="s">
        <v>16</v>
      </c>
      <c r="H31" s="385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385" t="s">
        <v>5</v>
      </c>
      <c r="H32" s="385"/>
      <c r="I32" s="239"/>
      <c r="J32" s="227">
        <f>SUM(I8:I26)</f>
        <v>32614000</v>
      </c>
    </row>
    <row r="33" spans="1:16" x14ac:dyDescent="0.25">
      <c r="A33" s="235"/>
      <c r="B33" s="230"/>
      <c r="C33" s="240"/>
      <c r="D33" s="231"/>
      <c r="E33" s="237"/>
      <c r="F33" s="234"/>
      <c r="G33" s="385" t="s">
        <v>32</v>
      </c>
      <c r="H33" s="385"/>
      <c r="I33" s="240" t="str">
        <f>IF(J33&gt;0,"SALDO",IF(J33&lt;0,"PIUTANG",IF(J33=0,"LUNAS")))</f>
        <v>SALDO</v>
      </c>
      <c r="J33" s="227">
        <f>J32-J31</f>
        <v>823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79" t="s">
        <v>21</v>
      </c>
      <c r="G2" s="379"/>
      <c r="H2" s="379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180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5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21"/>
      <c r="I7" s="423"/>
      <c r="J7" s="395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172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173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174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85" t="s">
        <v>12</v>
      </c>
      <c r="H46" s="38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85" t="s">
        <v>13</v>
      </c>
      <c r="H47" s="38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85" t="s">
        <v>14</v>
      </c>
      <c r="H48" s="38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85" t="s">
        <v>15</v>
      </c>
      <c r="H49" s="38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85" t="s">
        <v>16</v>
      </c>
      <c r="H50" s="38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85" t="s">
        <v>5</v>
      </c>
      <c r="H51" s="38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85" t="s">
        <v>32</v>
      </c>
      <c r="H52" s="38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79" t="s">
        <v>21</v>
      </c>
      <c r="G2" s="379"/>
      <c r="H2" s="379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6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6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395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150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85" t="s">
        <v>12</v>
      </c>
      <c r="H69" s="38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85" t="s">
        <v>13</v>
      </c>
      <c r="H70" s="38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85" t="s">
        <v>14</v>
      </c>
      <c r="H71" s="38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85" t="s">
        <v>15</v>
      </c>
      <c r="H72" s="38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85" t="s">
        <v>16</v>
      </c>
      <c r="H73" s="38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85" t="s">
        <v>5</v>
      </c>
      <c r="H74" s="38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85" t="s">
        <v>32</v>
      </c>
      <c r="H75" s="38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24" t="s">
        <v>21</v>
      </c>
      <c r="H1" s="424"/>
      <c r="I1" s="424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24" t="s">
        <v>108</v>
      </c>
      <c r="H2" s="424"/>
      <c r="I2" s="42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24" t="s">
        <v>109</v>
      </c>
      <c r="H3" s="424"/>
      <c r="I3" s="424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3" x14ac:dyDescent="0.25">
      <c r="A7" s="41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91"/>
      <c r="I7" s="423"/>
      <c r="J7" s="395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164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85" t="s">
        <v>12</v>
      </c>
      <c r="H44" s="38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85" t="s">
        <v>13</v>
      </c>
      <c r="H45" s="38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85" t="s">
        <v>14</v>
      </c>
      <c r="H46" s="38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85" t="s">
        <v>15</v>
      </c>
      <c r="H47" s="38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85" t="s">
        <v>16</v>
      </c>
      <c r="H48" s="38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85" t="s">
        <v>5</v>
      </c>
      <c r="H49" s="38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85" t="s">
        <v>32</v>
      </c>
      <c r="H50" s="38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79" t="s">
        <v>21</v>
      </c>
      <c r="G2" s="379"/>
      <c r="H2" s="379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181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0" x14ac:dyDescent="0.25">
      <c r="A7" s="41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91"/>
      <c r="I7" s="423"/>
      <c r="J7" s="395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175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176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85" t="s">
        <v>12</v>
      </c>
      <c r="H49" s="38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85" t="s">
        <v>13</v>
      </c>
      <c r="H50" s="38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85" t="s">
        <v>14</v>
      </c>
      <c r="H51" s="38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85" t="s">
        <v>15</v>
      </c>
      <c r="H52" s="38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85" t="s">
        <v>16</v>
      </c>
      <c r="H53" s="38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85" t="s">
        <v>5</v>
      </c>
      <c r="H54" s="38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85" t="s">
        <v>32</v>
      </c>
      <c r="H55" s="38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1" sqref="E2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25" t="s">
        <v>49</v>
      </c>
      <c r="B1" s="425"/>
      <c r="C1" s="425"/>
    </row>
    <row r="2" spans="1:5" ht="15" customHeight="1" x14ac:dyDescent="0.25">
      <c r="A2" s="425"/>
      <c r="B2" s="425"/>
      <c r="C2" s="42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43346</v>
      </c>
      <c r="C5" s="281">
        <f>'Taufik ST'!I2</f>
        <v>4830178</v>
      </c>
      <c r="E5" s="289" t="s">
        <v>152</v>
      </c>
    </row>
    <row r="6" spans="1:5" s="267" customFormat="1" ht="18.75" customHeight="1" x14ac:dyDescent="0.25">
      <c r="A6" s="185" t="s">
        <v>64</v>
      </c>
      <c r="B6" s="184">
        <f>'Indra Fashion'!A176</f>
        <v>43339</v>
      </c>
      <c r="C6" s="281">
        <f>'Indra Fashion'!I2</f>
        <v>1253702</v>
      </c>
      <c r="E6" s="289" t="s">
        <v>153</v>
      </c>
    </row>
    <row r="7" spans="1:5" s="267" customFormat="1" ht="18.75" customHeight="1" x14ac:dyDescent="0.25">
      <c r="A7" s="185" t="s">
        <v>65</v>
      </c>
      <c r="B7" s="184" t="s">
        <v>40</v>
      </c>
      <c r="C7" s="281">
        <v>0</v>
      </c>
      <c r="E7" s="289" t="s">
        <v>151</v>
      </c>
    </row>
    <row r="8" spans="1:5" s="267" customFormat="1" ht="18.75" customHeight="1" x14ac:dyDescent="0.25">
      <c r="A8" s="185" t="s">
        <v>51</v>
      </c>
      <c r="B8" s="184">
        <v>43348</v>
      </c>
      <c r="C8" s="281">
        <f>Bandros!I2</f>
        <v>5257701</v>
      </c>
      <c r="E8" s="289" t="s">
        <v>154</v>
      </c>
    </row>
    <row r="9" spans="1:5" s="267" customFormat="1" ht="18.75" customHeight="1" x14ac:dyDescent="0.25">
      <c r="A9" s="185" t="s">
        <v>185</v>
      </c>
      <c r="B9" s="184">
        <f>Bentang!A35</f>
        <v>43335</v>
      </c>
      <c r="C9" s="281">
        <f>Bentang!I2</f>
        <v>7097400</v>
      </c>
      <c r="E9" s="289" t="s">
        <v>186</v>
      </c>
    </row>
    <row r="10" spans="1:5" s="267" customFormat="1" ht="18.75" customHeight="1" x14ac:dyDescent="0.25">
      <c r="A10" s="185" t="s">
        <v>188</v>
      </c>
      <c r="B10" s="184">
        <v>43310</v>
      </c>
      <c r="C10" s="281">
        <f>Azalea!I2</f>
        <v>-823</v>
      </c>
      <c r="E10" s="289" t="s">
        <v>191</v>
      </c>
    </row>
    <row r="11" spans="1:5" s="267" customFormat="1" ht="18.75" customHeight="1" x14ac:dyDescent="0.25">
      <c r="A11" s="185" t="s">
        <v>190</v>
      </c>
      <c r="B11" s="184">
        <f>ESP!A203</f>
        <v>43337</v>
      </c>
      <c r="C11" s="281">
        <f>ESP!I2</f>
        <v>7135360</v>
      </c>
      <c r="E11" s="289"/>
    </row>
    <row r="12" spans="1:5" s="267" customFormat="1" ht="18.75" customHeight="1" x14ac:dyDescent="0.25">
      <c r="A12" s="185" t="s">
        <v>205</v>
      </c>
      <c r="B12" s="184">
        <v>43333</v>
      </c>
      <c r="C12" s="281">
        <f>Yuan!I2</f>
        <v>965038</v>
      </c>
      <c r="E12" s="289" t="s">
        <v>191</v>
      </c>
    </row>
    <row r="13" spans="1:5" s="267" customFormat="1" ht="18.75" customHeight="1" x14ac:dyDescent="0.25">
      <c r="A13" s="185" t="s">
        <v>52</v>
      </c>
      <c r="B13" s="184" t="s">
        <v>40</v>
      </c>
      <c r="C13" s="281">
        <v>0</v>
      </c>
      <c r="E13" s="289" t="s">
        <v>156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157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157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155</v>
      </c>
    </row>
    <row r="17" spans="1:5" s="267" customFormat="1" ht="18.75" customHeight="1" x14ac:dyDescent="0.25">
      <c r="A17" s="185" t="s">
        <v>146</v>
      </c>
      <c r="B17" s="184" t="s">
        <v>40</v>
      </c>
      <c r="C17" s="281">
        <v>0</v>
      </c>
      <c r="E17" s="289" t="s">
        <v>158</v>
      </c>
    </row>
    <row r="18" spans="1:5" s="267" customFormat="1" ht="18.75" customHeight="1" x14ac:dyDescent="0.25">
      <c r="A18" s="185" t="s">
        <v>74</v>
      </c>
      <c r="B18" s="184">
        <f>Bambang!A43</f>
        <v>42876</v>
      </c>
      <c r="C18" s="281">
        <f>Bambang!I2</f>
        <v>258363.5</v>
      </c>
      <c r="E18" s="289" t="s">
        <v>159</v>
      </c>
    </row>
    <row r="19" spans="1:5" s="267" customFormat="1" ht="18.75" customHeight="1" x14ac:dyDescent="0.25">
      <c r="A19" s="185" t="s">
        <v>75</v>
      </c>
      <c r="B19" s="184" t="s">
        <v>40</v>
      </c>
      <c r="C19" s="281">
        <v>0</v>
      </c>
      <c r="E19" s="289" t="s">
        <v>157</v>
      </c>
    </row>
    <row r="20" spans="1:5" s="267" customFormat="1" ht="18.75" customHeight="1" x14ac:dyDescent="0.25">
      <c r="A20" s="185" t="s">
        <v>87</v>
      </c>
      <c r="B20" s="184" t="s">
        <v>40</v>
      </c>
      <c r="C20" s="281">
        <f>Anip!I2</f>
        <v>0</v>
      </c>
      <c r="E20" s="289" t="s">
        <v>160</v>
      </c>
    </row>
    <row r="21" spans="1:5" s="267" customFormat="1" ht="18.75" customHeight="1" x14ac:dyDescent="0.25">
      <c r="A21" s="185" t="s">
        <v>202</v>
      </c>
      <c r="B21" s="184">
        <v>43314</v>
      </c>
      <c r="C21" s="281">
        <f>'Sale (2)'!I2</f>
        <v>5134471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28" t="s">
        <v>11</v>
      </c>
      <c r="B23" s="429"/>
      <c r="C23" s="426">
        <f>SUM(C5:C22)</f>
        <v>41547179.5</v>
      </c>
    </row>
    <row r="24" spans="1:5" s="267" customFormat="1" ht="15" customHeight="1" x14ac:dyDescent="0.25">
      <c r="A24" s="430"/>
      <c r="B24" s="431"/>
      <c r="C24" s="42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79" t="s">
        <v>22</v>
      </c>
      <c r="G1" s="379"/>
      <c r="H1" s="379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79" t="s">
        <v>21</v>
      </c>
      <c r="G2" s="379"/>
      <c r="H2" s="379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167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2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2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91"/>
      <c r="I7" s="423"/>
      <c r="J7" s="395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85" t="s">
        <v>12</v>
      </c>
      <c r="H120" s="38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85" t="s">
        <v>13</v>
      </c>
      <c r="H121" s="38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85" t="s">
        <v>14</v>
      </c>
      <c r="H122" s="38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85" t="s">
        <v>15</v>
      </c>
      <c r="H123" s="38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85" t="s">
        <v>16</v>
      </c>
      <c r="H124" s="38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85" t="s">
        <v>5</v>
      </c>
      <c r="H125" s="38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85" t="s">
        <v>32</v>
      </c>
      <c r="H126" s="38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92"/>
  <sheetViews>
    <sheetView workbookViewId="0">
      <pane ySplit="7" topLeftCell="A176" activePane="bottomLeft" state="frozen"/>
      <selection pane="bottomLeft" activeCell="B182" sqref="B18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79" t="s">
        <v>22</v>
      </c>
      <c r="G1" s="379"/>
      <c r="H1" s="379"/>
      <c r="I1" s="42" t="s">
        <v>20</v>
      </c>
      <c r="J1" s="20"/>
      <c r="L1" s="277">
        <f>SUM(D176:D179)</f>
        <v>860477</v>
      </c>
      <c r="M1" s="219">
        <v>0</v>
      </c>
      <c r="N1" s="219">
        <v>132213</v>
      </c>
      <c r="O1" s="219">
        <f>L2+N1</f>
        <v>445376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J192*-1</f>
        <v>1253702</v>
      </c>
      <c r="J2" s="20"/>
      <c r="L2" s="277">
        <f>SUM(G176:G179)</f>
        <v>313163</v>
      </c>
      <c r="M2" s="219">
        <v>0</v>
      </c>
    </row>
    <row r="3" spans="1:18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547314</v>
      </c>
      <c r="M3" s="219">
        <f>M1-M2</f>
        <v>0</v>
      </c>
      <c r="N3" s="219"/>
      <c r="O3" s="219"/>
      <c r="P3" s="219"/>
      <c r="Q3" s="219"/>
      <c r="R3" s="219"/>
    </row>
    <row r="5" spans="1:18" ht="19.5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</row>
    <row r="6" spans="1:18" x14ac:dyDescent="0.25">
      <c r="A6" s="386" t="s">
        <v>2</v>
      </c>
      <c r="B6" s="382" t="s">
        <v>3</v>
      </c>
      <c r="C6" s="382"/>
      <c r="D6" s="382"/>
      <c r="E6" s="382"/>
      <c r="F6" s="382"/>
      <c r="G6" s="382"/>
      <c r="H6" s="387" t="s">
        <v>4</v>
      </c>
      <c r="I6" s="383" t="s">
        <v>5</v>
      </c>
      <c r="J6" s="384" t="s">
        <v>6</v>
      </c>
    </row>
    <row r="7" spans="1:18" x14ac:dyDescent="0.25">
      <c r="A7" s="38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7"/>
      <c r="I7" s="383"/>
      <c r="J7" s="384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182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182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2">
        <v>43339</v>
      </c>
      <c r="B176" s="234">
        <v>180173358</v>
      </c>
      <c r="C176" s="240">
        <v>3</v>
      </c>
      <c r="D176" s="236">
        <v>289538</v>
      </c>
      <c r="E176" s="237">
        <v>180045010</v>
      </c>
      <c r="F176" s="240">
        <v>1</v>
      </c>
      <c r="G176" s="236">
        <v>97038</v>
      </c>
      <c r="H176" s="239"/>
      <c r="I176" s="239"/>
      <c r="J176" s="23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2">
        <v>43340</v>
      </c>
      <c r="B177" s="234">
        <v>180173469</v>
      </c>
      <c r="C177" s="240">
        <v>2</v>
      </c>
      <c r="D177" s="236">
        <v>230913</v>
      </c>
      <c r="E177" s="237"/>
      <c r="F177" s="240"/>
      <c r="G177" s="236"/>
      <c r="H177" s="239"/>
      <c r="I177" s="239"/>
      <c r="J177" s="23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2">
        <v>43342</v>
      </c>
      <c r="B178" s="234">
        <v>180173627</v>
      </c>
      <c r="C178" s="240">
        <v>2</v>
      </c>
      <c r="D178" s="236">
        <v>229863</v>
      </c>
      <c r="E178" s="237"/>
      <c r="F178" s="240"/>
      <c r="G178" s="236"/>
      <c r="H178" s="239"/>
      <c r="I178" s="239"/>
      <c r="J178" s="23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2">
        <v>43344</v>
      </c>
      <c r="B179" s="234">
        <v>180173769</v>
      </c>
      <c r="C179" s="240">
        <v>1</v>
      </c>
      <c r="D179" s="236">
        <v>110163</v>
      </c>
      <c r="E179" s="237">
        <v>180045077</v>
      </c>
      <c r="F179" s="240">
        <v>2</v>
      </c>
      <c r="G179" s="236">
        <v>216125</v>
      </c>
      <c r="H179" s="239"/>
      <c r="I179" s="239"/>
      <c r="J179" s="23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2">
        <v>43347</v>
      </c>
      <c r="B180" s="234">
        <v>180174038</v>
      </c>
      <c r="C180" s="240">
        <v>2</v>
      </c>
      <c r="D180" s="236">
        <v>297063</v>
      </c>
      <c r="E180" s="237"/>
      <c r="F180" s="240"/>
      <c r="G180" s="236"/>
      <c r="H180" s="239"/>
      <c r="I180" s="239"/>
      <c r="J180" s="23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2">
        <v>43349</v>
      </c>
      <c r="B181" s="234">
        <v>180174219</v>
      </c>
      <c r="C181" s="240">
        <v>4</v>
      </c>
      <c r="D181" s="236">
        <v>436450</v>
      </c>
      <c r="E181" s="237"/>
      <c r="F181" s="240"/>
      <c r="G181" s="236"/>
      <c r="H181" s="239"/>
      <c r="I181" s="239"/>
      <c r="J181" s="23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2">
        <v>43350</v>
      </c>
      <c r="B182" s="234">
        <v>180174310</v>
      </c>
      <c r="C182" s="240">
        <v>1</v>
      </c>
      <c r="D182" s="236">
        <v>105088</v>
      </c>
      <c r="E182" s="237"/>
      <c r="F182" s="240"/>
      <c r="G182" s="236"/>
      <c r="H182" s="239"/>
      <c r="I182" s="239"/>
      <c r="J182" s="236"/>
      <c r="K182" s="219"/>
      <c r="L182" s="219"/>
      <c r="M182" s="219"/>
      <c r="N182" s="219"/>
      <c r="O182" s="219"/>
      <c r="P182" s="219"/>
      <c r="Q182" s="219"/>
      <c r="R182" s="219"/>
    </row>
    <row r="183" spans="1:18" x14ac:dyDescent="0.25">
      <c r="A183" s="162"/>
      <c r="B183" s="3"/>
      <c r="C183" s="40"/>
      <c r="D183" s="6"/>
      <c r="E183" s="7"/>
      <c r="F183" s="40"/>
      <c r="G183" s="6"/>
      <c r="H183" s="39"/>
      <c r="I183" s="39"/>
      <c r="J183" s="6"/>
    </row>
    <row r="184" spans="1:18" x14ac:dyDescent="0.25">
      <c r="A184" s="162"/>
      <c r="B184" s="8" t="s">
        <v>11</v>
      </c>
      <c r="C184" s="77">
        <f>SUM(C8:C183)</f>
        <v>994</v>
      </c>
      <c r="D184" s="9">
        <f>SUM(D8:D183)</f>
        <v>107634753</v>
      </c>
      <c r="E184" s="8" t="s">
        <v>11</v>
      </c>
      <c r="F184" s="77">
        <f>SUM(F8:F183)</f>
        <v>86</v>
      </c>
      <c r="G184" s="5">
        <f>SUM(G8:G183)</f>
        <v>18928663</v>
      </c>
      <c r="H184" s="40">
        <f>SUM(H8:H183)</f>
        <v>0</v>
      </c>
      <c r="I184" s="40">
        <f>SUM(I8:I183)</f>
        <v>87452388</v>
      </c>
      <c r="J184" s="5"/>
    </row>
    <row r="185" spans="1:18" x14ac:dyDescent="0.25">
      <c r="A185" s="162"/>
      <c r="B185" s="8"/>
      <c r="C185" s="77"/>
      <c r="D185" s="9"/>
      <c r="E185" s="8"/>
      <c r="F185" s="77"/>
      <c r="G185" s="5"/>
      <c r="H185" s="40"/>
      <c r="I185" s="40"/>
      <c r="J185" s="5"/>
    </row>
    <row r="186" spans="1:18" x14ac:dyDescent="0.25">
      <c r="A186" s="163"/>
      <c r="B186" s="11"/>
      <c r="C186" s="40"/>
      <c r="D186" s="6"/>
      <c r="E186" s="8"/>
      <c r="F186" s="40"/>
      <c r="G186" s="385" t="s">
        <v>12</v>
      </c>
      <c r="H186" s="385"/>
      <c r="I186" s="39"/>
      <c r="J186" s="13">
        <f>SUM(D8:D183)</f>
        <v>107634753</v>
      </c>
    </row>
    <row r="187" spans="1:18" x14ac:dyDescent="0.25">
      <c r="A187" s="162"/>
      <c r="B187" s="3"/>
      <c r="C187" s="40"/>
      <c r="D187" s="6"/>
      <c r="E187" s="7"/>
      <c r="F187" s="40"/>
      <c r="G187" s="385" t="s">
        <v>13</v>
      </c>
      <c r="H187" s="385"/>
      <c r="I187" s="39"/>
      <c r="J187" s="13">
        <f>SUM(G8:G183)</f>
        <v>18928663</v>
      </c>
    </row>
    <row r="188" spans="1:18" x14ac:dyDescent="0.25">
      <c r="A188" s="164"/>
      <c r="B188" s="7"/>
      <c r="C188" s="40"/>
      <c r="D188" s="6"/>
      <c r="E188" s="7"/>
      <c r="F188" s="40"/>
      <c r="G188" s="385" t="s">
        <v>14</v>
      </c>
      <c r="H188" s="385"/>
      <c r="I188" s="41"/>
      <c r="J188" s="15">
        <f>J186-J187</f>
        <v>88706090</v>
      </c>
    </row>
    <row r="189" spans="1:18" x14ac:dyDescent="0.25">
      <c r="A189" s="162"/>
      <c r="B189" s="16"/>
      <c r="C189" s="40"/>
      <c r="D189" s="17"/>
      <c r="E189" s="7"/>
      <c r="F189" s="40"/>
      <c r="G189" s="385" t="s">
        <v>15</v>
      </c>
      <c r="H189" s="385"/>
      <c r="I189" s="39"/>
      <c r="J189" s="13">
        <f>SUM(H8:H183)</f>
        <v>0</v>
      </c>
    </row>
    <row r="190" spans="1:18" x14ac:dyDescent="0.25">
      <c r="A190" s="162"/>
      <c r="B190" s="16"/>
      <c r="C190" s="40"/>
      <c r="D190" s="17"/>
      <c r="E190" s="7"/>
      <c r="F190" s="40"/>
      <c r="G190" s="385" t="s">
        <v>16</v>
      </c>
      <c r="H190" s="385"/>
      <c r="I190" s="39"/>
      <c r="J190" s="13">
        <f>J188+J189</f>
        <v>88706090</v>
      </c>
    </row>
    <row r="191" spans="1:18" x14ac:dyDescent="0.25">
      <c r="A191" s="162"/>
      <c r="B191" s="16"/>
      <c r="C191" s="40"/>
      <c r="D191" s="17"/>
      <c r="E191" s="7"/>
      <c r="F191" s="40"/>
      <c r="G191" s="385" t="s">
        <v>5</v>
      </c>
      <c r="H191" s="385"/>
      <c r="I191" s="39"/>
      <c r="J191" s="13">
        <f>SUM(I8:I183)</f>
        <v>87452388</v>
      </c>
    </row>
    <row r="192" spans="1:18" x14ac:dyDescent="0.25">
      <c r="A192" s="162"/>
      <c r="B192" s="16"/>
      <c r="C192" s="40"/>
      <c r="D192" s="17"/>
      <c r="E192" s="7"/>
      <c r="F192" s="40"/>
      <c r="G192" s="385" t="s">
        <v>32</v>
      </c>
      <c r="H192" s="385"/>
      <c r="I192" s="40" t="str">
        <f>IF(J192&gt;0,"SALDO",IF(J192&lt;0,"PIUTANG",IF(J192=0,"LUNAS")))</f>
        <v>PIUTANG</v>
      </c>
      <c r="J192" s="13">
        <f>J191-J190</f>
        <v>-1253702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91:H191"/>
    <mergeCell ref="G192:H192"/>
    <mergeCell ref="G186:H186"/>
    <mergeCell ref="G187:H187"/>
    <mergeCell ref="G188:H188"/>
    <mergeCell ref="G189:H189"/>
    <mergeCell ref="G190:H190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33" t="s">
        <v>22</v>
      </c>
      <c r="G1" s="433"/>
      <c r="H1" s="433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33" t="s">
        <v>21</v>
      </c>
      <c r="G2" s="433"/>
      <c r="H2" s="433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178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34"/>
      <c r="B5" s="434"/>
      <c r="C5" s="434"/>
      <c r="D5" s="434"/>
      <c r="E5" s="434"/>
      <c r="F5" s="434"/>
      <c r="G5" s="434"/>
      <c r="H5" s="434"/>
      <c r="I5" s="434"/>
      <c r="J5" s="434"/>
    </row>
    <row r="6" spans="1:13" x14ac:dyDescent="0.25">
      <c r="A6" s="435" t="s">
        <v>2</v>
      </c>
      <c r="B6" s="436" t="s">
        <v>3</v>
      </c>
      <c r="C6" s="436"/>
      <c r="D6" s="436"/>
      <c r="E6" s="436"/>
      <c r="F6" s="436"/>
      <c r="G6" s="436"/>
      <c r="H6" s="437" t="s">
        <v>4</v>
      </c>
      <c r="I6" s="439" t="s">
        <v>5</v>
      </c>
      <c r="J6" s="440" t="s">
        <v>6</v>
      </c>
    </row>
    <row r="7" spans="1:13" x14ac:dyDescent="0.25">
      <c r="A7" s="43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38"/>
      <c r="I7" s="439"/>
      <c r="J7" s="440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149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32" t="s">
        <v>12</v>
      </c>
      <c r="H89" s="43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32" t="s">
        <v>13</v>
      </c>
      <c r="H90" s="43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32" t="s">
        <v>14</v>
      </c>
      <c r="H91" s="43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32" t="s">
        <v>15</v>
      </c>
      <c r="H92" s="43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32" t="s">
        <v>16</v>
      </c>
      <c r="H93" s="43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32" t="s">
        <v>5</v>
      </c>
      <c r="H94" s="43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32" t="s">
        <v>32</v>
      </c>
      <c r="H95" s="43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165</v>
      </c>
      <c r="D1" s="20"/>
      <c r="E1" s="20"/>
      <c r="F1" s="379" t="s">
        <v>22</v>
      </c>
      <c r="G1" s="379"/>
      <c r="H1" s="379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79" t="s">
        <v>21</v>
      </c>
      <c r="G2" s="379"/>
      <c r="H2" s="37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13"/>
      <c r="B4" s="413"/>
      <c r="C4" s="413"/>
      <c r="D4" s="413"/>
      <c r="E4" s="413"/>
      <c r="F4" s="413"/>
      <c r="G4" s="413"/>
      <c r="H4" s="413"/>
      <c r="I4" s="413"/>
      <c r="J4" s="414"/>
    </row>
    <row r="5" spans="1:15" x14ac:dyDescent="0.25">
      <c r="A5" s="415" t="s">
        <v>2</v>
      </c>
      <c r="B5" s="417" t="s">
        <v>3</v>
      </c>
      <c r="C5" s="418"/>
      <c r="D5" s="418"/>
      <c r="E5" s="418"/>
      <c r="F5" s="418"/>
      <c r="G5" s="419"/>
      <c r="H5" s="420" t="s">
        <v>4</v>
      </c>
      <c r="I5" s="422" t="s">
        <v>5</v>
      </c>
      <c r="J5" s="394" t="s">
        <v>6</v>
      </c>
    </row>
    <row r="6" spans="1:15" x14ac:dyDescent="0.25">
      <c r="A6" s="416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21"/>
      <c r="I6" s="423"/>
      <c r="J6" s="395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166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171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85" t="s">
        <v>12</v>
      </c>
      <c r="H121" s="38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85" t="s">
        <v>13</v>
      </c>
      <c r="H122" s="38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85" t="s">
        <v>14</v>
      </c>
      <c r="H123" s="38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85" t="s">
        <v>15</v>
      </c>
      <c r="H124" s="38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85" t="s">
        <v>16</v>
      </c>
      <c r="H125" s="38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85" t="s">
        <v>5</v>
      </c>
      <c r="H126" s="38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85" t="s">
        <v>32</v>
      </c>
      <c r="H127" s="38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79" t="s">
        <v>22</v>
      </c>
      <c r="G1" s="379"/>
      <c r="H1" s="37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79" t="s">
        <v>21</v>
      </c>
      <c r="G2" s="379"/>
      <c r="H2" s="37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80"/>
      <c r="B4" s="380"/>
      <c r="C4" s="380"/>
      <c r="D4" s="380"/>
      <c r="E4" s="380"/>
      <c r="F4" s="380"/>
      <c r="G4" s="380"/>
      <c r="H4" s="380"/>
      <c r="I4" s="380"/>
      <c r="J4" s="38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81" t="s">
        <v>2</v>
      </c>
      <c r="B5" s="382" t="s">
        <v>3</v>
      </c>
      <c r="C5" s="382"/>
      <c r="D5" s="382"/>
      <c r="E5" s="382"/>
      <c r="F5" s="382"/>
      <c r="G5" s="382"/>
      <c r="H5" s="382" t="s">
        <v>4</v>
      </c>
      <c r="I5" s="441" t="s">
        <v>5</v>
      </c>
      <c r="J5" s="384" t="s">
        <v>6</v>
      </c>
      <c r="L5" s="37"/>
      <c r="M5" s="37"/>
      <c r="N5" s="37"/>
      <c r="O5" s="37"/>
      <c r="P5" s="37"/>
      <c r="Q5" s="37"/>
    </row>
    <row r="6" spans="1:17" x14ac:dyDescent="0.25">
      <c r="A6" s="38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82"/>
      <c r="I6" s="441"/>
      <c r="J6" s="38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85" t="s">
        <v>12</v>
      </c>
      <c r="H31" s="38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85" t="s">
        <v>13</v>
      </c>
      <c r="H32" s="38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85" t="s">
        <v>14</v>
      </c>
      <c r="H33" s="38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85" t="s">
        <v>15</v>
      </c>
      <c r="H34" s="38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85" t="s">
        <v>16</v>
      </c>
      <c r="H35" s="38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85" t="s">
        <v>5</v>
      </c>
      <c r="H36" s="38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85" t="s">
        <v>32</v>
      </c>
      <c r="H37" s="38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79" t="s">
        <v>22</v>
      </c>
      <c r="G1" s="379"/>
      <c r="H1" s="37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79" t="s">
        <v>21</v>
      </c>
      <c r="G2" s="379"/>
      <c r="H2" s="379"/>
      <c r="I2" s="38">
        <f>J59*-1</f>
        <v>-34807202</v>
      </c>
      <c r="J2" s="20"/>
    </row>
    <row r="4" spans="1:10" ht="19.5" x14ac:dyDescent="0.25">
      <c r="A4" s="413"/>
      <c r="B4" s="413"/>
      <c r="C4" s="413"/>
      <c r="D4" s="413"/>
      <c r="E4" s="413"/>
      <c r="F4" s="413"/>
      <c r="G4" s="413"/>
      <c r="H4" s="413"/>
      <c r="I4" s="413"/>
      <c r="J4" s="414"/>
    </row>
    <row r="5" spans="1:10" x14ac:dyDescent="0.25">
      <c r="A5" s="415" t="s">
        <v>2</v>
      </c>
      <c r="B5" s="417" t="s">
        <v>3</v>
      </c>
      <c r="C5" s="418"/>
      <c r="D5" s="418"/>
      <c r="E5" s="418"/>
      <c r="F5" s="418"/>
      <c r="G5" s="419"/>
      <c r="H5" s="420" t="s">
        <v>4</v>
      </c>
      <c r="I5" s="422" t="s">
        <v>5</v>
      </c>
      <c r="J5" s="394" t="s">
        <v>6</v>
      </c>
    </row>
    <row r="6" spans="1:10" x14ac:dyDescent="0.25">
      <c r="A6" s="41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21"/>
      <c r="I6" s="423"/>
      <c r="J6" s="395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42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4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42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4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42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4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42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4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42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4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42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4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42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4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42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4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42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4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42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4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85" t="s">
        <v>12</v>
      </c>
      <c r="H53" s="38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85" t="s">
        <v>13</v>
      </c>
      <c r="H54" s="38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85" t="s">
        <v>14</v>
      </c>
      <c r="H55" s="38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85" t="s">
        <v>15</v>
      </c>
      <c r="H56" s="38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85" t="s">
        <v>16</v>
      </c>
      <c r="H57" s="38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85" t="s">
        <v>5</v>
      </c>
      <c r="H58" s="38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85" t="s">
        <v>32</v>
      </c>
      <c r="H59" s="38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79" t="s">
        <v>21</v>
      </c>
      <c r="G2" s="379"/>
      <c r="H2" s="379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238"/>
    </row>
    <row r="6" spans="1:12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  <c r="L6" s="238"/>
    </row>
    <row r="7" spans="1:12" x14ac:dyDescent="0.25">
      <c r="A7" s="41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21"/>
      <c r="I7" s="423"/>
      <c r="J7" s="395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85" t="s">
        <v>12</v>
      </c>
      <c r="H53" s="38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85" t="s">
        <v>13</v>
      </c>
      <c r="H54" s="38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85" t="s">
        <v>14</v>
      </c>
      <c r="H55" s="38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85" t="s">
        <v>15</v>
      </c>
      <c r="H56" s="38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85" t="s">
        <v>16</v>
      </c>
      <c r="H57" s="38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85" t="s">
        <v>5</v>
      </c>
      <c r="H58" s="38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85" t="s">
        <v>32</v>
      </c>
      <c r="H59" s="38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161</v>
      </c>
      <c r="D1" s="218"/>
      <c r="E1" s="218"/>
      <c r="F1" s="379" t="s">
        <v>22</v>
      </c>
      <c r="G1" s="379"/>
      <c r="H1" s="37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9" t="s">
        <v>21</v>
      </c>
      <c r="G2" s="379"/>
      <c r="H2" s="37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1" t="s">
        <v>2</v>
      </c>
      <c r="B6" s="382" t="s">
        <v>3</v>
      </c>
      <c r="C6" s="382"/>
      <c r="D6" s="382"/>
      <c r="E6" s="382"/>
      <c r="F6" s="382"/>
      <c r="G6" s="382"/>
      <c r="H6" s="382" t="s">
        <v>4</v>
      </c>
      <c r="I6" s="441" t="s">
        <v>5</v>
      </c>
      <c r="J6" s="384" t="s">
        <v>6</v>
      </c>
      <c r="L6" s="219"/>
      <c r="M6" s="219"/>
      <c r="N6" s="219"/>
      <c r="O6" s="219"/>
      <c r="P6" s="219"/>
      <c r="Q6" s="219"/>
    </row>
    <row r="7" spans="1:17" x14ac:dyDescent="0.25">
      <c r="A7" s="381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82"/>
      <c r="I7" s="441"/>
      <c r="J7" s="384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162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5" t="s">
        <v>12</v>
      </c>
      <c r="H32" s="38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5" t="s">
        <v>13</v>
      </c>
      <c r="H33" s="38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85" t="s">
        <v>14</v>
      </c>
      <c r="H34" s="38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85" t="s">
        <v>15</v>
      </c>
      <c r="H35" s="38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5" t="s">
        <v>16</v>
      </c>
      <c r="H36" s="38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85" t="s">
        <v>5</v>
      </c>
      <c r="H37" s="38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85" t="s">
        <v>32</v>
      </c>
      <c r="H38" s="38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79" t="s">
        <v>22</v>
      </c>
      <c r="G1" s="379"/>
      <c r="H1" s="37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80" t="s">
        <v>62</v>
      </c>
      <c r="B5" s="380"/>
      <c r="C5" s="380"/>
      <c r="D5" s="380"/>
      <c r="E5" s="380"/>
      <c r="F5" s="380"/>
      <c r="G5" s="380"/>
      <c r="H5" s="380"/>
      <c r="I5" s="380"/>
      <c r="J5" s="380"/>
    </row>
    <row r="6" spans="1:19" x14ac:dyDescent="0.25">
      <c r="A6" s="386" t="s">
        <v>2</v>
      </c>
      <c r="B6" s="382" t="s">
        <v>3</v>
      </c>
      <c r="C6" s="382"/>
      <c r="D6" s="382"/>
      <c r="E6" s="382"/>
      <c r="F6" s="382"/>
      <c r="G6" s="382"/>
      <c r="H6" s="382" t="s">
        <v>4</v>
      </c>
      <c r="I6" s="383" t="s">
        <v>5</v>
      </c>
      <c r="J6" s="384" t="s">
        <v>6</v>
      </c>
    </row>
    <row r="7" spans="1:19" x14ac:dyDescent="0.25">
      <c r="A7" s="38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2"/>
      <c r="I7" s="383"/>
      <c r="J7" s="384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85" t="s">
        <v>12</v>
      </c>
      <c r="H32" s="38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85" t="s">
        <v>13</v>
      </c>
      <c r="H33" s="38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85" t="s">
        <v>14</v>
      </c>
      <c r="H34" s="38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85" t="s">
        <v>15</v>
      </c>
      <c r="H35" s="38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85" t="s">
        <v>16</v>
      </c>
      <c r="H36" s="38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85" t="s">
        <v>5</v>
      </c>
      <c r="H37" s="38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85" t="s">
        <v>32</v>
      </c>
      <c r="H38" s="38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79" t="s">
        <v>21</v>
      </c>
      <c r="G2" s="379"/>
      <c r="H2" s="379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3" x14ac:dyDescent="0.25">
      <c r="A7" s="41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91"/>
      <c r="I7" s="423"/>
      <c r="J7" s="395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162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162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162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162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162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162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162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162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162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162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162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162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162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168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168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168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169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85" t="s">
        <v>12</v>
      </c>
      <c r="H73" s="38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85" t="s">
        <v>13</v>
      </c>
      <c r="H74" s="38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85" t="s">
        <v>14</v>
      </c>
      <c r="H75" s="38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85" t="s">
        <v>15</v>
      </c>
      <c r="H76" s="38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85" t="s">
        <v>16</v>
      </c>
      <c r="H77" s="38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85" t="s">
        <v>5</v>
      </c>
      <c r="H78" s="38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85" t="s">
        <v>32</v>
      </c>
      <c r="H79" s="38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79" t="s">
        <v>119</v>
      </c>
      <c r="G2" s="379"/>
      <c r="H2" s="379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L5" s="18"/>
      <c r="N5" s="18"/>
      <c r="O5" s="37"/>
    </row>
    <row r="6" spans="1:15" x14ac:dyDescent="0.25">
      <c r="A6" s="381" t="s">
        <v>2</v>
      </c>
      <c r="B6" s="382" t="s">
        <v>3</v>
      </c>
      <c r="C6" s="382"/>
      <c r="D6" s="382"/>
      <c r="E6" s="382"/>
      <c r="F6" s="382"/>
      <c r="G6" s="382"/>
      <c r="H6" s="444" t="s">
        <v>4</v>
      </c>
      <c r="I6" s="446" t="s">
        <v>5</v>
      </c>
      <c r="J6" s="447" t="s">
        <v>6</v>
      </c>
      <c r="L6" s="18"/>
      <c r="N6" s="18"/>
      <c r="O6" s="37"/>
    </row>
    <row r="7" spans="1:15" x14ac:dyDescent="0.25">
      <c r="A7" s="38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45"/>
      <c r="I7" s="446"/>
      <c r="J7" s="447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48" t="s">
        <v>12</v>
      </c>
      <c r="H19" s="44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48" t="s">
        <v>13</v>
      </c>
      <c r="H20" s="44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48" t="s">
        <v>14</v>
      </c>
      <c r="H21" s="44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48" t="s">
        <v>15</v>
      </c>
      <c r="H22" s="44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48" t="s">
        <v>16</v>
      </c>
      <c r="H23" s="44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48" t="s">
        <v>5</v>
      </c>
      <c r="H24" s="44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48" t="s">
        <v>32</v>
      </c>
      <c r="H25" s="44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79" t="s">
        <v>22</v>
      </c>
      <c r="G1" s="379"/>
      <c r="H1" s="37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79" t="s">
        <v>21</v>
      </c>
      <c r="G2" s="379"/>
      <c r="H2" s="379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5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395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163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85" t="s">
        <v>12</v>
      </c>
      <c r="H53" s="38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85" t="s">
        <v>13</v>
      </c>
      <c r="H54" s="38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85" t="s">
        <v>14</v>
      </c>
      <c r="H55" s="38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85" t="s">
        <v>15</v>
      </c>
      <c r="H56" s="38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85" t="s">
        <v>16</v>
      </c>
      <c r="H57" s="38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85" t="s">
        <v>5</v>
      </c>
      <c r="H58" s="38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85" t="s">
        <v>32</v>
      </c>
      <c r="H59" s="38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132"/>
  <sheetViews>
    <sheetView workbookViewId="0">
      <pane ySplit="7" topLeftCell="A1108" activePane="bottomLeft" state="frozen"/>
      <selection pane="bottomLeft" activeCell="J1114" sqref="J1114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192</v>
      </c>
      <c r="D1" s="218"/>
      <c r="E1" s="22"/>
      <c r="F1" s="72" t="s">
        <v>193</v>
      </c>
      <c r="G1" s="72"/>
      <c r="H1" s="72" t="s">
        <v>194</v>
      </c>
      <c r="I1" s="42" t="s">
        <v>27</v>
      </c>
      <c r="J1" s="218"/>
      <c r="L1" s="219">
        <f>SUM(D1100:D1106)</f>
        <v>4662090</v>
      </c>
      <c r="M1" s="219">
        <f>SUM(D1107:D1114)</f>
        <v>4952239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195</v>
      </c>
      <c r="G2" s="72"/>
      <c r="H2" s="72" t="s">
        <v>194</v>
      </c>
      <c r="I2" s="220">
        <f>J1132*-1</f>
        <v>5257701</v>
      </c>
      <c r="J2" s="218"/>
      <c r="L2" s="219">
        <f>SUM(G1100:G1106)</f>
        <v>123813</v>
      </c>
      <c r="M2" s="219">
        <f>SUM(G1107:G1114)</f>
        <v>342825</v>
      </c>
    </row>
    <row r="3" spans="1:18" x14ac:dyDescent="0.25">
      <c r="A3" s="218" t="s">
        <v>115</v>
      </c>
      <c r="B3" s="218"/>
      <c r="C3" s="221" t="s">
        <v>196</v>
      </c>
      <c r="D3" s="218"/>
      <c r="E3" s="22"/>
      <c r="F3" s="319" t="s">
        <v>117</v>
      </c>
      <c r="G3" s="319"/>
      <c r="H3" s="319" t="s">
        <v>194</v>
      </c>
      <c r="I3" s="278" t="s">
        <v>197</v>
      </c>
      <c r="J3" s="218"/>
      <c r="L3" s="219">
        <f>L1-L2</f>
        <v>4538277</v>
      </c>
      <c r="M3" s="219">
        <f>M1-M2</f>
        <v>4609414</v>
      </c>
      <c r="N3" s="219">
        <f>L3+M3</f>
        <v>9147691</v>
      </c>
    </row>
    <row r="4" spans="1:18" x14ac:dyDescent="0.25">
      <c r="L4" s="233"/>
    </row>
    <row r="5" spans="1:18" ht="19.5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</row>
    <row r="6" spans="1:18" x14ac:dyDescent="0.25">
      <c r="A6" s="381" t="s">
        <v>2</v>
      </c>
      <c r="B6" s="382" t="s">
        <v>3</v>
      </c>
      <c r="C6" s="382"/>
      <c r="D6" s="382"/>
      <c r="E6" s="382"/>
      <c r="F6" s="382"/>
      <c r="G6" s="382"/>
      <c r="H6" s="390" t="s">
        <v>4</v>
      </c>
      <c r="I6" s="392" t="s">
        <v>5</v>
      </c>
      <c r="J6" s="394" t="s">
        <v>6</v>
      </c>
    </row>
    <row r="7" spans="1:18" x14ac:dyDescent="0.25">
      <c r="A7" s="381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91"/>
      <c r="I7" s="393"/>
      <c r="J7" s="395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98">
        <v>43350</v>
      </c>
      <c r="B1115" s="99">
        <v>180174247</v>
      </c>
      <c r="C1115" s="100">
        <v>24</v>
      </c>
      <c r="D1115" s="34">
        <v>2742950</v>
      </c>
      <c r="E1115" s="99">
        <v>180045170</v>
      </c>
      <c r="F1115" s="100">
        <v>4</v>
      </c>
      <c r="G1115" s="34">
        <v>528850</v>
      </c>
      <c r="H1115" s="102"/>
      <c r="I1115" s="102"/>
      <c r="J1115" s="34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98">
        <v>43350</v>
      </c>
      <c r="B1116" s="99">
        <v>180174249</v>
      </c>
      <c r="C1116" s="100">
        <v>9</v>
      </c>
      <c r="D1116" s="34">
        <v>864850</v>
      </c>
      <c r="E1116" s="99"/>
      <c r="F1116" s="100"/>
      <c r="G1116" s="34"/>
      <c r="H1116" s="102"/>
      <c r="I1116" s="102"/>
      <c r="J1116" s="34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98">
        <v>43350</v>
      </c>
      <c r="B1117" s="99">
        <v>180174256</v>
      </c>
      <c r="C1117" s="100">
        <v>4</v>
      </c>
      <c r="D1117" s="34">
        <v>461300</v>
      </c>
      <c r="E1117" s="99"/>
      <c r="F1117" s="100"/>
      <c r="G1117" s="34"/>
      <c r="H1117" s="102"/>
      <c r="I1117" s="102"/>
      <c r="J1117" s="34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98">
        <v>43350</v>
      </c>
      <c r="B1118" s="99">
        <v>180174270</v>
      </c>
      <c r="C1118" s="100">
        <v>5</v>
      </c>
      <c r="D1118" s="34">
        <v>511875</v>
      </c>
      <c r="E1118" s="99"/>
      <c r="F1118" s="100"/>
      <c r="G1118" s="34"/>
      <c r="H1118" s="102"/>
      <c r="I1118" s="102"/>
      <c r="J1118" s="34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98">
        <v>43350</v>
      </c>
      <c r="B1119" s="99">
        <v>180174293</v>
      </c>
      <c r="C1119" s="100">
        <v>9</v>
      </c>
      <c r="D1119" s="34">
        <v>874825</v>
      </c>
      <c r="E1119" s="99"/>
      <c r="F1119" s="100"/>
      <c r="G1119" s="34"/>
      <c r="H1119" s="102"/>
      <c r="I1119" s="102"/>
      <c r="J1119" s="34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98">
        <v>43350</v>
      </c>
      <c r="B1120" s="99">
        <v>180174295</v>
      </c>
      <c r="C1120" s="100">
        <v>2</v>
      </c>
      <c r="D1120" s="34">
        <v>254538</v>
      </c>
      <c r="E1120" s="99"/>
      <c r="F1120" s="100"/>
      <c r="G1120" s="34"/>
      <c r="H1120" s="102"/>
      <c r="I1120" s="102"/>
      <c r="J1120" s="34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98">
        <v>43350</v>
      </c>
      <c r="B1121" s="99">
        <v>180174320</v>
      </c>
      <c r="C1121" s="100">
        <v>1</v>
      </c>
      <c r="D1121" s="34">
        <v>76213</v>
      </c>
      <c r="E1121" s="99"/>
      <c r="F1121" s="100"/>
      <c r="G1121" s="34"/>
      <c r="H1121" s="102"/>
      <c r="I1121" s="102"/>
      <c r="J1121" s="34"/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98"/>
      <c r="B1122" s="99"/>
      <c r="C1122" s="100"/>
      <c r="D1122" s="34"/>
      <c r="E1122" s="99"/>
      <c r="F1122" s="100"/>
      <c r="G1122" s="34"/>
      <c r="H1122" s="102"/>
      <c r="I1122" s="102"/>
      <c r="J1122" s="34"/>
      <c r="K1122" s="138"/>
      <c r="L1122" s="138"/>
      <c r="M1122" s="138"/>
      <c r="N1122" s="138"/>
      <c r="O1122" s="138"/>
      <c r="P1122" s="138"/>
      <c r="Q1122" s="138"/>
      <c r="R1122" s="138"/>
    </row>
    <row r="1123" spans="1:18" x14ac:dyDescent="0.25">
      <c r="A1123" s="235"/>
      <c r="B1123" s="234"/>
      <c r="C1123" s="240"/>
      <c r="D1123" s="236"/>
      <c r="E1123" s="234"/>
      <c r="F1123" s="240"/>
      <c r="G1123" s="236"/>
      <c r="H1123" s="239"/>
      <c r="I1123" s="239"/>
      <c r="J1123" s="236"/>
    </row>
    <row r="1124" spans="1:18" s="218" customFormat="1" x14ac:dyDescent="0.25">
      <c r="A1124" s="226"/>
      <c r="B1124" s="223" t="s">
        <v>11</v>
      </c>
      <c r="C1124" s="232">
        <f>SUM(C8:C1123)</f>
        <v>11921</v>
      </c>
      <c r="D1124" s="224">
        <f>SUM(D8:D1123)</f>
        <v>1292212008</v>
      </c>
      <c r="E1124" s="223" t="s">
        <v>11</v>
      </c>
      <c r="F1124" s="232">
        <f>SUM(F8:F1123)</f>
        <v>1177</v>
      </c>
      <c r="G1124" s="224">
        <f>SUM(G8:G1123)</f>
        <v>128441474</v>
      </c>
      <c r="H1124" s="232">
        <f>SUM(H8:H1123)</f>
        <v>0</v>
      </c>
      <c r="I1124" s="232">
        <f>SUM(I8:I1123)</f>
        <v>1158512833</v>
      </c>
      <c r="J1124" s="224"/>
      <c r="K1124" s="220"/>
      <c r="L1124" s="220"/>
      <c r="M1124" s="220"/>
      <c r="N1124" s="220"/>
      <c r="O1124" s="220"/>
      <c r="P1124" s="220"/>
      <c r="Q1124" s="220"/>
      <c r="R1124" s="220"/>
    </row>
    <row r="1125" spans="1:18" s="218" customFormat="1" x14ac:dyDescent="0.25">
      <c r="A1125" s="226"/>
      <c r="B1125" s="223"/>
      <c r="C1125" s="232"/>
      <c r="D1125" s="224"/>
      <c r="E1125" s="223"/>
      <c r="F1125" s="232"/>
      <c r="G1125" s="224"/>
      <c r="H1125" s="232"/>
      <c r="I1125" s="232"/>
      <c r="J1125" s="224"/>
      <c r="K1125" s="220"/>
      <c r="M1125" s="220"/>
      <c r="N1125" s="220"/>
      <c r="O1125" s="220"/>
      <c r="P1125" s="220"/>
      <c r="Q1125" s="220"/>
      <c r="R1125" s="220"/>
    </row>
    <row r="1126" spans="1:18" x14ac:dyDescent="0.25">
      <c r="A1126" s="225"/>
      <c r="B1126" s="226"/>
      <c r="C1126" s="240"/>
      <c r="D1126" s="236"/>
      <c r="E1126" s="223"/>
      <c r="F1126" s="240"/>
      <c r="G1126" s="388" t="s">
        <v>12</v>
      </c>
      <c r="H1126" s="389"/>
      <c r="I1126" s="236"/>
      <c r="J1126" s="227">
        <f>SUM(D8:D1123)</f>
        <v>1292212008</v>
      </c>
      <c r="P1126" s="220"/>
      <c r="Q1126" s="220"/>
      <c r="R1126" s="233"/>
    </row>
    <row r="1127" spans="1:18" x14ac:dyDescent="0.25">
      <c r="A1127" s="235"/>
      <c r="B1127" s="234"/>
      <c r="C1127" s="240"/>
      <c r="D1127" s="236"/>
      <c r="E1127" s="234"/>
      <c r="F1127" s="240"/>
      <c r="G1127" s="388" t="s">
        <v>13</v>
      </c>
      <c r="H1127" s="389"/>
      <c r="I1127" s="237"/>
      <c r="J1127" s="227">
        <f>SUM(G8:G1123)</f>
        <v>128441474</v>
      </c>
      <c r="R1127" s="233"/>
    </row>
    <row r="1128" spans="1:18" x14ac:dyDescent="0.25">
      <c r="A1128" s="228"/>
      <c r="B1128" s="237"/>
      <c r="C1128" s="240"/>
      <c r="D1128" s="236"/>
      <c r="E1128" s="234"/>
      <c r="F1128" s="240"/>
      <c r="G1128" s="388" t="s">
        <v>14</v>
      </c>
      <c r="H1128" s="389"/>
      <c r="I1128" s="229"/>
      <c r="J1128" s="229">
        <f>J1126-J1127</f>
        <v>1163770534</v>
      </c>
      <c r="L1128" s="220"/>
      <c r="R1128" s="233"/>
    </row>
    <row r="1129" spans="1:18" x14ac:dyDescent="0.25">
      <c r="A1129" s="235"/>
      <c r="B1129" s="230"/>
      <c r="C1129" s="240"/>
      <c r="D1129" s="231"/>
      <c r="E1129" s="234"/>
      <c r="F1129" s="240"/>
      <c r="G1129" s="388" t="s">
        <v>15</v>
      </c>
      <c r="H1129" s="389"/>
      <c r="I1129" s="237"/>
      <c r="J1129" s="227">
        <f>SUM(H8:H1123)</f>
        <v>0</v>
      </c>
      <c r="R1129" s="233"/>
    </row>
    <row r="1130" spans="1:18" x14ac:dyDescent="0.25">
      <c r="A1130" s="235"/>
      <c r="B1130" s="230"/>
      <c r="C1130" s="240"/>
      <c r="D1130" s="231"/>
      <c r="E1130" s="234"/>
      <c r="F1130" s="240"/>
      <c r="G1130" s="388" t="s">
        <v>16</v>
      </c>
      <c r="H1130" s="389"/>
      <c r="I1130" s="237"/>
      <c r="J1130" s="227">
        <f>J1128+J1129</f>
        <v>1163770534</v>
      </c>
      <c r="R1130" s="233"/>
    </row>
    <row r="1131" spans="1:18" x14ac:dyDescent="0.25">
      <c r="A1131" s="235"/>
      <c r="B1131" s="230"/>
      <c r="C1131" s="240"/>
      <c r="D1131" s="231"/>
      <c r="E1131" s="234"/>
      <c r="F1131" s="240"/>
      <c r="G1131" s="388" t="s">
        <v>5</v>
      </c>
      <c r="H1131" s="389"/>
      <c r="I1131" s="237"/>
      <c r="J1131" s="227">
        <f>SUM(I8:I1123)</f>
        <v>1158512833</v>
      </c>
      <c r="R1131" s="233"/>
    </row>
    <row r="1132" spans="1:18" x14ac:dyDescent="0.25">
      <c r="A1132" s="235"/>
      <c r="B1132" s="230"/>
      <c r="C1132" s="240"/>
      <c r="D1132" s="231"/>
      <c r="E1132" s="234"/>
      <c r="F1132" s="240"/>
      <c r="G1132" s="388" t="s">
        <v>32</v>
      </c>
      <c r="H1132" s="389"/>
      <c r="I1132" s="234" t="str">
        <f>IF(J1132&gt;0,"SALDO",IF(J1132&lt;0,"PIUTANG",IF(J1132=0,"LUNAS")))</f>
        <v>PIUTANG</v>
      </c>
      <c r="J1132" s="227">
        <f>J1131-J1130</f>
        <v>-5257701</v>
      </c>
      <c r="R1132" s="233"/>
    </row>
  </sheetData>
  <mergeCells count="13">
    <mergeCell ref="A5:J5"/>
    <mergeCell ref="A6:A7"/>
    <mergeCell ref="B6:G6"/>
    <mergeCell ref="H6:H7"/>
    <mergeCell ref="I6:I7"/>
    <mergeCell ref="J6:J7"/>
    <mergeCell ref="G1132:H1132"/>
    <mergeCell ref="G1126:H1126"/>
    <mergeCell ref="G1127:H1127"/>
    <mergeCell ref="G1128:H1128"/>
    <mergeCell ref="G1129:H1129"/>
    <mergeCell ref="G1130:H1130"/>
    <mergeCell ref="G1131:H1131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79" t="s">
        <v>22</v>
      </c>
      <c r="G1" s="379"/>
      <c r="H1" s="37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0" x14ac:dyDescent="0.25">
      <c r="A7" s="41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91"/>
      <c r="I7" s="423"/>
      <c r="J7" s="395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5" t="s">
        <v>12</v>
      </c>
      <c r="H35" s="38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85" t="s">
        <v>13</v>
      </c>
      <c r="H36" s="38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85" t="s">
        <v>14</v>
      </c>
      <c r="H37" s="38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85" t="s">
        <v>15</v>
      </c>
      <c r="H38" s="38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85" t="s">
        <v>16</v>
      </c>
      <c r="H39" s="38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85" t="s">
        <v>5</v>
      </c>
      <c r="H40" s="38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85" t="s">
        <v>32</v>
      </c>
      <c r="H41" s="38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79" t="s">
        <v>22</v>
      </c>
      <c r="G1" s="379"/>
      <c r="H1" s="379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79" t="s">
        <v>21</v>
      </c>
      <c r="G2" s="379"/>
      <c r="H2" s="379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0" x14ac:dyDescent="0.25">
      <c r="A7" s="416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91"/>
      <c r="I7" s="423"/>
      <c r="J7" s="395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85" t="s">
        <v>12</v>
      </c>
      <c r="H35" s="38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85" t="s">
        <v>13</v>
      </c>
      <c r="H36" s="38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85" t="s">
        <v>14</v>
      </c>
      <c r="H37" s="38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85" t="s">
        <v>15</v>
      </c>
      <c r="H38" s="38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85" t="s">
        <v>16</v>
      </c>
      <c r="H39" s="38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85" t="s">
        <v>5</v>
      </c>
      <c r="H40" s="38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85" t="s">
        <v>32</v>
      </c>
      <c r="H41" s="38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79" t="s">
        <v>22</v>
      </c>
      <c r="G1" s="379"/>
      <c r="H1" s="379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79" t="s">
        <v>21</v>
      </c>
      <c r="G2" s="379"/>
      <c r="H2" s="379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7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7" x14ac:dyDescent="0.25">
      <c r="A7" s="41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91"/>
      <c r="I7" s="423"/>
      <c r="J7" s="395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5" t="s">
        <v>12</v>
      </c>
      <c r="H35" s="38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85" t="s">
        <v>13</v>
      </c>
      <c r="H36" s="38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85" t="s">
        <v>14</v>
      </c>
      <c r="H37" s="38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85" t="s">
        <v>15</v>
      </c>
      <c r="H38" s="38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85" t="s">
        <v>16</v>
      </c>
      <c r="H39" s="38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85" t="s">
        <v>5</v>
      </c>
      <c r="H40" s="38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85" t="s">
        <v>32</v>
      </c>
      <c r="H41" s="38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79" t="s">
        <v>22</v>
      </c>
      <c r="G1" s="379"/>
      <c r="H1" s="379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79" t="s">
        <v>21</v>
      </c>
      <c r="G2" s="379"/>
      <c r="H2" s="379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0" x14ac:dyDescent="0.25">
      <c r="A7" s="416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91"/>
      <c r="I7" s="423"/>
      <c r="J7" s="395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85" t="s">
        <v>12</v>
      </c>
      <c r="H35" s="38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85" t="s">
        <v>13</v>
      </c>
      <c r="H36" s="38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85" t="s">
        <v>14</v>
      </c>
      <c r="H37" s="38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85" t="s">
        <v>15</v>
      </c>
      <c r="H38" s="38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85" t="s">
        <v>16</v>
      </c>
      <c r="H39" s="38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85" t="s">
        <v>5</v>
      </c>
      <c r="H40" s="38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85" t="s">
        <v>32</v>
      </c>
      <c r="H41" s="38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79" t="s">
        <v>22</v>
      </c>
      <c r="G1" s="379"/>
      <c r="H1" s="379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79" t="s">
        <v>21</v>
      </c>
      <c r="G2" s="379"/>
      <c r="H2" s="379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0" x14ac:dyDescent="0.25">
      <c r="A7" s="41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91"/>
      <c r="I7" s="423"/>
      <c r="J7" s="395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5" t="s">
        <v>12</v>
      </c>
      <c r="H35" s="38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85" t="s">
        <v>13</v>
      </c>
      <c r="H36" s="38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85" t="s">
        <v>14</v>
      </c>
      <c r="H37" s="38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85" t="s">
        <v>15</v>
      </c>
      <c r="H38" s="38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85" t="s">
        <v>16</v>
      </c>
      <c r="H39" s="38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85" t="s">
        <v>5</v>
      </c>
      <c r="H40" s="38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85" t="s">
        <v>32</v>
      </c>
      <c r="H41" s="38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79" t="s">
        <v>22</v>
      </c>
      <c r="G1" s="379"/>
      <c r="H1" s="379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6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6" x14ac:dyDescent="0.25">
      <c r="A7" s="41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91"/>
      <c r="I7" s="423"/>
      <c r="J7" s="395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149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85" t="s">
        <v>12</v>
      </c>
      <c r="H158" s="38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85" t="s">
        <v>13</v>
      </c>
      <c r="H159" s="38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85" t="s">
        <v>14</v>
      </c>
      <c r="H160" s="38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85" t="s">
        <v>15</v>
      </c>
      <c r="H161" s="38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85" t="s">
        <v>16</v>
      </c>
      <c r="H162" s="38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85" t="s">
        <v>5</v>
      </c>
      <c r="H163" s="38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85" t="s">
        <v>32</v>
      </c>
      <c r="H164" s="38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79" t="s">
        <v>22</v>
      </c>
      <c r="G1" s="379"/>
      <c r="H1" s="379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79" t="s">
        <v>21</v>
      </c>
      <c r="G2" s="379"/>
      <c r="H2" s="37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1" t="s">
        <v>2</v>
      </c>
      <c r="B6" s="382" t="s">
        <v>3</v>
      </c>
      <c r="C6" s="382"/>
      <c r="D6" s="382"/>
      <c r="E6" s="382"/>
      <c r="F6" s="382"/>
      <c r="G6" s="382"/>
      <c r="H6" s="382" t="s">
        <v>4</v>
      </c>
      <c r="I6" s="441" t="s">
        <v>5</v>
      </c>
      <c r="J6" s="384" t="s">
        <v>6</v>
      </c>
      <c r="L6" s="219"/>
      <c r="M6" s="219"/>
      <c r="N6" s="219"/>
      <c r="O6" s="219"/>
      <c r="P6" s="219"/>
      <c r="Q6" s="219"/>
    </row>
    <row r="7" spans="1:17" x14ac:dyDescent="0.25">
      <c r="A7" s="381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2"/>
      <c r="I7" s="441"/>
      <c r="J7" s="384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147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5" t="s">
        <v>12</v>
      </c>
      <c r="H32" s="38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5" t="s">
        <v>13</v>
      </c>
      <c r="H33" s="38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85" t="s">
        <v>14</v>
      </c>
      <c r="H34" s="38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85" t="s">
        <v>15</v>
      </c>
      <c r="H35" s="38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5" t="s">
        <v>16</v>
      </c>
      <c r="H36" s="38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85" t="s">
        <v>5</v>
      </c>
      <c r="H37" s="38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85" t="s">
        <v>32</v>
      </c>
      <c r="H38" s="38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79" t="s">
        <v>22</v>
      </c>
      <c r="G1" s="379"/>
      <c r="H1" s="37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174"/>
      <c r="M5" s="18"/>
      <c r="O5" s="18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  <c r="L6" s="174"/>
    </row>
    <row r="7" spans="1:15" x14ac:dyDescent="0.25">
      <c r="A7" s="41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91"/>
      <c r="I7" s="423"/>
      <c r="J7" s="395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85" t="s">
        <v>12</v>
      </c>
      <c r="H57" s="38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85" t="s">
        <v>13</v>
      </c>
      <c r="H58" s="38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85" t="s">
        <v>14</v>
      </c>
      <c r="H59" s="38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85" t="s">
        <v>15</v>
      </c>
      <c r="H60" s="38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85" t="s">
        <v>16</v>
      </c>
      <c r="H61" s="38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85" t="s">
        <v>5</v>
      </c>
      <c r="H62" s="38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85" t="s">
        <v>32</v>
      </c>
      <c r="H63" s="38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79" t="s">
        <v>22</v>
      </c>
      <c r="G1" s="379"/>
      <c r="H1" s="37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79" t="s">
        <v>21</v>
      </c>
      <c r="G2" s="379"/>
      <c r="H2" s="379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1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1" x14ac:dyDescent="0.25">
      <c r="A7" s="41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395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85" t="s">
        <v>12</v>
      </c>
      <c r="H116" s="38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85" t="s">
        <v>13</v>
      </c>
      <c r="H117" s="38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85" t="s">
        <v>14</v>
      </c>
      <c r="H118" s="38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85" t="s">
        <v>15</v>
      </c>
      <c r="H119" s="38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85" t="s">
        <v>16</v>
      </c>
      <c r="H120" s="38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85" t="s">
        <v>5</v>
      </c>
      <c r="H121" s="38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85" t="s">
        <v>32</v>
      </c>
      <c r="H122" s="38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148</v>
      </c>
      <c r="D1" s="218"/>
      <c r="E1" s="218"/>
      <c r="F1" s="379" t="s">
        <v>22</v>
      </c>
      <c r="G1" s="379"/>
      <c r="H1" s="37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9" t="s">
        <v>21</v>
      </c>
      <c r="G2" s="379"/>
      <c r="H2" s="37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81" t="s">
        <v>2</v>
      </c>
      <c r="B6" s="382" t="s">
        <v>3</v>
      </c>
      <c r="C6" s="382"/>
      <c r="D6" s="382"/>
      <c r="E6" s="382"/>
      <c r="F6" s="382"/>
      <c r="G6" s="382"/>
      <c r="H6" s="382" t="s">
        <v>4</v>
      </c>
      <c r="I6" s="441" t="s">
        <v>5</v>
      </c>
      <c r="J6" s="384" t="s">
        <v>6</v>
      </c>
      <c r="L6" s="219"/>
      <c r="M6" s="219"/>
      <c r="N6" s="219"/>
      <c r="O6" s="219"/>
      <c r="P6" s="219"/>
      <c r="Q6" s="219"/>
    </row>
    <row r="7" spans="1:17" x14ac:dyDescent="0.25">
      <c r="A7" s="381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2"/>
      <c r="I7" s="441"/>
      <c r="J7" s="384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5" t="s">
        <v>12</v>
      </c>
      <c r="H32" s="38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5" t="s">
        <v>13</v>
      </c>
      <c r="H33" s="38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85" t="s">
        <v>14</v>
      </c>
      <c r="H34" s="38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85" t="s">
        <v>15</v>
      </c>
      <c r="H35" s="38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5" t="s">
        <v>16</v>
      </c>
      <c r="H36" s="38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85" t="s">
        <v>5</v>
      </c>
      <c r="H37" s="38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85" t="s">
        <v>32</v>
      </c>
      <c r="H38" s="38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85"/>
  <sheetViews>
    <sheetView zoomScaleNormal="100" workbookViewId="0">
      <pane ySplit="6" topLeftCell="A663" activePane="bottomLeft" state="frozen"/>
      <selection pane="bottomLeft" activeCell="B671" sqref="B67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396" t="s">
        <v>22</v>
      </c>
      <c r="G1" s="396"/>
      <c r="H1" s="396"/>
      <c r="I1" s="326" t="s">
        <v>27</v>
      </c>
      <c r="J1" s="324"/>
      <c r="L1" s="327">
        <f>SUM(D619:D619)</f>
        <v>1155875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6" t="s">
        <v>21</v>
      </c>
      <c r="G2" s="396"/>
      <c r="H2" s="396"/>
      <c r="I2" s="326">
        <f>J684*-1</f>
        <v>-723883</v>
      </c>
      <c r="J2" s="324"/>
      <c r="L2" s="327">
        <f>SUM(G619:G619)</f>
        <v>118038</v>
      </c>
      <c r="O2" s="233" t="s">
        <v>200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397"/>
      <c r="B4" s="398"/>
      <c r="C4" s="398"/>
      <c r="D4" s="398"/>
      <c r="E4" s="398"/>
      <c r="F4" s="398"/>
      <c r="G4" s="398"/>
      <c r="H4" s="398"/>
      <c r="I4" s="398"/>
      <c r="J4" s="399"/>
      <c r="O4" s="219">
        <v>1924738</v>
      </c>
    </row>
    <row r="5" spans="1:16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409" t="s">
        <v>6</v>
      </c>
    </row>
    <row r="6" spans="1:16" x14ac:dyDescent="0.25">
      <c r="A6" s="401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6"/>
      <c r="I6" s="408"/>
      <c r="J6" s="410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14</v>
      </c>
      <c r="G660" s="342">
        <v>1339013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9">
        <v>43350</v>
      </c>
      <c r="B669" s="340">
        <v>180174264</v>
      </c>
      <c r="C669" s="341">
        <v>7</v>
      </c>
      <c r="D669" s="342">
        <v>806225</v>
      </c>
      <c r="E669" s="343">
        <v>180045167</v>
      </c>
      <c r="F669" s="341">
        <v>5</v>
      </c>
      <c r="G669" s="342">
        <v>559475</v>
      </c>
      <c r="H669" s="343"/>
      <c r="I669" s="344"/>
      <c r="J669" s="364"/>
      <c r="K669" s="328"/>
      <c r="L669" s="328"/>
      <c r="M669" s="328"/>
      <c r="N669" s="328"/>
      <c r="O669" s="366"/>
      <c r="P669" s="366"/>
    </row>
    <row r="670" spans="1:16" x14ac:dyDescent="0.25">
      <c r="A670" s="339">
        <v>43350</v>
      </c>
      <c r="B670" s="340">
        <v>180174297</v>
      </c>
      <c r="C670" s="341">
        <v>4</v>
      </c>
      <c r="D670" s="342">
        <v>257338</v>
      </c>
      <c r="E670" s="343"/>
      <c r="F670" s="341"/>
      <c r="G670" s="342"/>
      <c r="H670" s="343"/>
      <c r="I670" s="344"/>
      <c r="J670" s="364"/>
      <c r="K670" s="328"/>
      <c r="L670" s="328"/>
      <c r="M670" s="328"/>
      <c r="N670" s="328"/>
      <c r="O670" s="366"/>
      <c r="P670" s="366"/>
    </row>
    <row r="671" spans="1:16" x14ac:dyDescent="0.25">
      <c r="A671" s="339">
        <v>43350</v>
      </c>
      <c r="B671" s="340">
        <v>180174301</v>
      </c>
      <c r="C671" s="341">
        <v>1</v>
      </c>
      <c r="D671" s="342">
        <v>111038</v>
      </c>
      <c r="E671" s="343"/>
      <c r="F671" s="341"/>
      <c r="G671" s="342"/>
      <c r="H671" s="343"/>
      <c r="I671" s="344"/>
      <c r="J671" s="364"/>
      <c r="K671" s="328"/>
      <c r="L671" s="328"/>
      <c r="M671" s="328"/>
      <c r="N671" s="328"/>
      <c r="O671" s="366"/>
      <c r="P671" s="366"/>
    </row>
    <row r="672" spans="1:16" x14ac:dyDescent="0.25">
      <c r="A672" s="339"/>
      <c r="B672" s="340"/>
      <c r="C672" s="341"/>
      <c r="D672" s="342"/>
      <c r="E672" s="343"/>
      <c r="F672" s="341"/>
      <c r="G672" s="342"/>
      <c r="H672" s="343"/>
      <c r="I672" s="344"/>
      <c r="J672" s="364"/>
      <c r="K672" s="328"/>
      <c r="L672" s="328"/>
      <c r="M672" s="328"/>
      <c r="N672" s="328"/>
      <c r="O672" s="366"/>
      <c r="P672" s="366"/>
    </row>
    <row r="673" spans="1:16" x14ac:dyDescent="0.25">
      <c r="A673" s="339"/>
      <c r="B673" s="340"/>
      <c r="C673" s="341"/>
      <c r="D673" s="342"/>
      <c r="E673" s="343"/>
      <c r="F673" s="341"/>
      <c r="G673" s="342"/>
      <c r="H673" s="343"/>
      <c r="I673" s="344"/>
      <c r="J673" s="364"/>
      <c r="K673" s="328"/>
      <c r="L673" s="328"/>
      <c r="M673" s="328"/>
      <c r="N673" s="328"/>
      <c r="O673" s="366"/>
      <c r="P673" s="366"/>
    </row>
    <row r="674" spans="1:16" x14ac:dyDescent="0.25">
      <c r="A674" s="339"/>
      <c r="B674" s="340"/>
      <c r="C674" s="341"/>
      <c r="D674" s="342"/>
      <c r="E674" s="343"/>
      <c r="F674" s="341"/>
      <c r="G674" s="342"/>
      <c r="H674" s="343"/>
      <c r="I674" s="344"/>
      <c r="J674" s="364"/>
      <c r="K674" s="328"/>
      <c r="L674" s="328"/>
      <c r="M674" s="328"/>
      <c r="N674" s="328"/>
      <c r="O674" s="366"/>
      <c r="P674" s="366"/>
    </row>
    <row r="675" spans="1:16" x14ac:dyDescent="0.25">
      <c r="A675" s="345"/>
      <c r="B675" s="346"/>
      <c r="C675" s="347"/>
      <c r="D675" s="342"/>
      <c r="E675" s="348"/>
      <c r="F675" s="347"/>
      <c r="G675" s="349"/>
      <c r="H675" s="348"/>
      <c r="I675" s="350"/>
      <c r="J675" s="349"/>
      <c r="K675" s="328"/>
      <c r="L675" s="328"/>
      <c r="M675" s="328"/>
      <c r="N675" s="328"/>
      <c r="O675" s="366"/>
      <c r="P675" s="366"/>
    </row>
    <row r="676" spans="1:16" x14ac:dyDescent="0.25">
      <c r="A676" s="345"/>
      <c r="B676" s="351" t="s">
        <v>11</v>
      </c>
      <c r="C676" s="352">
        <f>SUM(C7:C675)</f>
        <v>4682</v>
      </c>
      <c r="D676" s="353">
        <f>SUM(D7:D675)</f>
        <v>464174194</v>
      </c>
      <c r="E676" s="351" t="s">
        <v>11</v>
      </c>
      <c r="F676" s="352">
        <f>SUM(F7:F675)</f>
        <v>1206</v>
      </c>
      <c r="G676" s="353">
        <f>SUM(G7:G675)</f>
        <v>123628531</v>
      </c>
      <c r="H676" s="353">
        <f>SUM(H7:H675)</f>
        <v>0</v>
      </c>
      <c r="I676" s="352">
        <f>SUM(I7:I675)</f>
        <v>341269546</v>
      </c>
      <c r="J676" s="354"/>
      <c r="K676" s="328"/>
      <c r="L676" s="328"/>
      <c r="M676" s="328"/>
      <c r="N676" s="328"/>
      <c r="O676" s="366"/>
      <c r="P676" s="366"/>
    </row>
    <row r="677" spans="1:16" x14ac:dyDescent="0.25">
      <c r="A677" s="345"/>
      <c r="B677" s="351"/>
      <c r="C677" s="352"/>
      <c r="D677" s="353"/>
      <c r="E677" s="351"/>
      <c r="F677" s="352"/>
      <c r="G677" s="354"/>
      <c r="H677" s="346"/>
      <c r="I677" s="347"/>
      <c r="J677" s="354"/>
      <c r="K677" s="328"/>
      <c r="L677" s="328"/>
      <c r="M677" s="328"/>
      <c r="N677" s="328"/>
      <c r="O677" s="366"/>
      <c r="P677" s="366"/>
    </row>
    <row r="678" spans="1:16" x14ac:dyDescent="0.25">
      <c r="A678" s="345"/>
      <c r="B678" s="355"/>
      <c r="C678" s="347"/>
      <c r="D678" s="349"/>
      <c r="E678" s="351"/>
      <c r="F678" s="347"/>
      <c r="G678" s="411" t="s">
        <v>12</v>
      </c>
      <c r="H678" s="411"/>
      <c r="I678" s="350"/>
      <c r="J678" s="356">
        <f>SUM(D7:D675)</f>
        <v>464174194</v>
      </c>
      <c r="K678" s="328"/>
      <c r="L678" s="328"/>
      <c r="M678" s="328"/>
      <c r="N678" s="328"/>
      <c r="O678" s="366"/>
      <c r="P678" s="366"/>
    </row>
    <row r="679" spans="1:16" x14ac:dyDescent="0.25">
      <c r="A679" s="357"/>
      <c r="B679" s="346"/>
      <c r="C679" s="347"/>
      <c r="D679" s="349"/>
      <c r="E679" s="348"/>
      <c r="F679" s="347"/>
      <c r="G679" s="411" t="s">
        <v>13</v>
      </c>
      <c r="H679" s="411"/>
      <c r="I679" s="350"/>
      <c r="J679" s="356">
        <f>SUM(G7:G675)</f>
        <v>123628531</v>
      </c>
      <c r="K679" s="328"/>
      <c r="L679" s="328"/>
      <c r="M679" s="328"/>
      <c r="N679" s="328"/>
      <c r="O679" s="366"/>
      <c r="P679" s="366"/>
    </row>
    <row r="680" spans="1:16" x14ac:dyDescent="0.25">
      <c r="A680" s="345"/>
      <c r="B680" s="348"/>
      <c r="C680" s="347"/>
      <c r="D680" s="349"/>
      <c r="E680" s="348"/>
      <c r="F680" s="347"/>
      <c r="G680" s="411" t="s">
        <v>14</v>
      </c>
      <c r="H680" s="411"/>
      <c r="I680" s="358"/>
      <c r="J680" s="359">
        <f>J678-J679</f>
        <v>340545663</v>
      </c>
      <c r="K680" s="328"/>
      <c r="L680" s="328"/>
      <c r="M680" s="328"/>
      <c r="N680" s="328"/>
      <c r="O680" s="366"/>
      <c r="P680" s="366"/>
    </row>
    <row r="681" spans="1:16" x14ac:dyDescent="0.25">
      <c r="A681" s="360"/>
      <c r="B681" s="361"/>
      <c r="C681" s="347"/>
      <c r="D681" s="362"/>
      <c r="E681" s="348"/>
      <c r="F681" s="347"/>
      <c r="G681" s="411" t="s">
        <v>15</v>
      </c>
      <c r="H681" s="411"/>
      <c r="I681" s="350"/>
      <c r="J681" s="356">
        <f>SUM(H7:H675)</f>
        <v>0</v>
      </c>
      <c r="K681" s="328"/>
      <c r="L681" s="328"/>
      <c r="M681" s="328"/>
      <c r="N681" s="328"/>
      <c r="O681" s="366"/>
      <c r="P681" s="366"/>
    </row>
    <row r="682" spans="1:16" x14ac:dyDescent="0.25">
      <c r="A682" s="345"/>
      <c r="B682" s="361"/>
      <c r="C682" s="347"/>
      <c r="D682" s="362"/>
      <c r="E682" s="348"/>
      <c r="F682" s="347"/>
      <c r="G682" s="411" t="s">
        <v>16</v>
      </c>
      <c r="H682" s="411"/>
      <c r="I682" s="350"/>
      <c r="J682" s="356">
        <f>J680+J681</f>
        <v>340545663</v>
      </c>
      <c r="K682" s="328"/>
      <c r="L682" s="328"/>
      <c r="M682" s="328"/>
      <c r="N682" s="328"/>
      <c r="O682" s="366"/>
      <c r="P682" s="366"/>
    </row>
    <row r="683" spans="1:16" x14ac:dyDescent="0.25">
      <c r="A683" s="345"/>
      <c r="B683" s="361"/>
      <c r="C683" s="347"/>
      <c r="D683" s="362"/>
      <c r="E683" s="348"/>
      <c r="F683" s="347"/>
      <c r="G683" s="411" t="s">
        <v>5</v>
      </c>
      <c r="H683" s="411"/>
      <c r="I683" s="350"/>
      <c r="J683" s="356">
        <f>SUM(I7:I675)</f>
        <v>341269546</v>
      </c>
      <c r="K683" s="328"/>
      <c r="L683" s="328"/>
      <c r="M683" s="328"/>
      <c r="N683" s="328"/>
      <c r="O683" s="366"/>
      <c r="P683" s="366"/>
    </row>
    <row r="684" spans="1:16" x14ac:dyDescent="0.25">
      <c r="A684" s="345"/>
      <c r="B684" s="361"/>
      <c r="C684" s="347"/>
      <c r="D684" s="362"/>
      <c r="E684" s="348"/>
      <c r="F684" s="347"/>
      <c r="G684" s="411" t="s">
        <v>32</v>
      </c>
      <c r="H684" s="411"/>
      <c r="I684" s="347" t="str">
        <f>IF(J684&gt;0,"SALDO",IF(J684&lt;0,"PIUTANG",IF(J684=0,"LUNAS")))</f>
        <v>SALDO</v>
      </c>
      <c r="J684" s="356">
        <f>J683-J682</f>
        <v>723883</v>
      </c>
      <c r="K684" s="328"/>
      <c r="L684" s="328"/>
      <c r="M684" s="328"/>
      <c r="N684" s="328"/>
      <c r="O684" s="366"/>
      <c r="P684" s="366"/>
    </row>
    <row r="685" spans="1:16" x14ac:dyDescent="0.25">
      <c r="A685" s="345"/>
      <c r="K685" s="328"/>
      <c r="L685" s="328"/>
      <c r="M685" s="328"/>
      <c r="N685" s="328"/>
      <c r="O685" s="366"/>
      <c r="P685" s="366"/>
    </row>
  </sheetData>
  <mergeCells count="15">
    <mergeCell ref="G684:H684"/>
    <mergeCell ref="G678:H678"/>
    <mergeCell ref="G679:H679"/>
    <mergeCell ref="G680:H680"/>
    <mergeCell ref="G681:H681"/>
    <mergeCell ref="G682:H682"/>
    <mergeCell ref="G683:H683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79" t="s">
        <v>22</v>
      </c>
      <c r="G1" s="379"/>
      <c r="H1" s="37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79" t="s">
        <v>21</v>
      </c>
      <c r="G2" s="379"/>
      <c r="H2" s="379"/>
      <c r="I2" s="21">
        <f>J72*-1</f>
        <v>0</v>
      </c>
    </row>
    <row r="4" spans="1:10" ht="19.5" x14ac:dyDescent="0.25">
      <c r="A4" s="380"/>
      <c r="B4" s="380"/>
      <c r="C4" s="380"/>
      <c r="D4" s="380"/>
      <c r="E4" s="380"/>
      <c r="F4" s="380"/>
      <c r="G4" s="380"/>
      <c r="H4" s="380"/>
      <c r="I4" s="380"/>
      <c r="J4" s="380"/>
    </row>
    <row r="5" spans="1:10" x14ac:dyDescent="0.25">
      <c r="A5" s="381" t="s">
        <v>2</v>
      </c>
      <c r="B5" s="382" t="s">
        <v>3</v>
      </c>
      <c r="C5" s="382"/>
      <c r="D5" s="382"/>
      <c r="E5" s="382"/>
      <c r="F5" s="382"/>
      <c r="G5" s="382"/>
      <c r="H5" s="449" t="s">
        <v>4</v>
      </c>
      <c r="I5" s="446" t="s">
        <v>5</v>
      </c>
      <c r="J5" s="447" t="s">
        <v>6</v>
      </c>
    </row>
    <row r="6" spans="1:10" x14ac:dyDescent="0.25">
      <c r="A6" s="38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50"/>
      <c r="I6" s="446"/>
      <c r="J6" s="447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48" t="s">
        <v>12</v>
      </c>
      <c r="H66" s="44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8" t="s">
        <v>13</v>
      </c>
      <c r="H67" s="44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48" t="s">
        <v>14</v>
      </c>
      <c r="H68" s="44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8" t="s">
        <v>15</v>
      </c>
      <c r="H69" s="44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8" t="s">
        <v>16</v>
      </c>
      <c r="H70" s="44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8" t="s">
        <v>5</v>
      </c>
      <c r="H71" s="44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48" t="s">
        <v>32</v>
      </c>
      <c r="H72" s="44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79" t="s">
        <v>22</v>
      </c>
      <c r="G1" s="379"/>
      <c r="H1" s="37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38">
        <f>J40*-1</f>
        <v>0</v>
      </c>
      <c r="J2" s="20"/>
    </row>
    <row r="4" spans="1:15" ht="19.5" x14ac:dyDescent="0.25">
      <c r="A4" s="413"/>
      <c r="B4" s="413"/>
      <c r="C4" s="413"/>
      <c r="D4" s="413"/>
      <c r="E4" s="413"/>
      <c r="F4" s="413"/>
      <c r="G4" s="413"/>
      <c r="H4" s="413"/>
      <c r="I4" s="413"/>
      <c r="J4" s="414"/>
    </row>
    <row r="5" spans="1:15" x14ac:dyDescent="0.25">
      <c r="A5" s="415" t="s">
        <v>2</v>
      </c>
      <c r="B5" s="417" t="s">
        <v>3</v>
      </c>
      <c r="C5" s="418"/>
      <c r="D5" s="418"/>
      <c r="E5" s="418"/>
      <c r="F5" s="418"/>
      <c r="G5" s="419"/>
      <c r="H5" s="420" t="s">
        <v>4</v>
      </c>
      <c r="I5" s="422" t="s">
        <v>5</v>
      </c>
      <c r="J5" s="394" t="s">
        <v>6</v>
      </c>
    </row>
    <row r="6" spans="1:15" x14ac:dyDescent="0.25">
      <c r="A6" s="41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21"/>
      <c r="I6" s="423"/>
      <c r="J6" s="395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85" t="s">
        <v>12</v>
      </c>
      <c r="H34" s="38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85" t="s">
        <v>13</v>
      </c>
      <c r="H35" s="38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85" t="s">
        <v>14</v>
      </c>
      <c r="H36" s="38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85" t="s">
        <v>15</v>
      </c>
      <c r="H37" s="38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85" t="s">
        <v>16</v>
      </c>
      <c r="H38" s="38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85" t="s">
        <v>5</v>
      </c>
      <c r="H39" s="38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85" t="s">
        <v>32</v>
      </c>
      <c r="H40" s="38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79" t="s">
        <v>22</v>
      </c>
      <c r="G1" s="379"/>
      <c r="H1" s="37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79" t="s">
        <v>21</v>
      </c>
      <c r="G2" s="379"/>
      <c r="H2" s="379"/>
      <c r="I2" s="21">
        <f>J71*-1</f>
        <v>12110891</v>
      </c>
    </row>
    <row r="4" spans="1:10" ht="19.5" x14ac:dyDescent="0.25">
      <c r="A4" s="380"/>
      <c r="B4" s="380"/>
      <c r="C4" s="380"/>
      <c r="D4" s="380"/>
      <c r="E4" s="380"/>
      <c r="F4" s="380"/>
      <c r="G4" s="380"/>
      <c r="H4" s="380"/>
      <c r="I4" s="380"/>
      <c r="J4" s="380"/>
    </row>
    <row r="5" spans="1:10" x14ac:dyDescent="0.25">
      <c r="A5" s="381" t="s">
        <v>2</v>
      </c>
      <c r="B5" s="382" t="s">
        <v>3</v>
      </c>
      <c r="C5" s="382"/>
      <c r="D5" s="382"/>
      <c r="E5" s="382"/>
      <c r="F5" s="382"/>
      <c r="G5" s="382"/>
      <c r="H5" s="449" t="s">
        <v>4</v>
      </c>
      <c r="I5" s="446" t="s">
        <v>5</v>
      </c>
      <c r="J5" s="447" t="s">
        <v>6</v>
      </c>
    </row>
    <row r="6" spans="1:10" x14ac:dyDescent="0.25">
      <c r="A6" s="38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50"/>
      <c r="I6" s="446"/>
      <c r="J6" s="447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48" t="s">
        <v>12</v>
      </c>
      <c r="H65" s="44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48" t="s">
        <v>13</v>
      </c>
      <c r="H66" s="44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8" t="s">
        <v>14</v>
      </c>
      <c r="H67" s="44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48" t="s">
        <v>15</v>
      </c>
      <c r="H68" s="44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8" t="s">
        <v>16</v>
      </c>
      <c r="H69" s="44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8" t="s">
        <v>5</v>
      </c>
      <c r="H70" s="44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8" t="s">
        <v>32</v>
      </c>
      <c r="H71" s="44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7" activePane="bottomLeft" state="frozen"/>
      <selection pane="bottomLeft" activeCell="D7" sqref="D7:D2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96" t="s">
        <v>22</v>
      </c>
      <c r="G1" s="396"/>
      <c r="H1" s="396"/>
      <c r="I1" s="326" t="s">
        <v>27</v>
      </c>
      <c r="J1" s="324"/>
      <c r="L1" s="327">
        <f>SUM(D7:D36)</f>
        <v>8780632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6" t="s">
        <v>21</v>
      </c>
      <c r="G2" s="396"/>
      <c r="H2" s="396"/>
      <c r="I2" s="326">
        <f>J653*-1</f>
        <v>8301044</v>
      </c>
      <c r="J2" s="324"/>
      <c r="L2" s="327">
        <f>SUM(G7:G37)</f>
        <v>479588</v>
      </c>
      <c r="O2" s="233" t="s">
        <v>200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397"/>
      <c r="B4" s="398"/>
      <c r="C4" s="398"/>
      <c r="D4" s="398"/>
      <c r="E4" s="398"/>
      <c r="F4" s="398"/>
      <c r="G4" s="398"/>
      <c r="H4" s="398"/>
      <c r="I4" s="398"/>
      <c r="J4" s="399"/>
    </row>
    <row r="5" spans="1:16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409" t="s">
        <v>6</v>
      </c>
    </row>
    <row r="6" spans="1:16" x14ac:dyDescent="0.25">
      <c r="A6" s="401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6"/>
      <c r="I6" s="408"/>
      <c r="J6" s="410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12" t="s">
        <v>12</v>
      </c>
      <c r="H647" s="412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11" t="s">
        <v>13</v>
      </c>
      <c r="H648" s="411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11" t="s">
        <v>14</v>
      </c>
      <c r="H649" s="411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11" t="s">
        <v>15</v>
      </c>
      <c r="H650" s="411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11" t="s">
        <v>16</v>
      </c>
      <c r="H651" s="411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11" t="s">
        <v>5</v>
      </c>
      <c r="H652" s="411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11" t="s">
        <v>32</v>
      </c>
      <c r="H653" s="411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31" activePane="bottomLeft" state="frozen"/>
      <selection pane="bottomLeft" activeCell="I34" sqref="I34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96" t="s">
        <v>22</v>
      </c>
      <c r="G1" s="396"/>
      <c r="H1" s="396"/>
      <c r="I1" s="326" t="s">
        <v>27</v>
      </c>
      <c r="J1" s="324"/>
      <c r="L1" s="327">
        <f>SUM(D627:D627)</f>
        <v>0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6" t="s">
        <v>21</v>
      </c>
      <c r="G2" s="396"/>
      <c r="H2" s="396"/>
      <c r="I2" s="326">
        <f>J653*-1</f>
        <v>5134471</v>
      </c>
      <c r="J2" s="324"/>
      <c r="L2" s="327">
        <f>SUM(G627:G627)</f>
        <v>0</v>
      </c>
      <c r="O2" s="233" t="s">
        <v>200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397"/>
      <c r="B4" s="398"/>
      <c r="C4" s="398"/>
      <c r="D4" s="398"/>
      <c r="E4" s="398"/>
      <c r="F4" s="398"/>
      <c r="G4" s="398"/>
      <c r="H4" s="398"/>
      <c r="I4" s="398"/>
      <c r="J4" s="399"/>
    </row>
    <row r="5" spans="1:16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409" t="s">
        <v>6</v>
      </c>
    </row>
    <row r="6" spans="1:16" x14ac:dyDescent="0.25">
      <c r="A6" s="401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6"/>
      <c r="I6" s="408"/>
      <c r="J6" s="410"/>
    </row>
    <row r="7" spans="1:16" x14ac:dyDescent="0.25">
      <c r="A7" s="339">
        <v>43325</v>
      </c>
      <c r="B7" s="340">
        <v>18000001</v>
      </c>
      <c r="C7" s="341">
        <v>4</v>
      </c>
      <c r="D7" s="342">
        <v>233595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43325</v>
      </c>
      <c r="B8" s="340">
        <v>18000002</v>
      </c>
      <c r="C8" s="341">
        <v>3</v>
      </c>
      <c r="D8" s="342">
        <v>192960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43326</v>
      </c>
      <c r="B9" s="340">
        <v>18000003</v>
      </c>
      <c r="C9" s="341">
        <v>7</v>
      </c>
      <c r="D9" s="342">
        <v>382365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43327</v>
      </c>
      <c r="B10" s="340">
        <v>18000004</v>
      </c>
      <c r="C10" s="341">
        <v>2</v>
      </c>
      <c r="D10" s="342">
        <v>108720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43328</v>
      </c>
      <c r="B11" s="340">
        <v>18000005</v>
      </c>
      <c r="C11" s="341">
        <v>8</v>
      </c>
      <c r="D11" s="342">
        <v>563715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43328</v>
      </c>
      <c r="B12" s="340">
        <v>18000006</v>
      </c>
      <c r="C12" s="341">
        <v>1</v>
      </c>
      <c r="D12" s="342">
        <v>25920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43330</v>
      </c>
      <c r="B13" s="340">
        <v>18000007</v>
      </c>
      <c r="C13" s="341">
        <v>7</v>
      </c>
      <c r="D13" s="342">
        <v>452250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43332</v>
      </c>
      <c r="B14" s="340">
        <v>18000008</v>
      </c>
      <c r="C14" s="341">
        <v>3</v>
      </c>
      <c r="D14" s="342">
        <v>203085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43332</v>
      </c>
      <c r="B15" s="340">
        <v>18000009</v>
      </c>
      <c r="C15" s="341">
        <v>1</v>
      </c>
      <c r="D15" s="342">
        <v>65835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43332</v>
      </c>
      <c r="B16" s="340">
        <v>18000010</v>
      </c>
      <c r="C16" s="341">
        <v>3</v>
      </c>
      <c r="D16" s="342">
        <v>171720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43333</v>
      </c>
      <c r="B17" s="340">
        <v>18000011</v>
      </c>
      <c r="C17" s="341">
        <v>13</v>
      </c>
      <c r="D17" s="342">
        <v>855180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43333</v>
      </c>
      <c r="B18" s="340">
        <v>18000012</v>
      </c>
      <c r="C18" s="341">
        <v>1</v>
      </c>
      <c r="D18" s="342">
        <v>27270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43333</v>
      </c>
      <c r="B19" s="340">
        <v>18000013</v>
      </c>
      <c r="C19" s="341">
        <v>1</v>
      </c>
      <c r="D19" s="342">
        <v>70200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43333</v>
      </c>
      <c r="B20" s="340">
        <v>18000014</v>
      </c>
      <c r="C20" s="341">
        <v>1</v>
      </c>
      <c r="D20" s="342">
        <v>70200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43333</v>
      </c>
      <c r="B21" s="340">
        <v>18000015</v>
      </c>
      <c r="C21" s="341">
        <v>2</v>
      </c>
      <c r="D21" s="342">
        <v>151200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43333</v>
      </c>
      <c r="B22" s="340">
        <v>18000016</v>
      </c>
      <c r="C22" s="341">
        <v>1</v>
      </c>
      <c r="D22" s="342">
        <v>41895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43333</v>
      </c>
      <c r="B23" s="340">
        <v>18000017</v>
      </c>
      <c r="C23" s="341">
        <v>4</v>
      </c>
      <c r="D23" s="342">
        <v>234045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43333</v>
      </c>
      <c r="B24" s="340">
        <v>18000018</v>
      </c>
      <c r="C24" s="341">
        <v>1</v>
      </c>
      <c r="D24" s="342">
        <v>76500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18000019</v>
      </c>
      <c r="C25" s="341">
        <v>3</v>
      </c>
      <c r="D25" s="342">
        <v>154980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18000020</v>
      </c>
      <c r="C26" s="341">
        <v>1</v>
      </c>
      <c r="D26" s="342">
        <v>75600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18000021</v>
      </c>
      <c r="C27" s="341">
        <v>1</v>
      </c>
      <c r="D27" s="342">
        <v>65565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18000022</v>
      </c>
      <c r="C28" s="341">
        <v>2</v>
      </c>
      <c r="D28" s="342">
        <v>79920</v>
      </c>
      <c r="E28" s="378" t="s">
        <v>206</v>
      </c>
      <c r="F28" s="341">
        <v>1</v>
      </c>
      <c r="G28" s="342">
        <v>65835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18000024</v>
      </c>
      <c r="C29" s="341">
        <v>1</v>
      </c>
      <c r="D29" s="342">
        <v>53550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18000025</v>
      </c>
      <c r="C30" s="341">
        <v>6</v>
      </c>
      <c r="D30" s="342">
        <v>401625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18000026</v>
      </c>
      <c r="C31" s="341">
        <v>1</v>
      </c>
      <c r="D31" s="342">
        <v>60705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18000027</v>
      </c>
      <c r="C32" s="341">
        <v>4</v>
      </c>
      <c r="D32" s="342">
        <v>235665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18000028</v>
      </c>
      <c r="C33" s="341">
        <v>1</v>
      </c>
      <c r="D33" s="342">
        <v>41895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18000029</v>
      </c>
      <c r="C34" s="341">
        <v>2</v>
      </c>
      <c r="D34" s="342">
        <v>138420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18000030</v>
      </c>
      <c r="C35" s="341">
        <v>3</v>
      </c>
      <c r="D35" s="342">
        <v>125056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18000031</v>
      </c>
      <c r="C36" s="341">
        <v>1</v>
      </c>
      <c r="D36" s="342">
        <v>64485</v>
      </c>
      <c r="E36" s="378" t="s">
        <v>207</v>
      </c>
      <c r="F36" s="341">
        <v>1</v>
      </c>
      <c r="G36" s="342">
        <v>53550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>
        <v>43344</v>
      </c>
      <c r="B37" s="340"/>
      <c r="C37" s="341"/>
      <c r="D37" s="342"/>
      <c r="E37" s="378" t="s">
        <v>208</v>
      </c>
      <c r="F37" s="341">
        <v>1</v>
      </c>
      <c r="G37" s="342">
        <v>58500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>
        <v>43344</v>
      </c>
      <c r="B38" s="340"/>
      <c r="C38" s="341"/>
      <c r="D38" s="342"/>
      <c r="E38" s="378" t="s">
        <v>209</v>
      </c>
      <c r="F38" s="341">
        <v>2</v>
      </c>
      <c r="G38" s="342">
        <v>121500</v>
      </c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118650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451" t="s">
        <v>210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9">
        <v>43348</v>
      </c>
      <c r="B42" s="340">
        <v>18000040</v>
      </c>
      <c r="C42" s="341">
        <v>1</v>
      </c>
      <c r="D42" s="342">
        <v>74250</v>
      </c>
      <c r="E42" s="343"/>
      <c r="F42" s="341"/>
      <c r="G42" s="342"/>
      <c r="H42" s="343"/>
      <c r="I42" s="344"/>
      <c r="J42" s="342"/>
      <c r="K42" s="328"/>
      <c r="L42" s="328"/>
      <c r="M42" s="365"/>
      <c r="N42" s="328"/>
      <c r="O42" s="366"/>
      <c r="P42" s="366"/>
    </row>
    <row r="43" spans="1:16" x14ac:dyDescent="0.25">
      <c r="A43" s="339"/>
      <c r="B43" s="340"/>
      <c r="C43" s="341"/>
      <c r="D43" s="342"/>
      <c r="E43" s="378" t="s">
        <v>211</v>
      </c>
      <c r="F43" s="341">
        <v>1</v>
      </c>
      <c r="G43" s="342">
        <v>64485</v>
      </c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94</v>
      </c>
      <c r="D645" s="370">
        <f>SUM(D7:D644)</f>
        <v>5720536</v>
      </c>
      <c r="E645" s="368" t="s">
        <v>11</v>
      </c>
      <c r="F645" s="369">
        <f>SUM(F7:F644)</f>
        <v>7</v>
      </c>
      <c r="G645" s="370">
        <f>SUM(G7:G644)</f>
        <v>435870</v>
      </c>
      <c r="H645" s="370">
        <f>SUM(H7:H644)</f>
        <v>0</v>
      </c>
      <c r="I645" s="369">
        <f>SUM(I7:I644)</f>
        <v>150195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12" t="s">
        <v>12</v>
      </c>
      <c r="H647" s="412"/>
      <c r="I647" s="344"/>
      <c r="J647" s="373">
        <f>SUM(D7:D644)</f>
        <v>5720536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11" t="s">
        <v>13</v>
      </c>
      <c r="H648" s="411"/>
      <c r="I648" s="350"/>
      <c r="J648" s="356">
        <f>SUM(G7:G644)</f>
        <v>435870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11" t="s">
        <v>14</v>
      </c>
      <c r="H649" s="411"/>
      <c r="I649" s="358"/>
      <c r="J649" s="359">
        <f>J647-J648</f>
        <v>5284666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11" t="s">
        <v>15</v>
      </c>
      <c r="H650" s="411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11" t="s">
        <v>16</v>
      </c>
      <c r="H651" s="411"/>
      <c r="I651" s="350"/>
      <c r="J651" s="356">
        <f>J649+J650</f>
        <v>5284666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11" t="s">
        <v>5</v>
      </c>
      <c r="H652" s="411"/>
      <c r="I652" s="350"/>
      <c r="J652" s="356">
        <f>SUM(I7:I644)</f>
        <v>150195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11" t="s">
        <v>32</v>
      </c>
      <c r="H653" s="411"/>
      <c r="I653" s="347" t="str">
        <f>IF(J653&gt;0,"SALDO",IF(J653&lt;0,"PIUTANG",IF(J653=0,"LUNAS")))</f>
        <v>PIUTANG</v>
      </c>
      <c r="J653" s="356">
        <f>J652-J651</f>
        <v>-5134471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41" activePane="bottomLeft" state="frozen"/>
      <selection pane="bottomLeft" activeCell="M155" sqref="M1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170</v>
      </c>
      <c r="D1" s="20"/>
      <c r="E1" s="20"/>
      <c r="F1" s="379" t="s">
        <v>22</v>
      </c>
      <c r="G1" s="379"/>
      <c r="H1" s="379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9" t="s">
        <v>21</v>
      </c>
      <c r="G2" s="379"/>
      <c r="H2" s="379"/>
      <c r="I2" s="220">
        <f>J166*-1</f>
        <v>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6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6" x14ac:dyDescent="0.25">
      <c r="A7" s="41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21"/>
      <c r="I7" s="423"/>
      <c r="J7" s="395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33000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>
        <v>43330</v>
      </c>
      <c r="B154" s="99">
        <v>180172655</v>
      </c>
      <c r="C154" s="100">
        <v>1</v>
      </c>
      <c r="D154" s="34">
        <v>141838</v>
      </c>
      <c r="E154" s="101"/>
      <c r="F154" s="99"/>
      <c r="G154" s="34"/>
      <c r="H154" s="102">
        <v>42000</v>
      </c>
      <c r="I154" s="102">
        <v>5158315</v>
      </c>
      <c r="J154" s="34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385" t="s">
        <v>12</v>
      </c>
      <c r="H160" s="385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385" t="s">
        <v>13</v>
      </c>
      <c r="H161" s="385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385" t="s">
        <v>14</v>
      </c>
      <c r="H162" s="385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385" t="s">
        <v>15</v>
      </c>
      <c r="H163" s="385"/>
      <c r="I163" s="39"/>
      <c r="J163" s="13">
        <f>SUM(H8:H159)</f>
        <v>3367500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385" t="s">
        <v>16</v>
      </c>
      <c r="H164" s="385"/>
      <c r="I164" s="39"/>
      <c r="J164" s="13">
        <f>J162+J163</f>
        <v>58481015</v>
      </c>
    </row>
    <row r="165" spans="1:16" x14ac:dyDescent="0.25">
      <c r="A165" s="4"/>
      <c r="B165" s="16"/>
      <c r="C165" s="40"/>
      <c r="D165" s="17"/>
      <c r="E165" s="7"/>
      <c r="F165" s="3"/>
      <c r="G165" s="385" t="s">
        <v>5</v>
      </c>
      <c r="H165" s="385"/>
      <c r="I165" s="39"/>
      <c r="J165" s="13">
        <f>SUM(I8:I159)</f>
        <v>58481015</v>
      </c>
    </row>
    <row r="166" spans="1:16" x14ac:dyDescent="0.25">
      <c r="A166" s="4"/>
      <c r="B166" s="16"/>
      <c r="C166" s="40"/>
      <c r="D166" s="17"/>
      <c r="E166" s="7"/>
      <c r="F166" s="3"/>
      <c r="G166" s="385" t="s">
        <v>32</v>
      </c>
      <c r="H166" s="385"/>
      <c r="I166" s="40" t="str">
        <f>IF(J166&gt;0,"SALDO",IF(J166&lt;0,"PIUTANG",IF(J166=0,"LUNAS")))</f>
        <v>LUNAS</v>
      </c>
      <c r="J166" s="13">
        <f>J165-J164</f>
        <v>0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6:H166"/>
    <mergeCell ref="G160:H160"/>
    <mergeCell ref="G161:H161"/>
    <mergeCell ref="G162:H162"/>
    <mergeCell ref="G163:H163"/>
    <mergeCell ref="G164:H164"/>
    <mergeCell ref="G165:H16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41"/>
  <sheetViews>
    <sheetView zoomScale="85" zoomScaleNormal="85" workbookViewId="0">
      <pane ySplit="7" topLeftCell="A213" activePane="bottomLeft" state="frozen"/>
      <selection pane="bottomLeft" activeCell="B224" sqref="B2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189</v>
      </c>
      <c r="D1" s="218"/>
      <c r="E1" s="218"/>
      <c r="F1" s="379" t="s">
        <v>22</v>
      </c>
      <c r="G1" s="379"/>
      <c r="H1" s="379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79" t="s">
        <v>21</v>
      </c>
      <c r="G2" s="379"/>
      <c r="H2" s="379"/>
      <c r="I2" s="220">
        <f>J235*-1</f>
        <v>7135360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394" t="s">
        <v>6</v>
      </c>
    </row>
    <row r="7" spans="1:15" x14ac:dyDescent="0.25">
      <c r="A7" s="416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21"/>
      <c r="I7" s="423"/>
      <c r="J7" s="395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377">
        <v>43333</v>
      </c>
      <c r="B198" s="290">
        <v>180172939</v>
      </c>
      <c r="C198" s="291">
        <v>1</v>
      </c>
      <c r="D198" s="292">
        <v>93538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43333</v>
      </c>
      <c r="B199" s="242">
        <v>180172940</v>
      </c>
      <c r="C199" s="247">
        <v>2</v>
      </c>
      <c r="D199" s="246">
        <v>194863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180173041</v>
      </c>
      <c r="C200" s="247">
        <v>3</v>
      </c>
      <c r="D200" s="246">
        <v>222338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43335</v>
      </c>
      <c r="B201" s="242">
        <v>180173088</v>
      </c>
      <c r="C201" s="247">
        <v>2</v>
      </c>
      <c r="D201" s="246">
        <v>271950</v>
      </c>
      <c r="E201" s="244"/>
      <c r="F201" s="242"/>
      <c r="G201" s="246"/>
      <c r="H201" s="245"/>
      <c r="I201" s="245"/>
      <c r="J201" s="246"/>
    </row>
    <row r="202" spans="1:10" x14ac:dyDescent="0.25">
      <c r="A202" s="241">
        <v>43336</v>
      </c>
      <c r="B202" s="242">
        <v>180173157</v>
      </c>
      <c r="C202" s="247">
        <v>1</v>
      </c>
      <c r="D202" s="246">
        <v>69825</v>
      </c>
      <c r="E202" s="244"/>
      <c r="F202" s="242"/>
      <c r="G202" s="246"/>
      <c r="H202" s="245"/>
      <c r="I202" s="245">
        <v>1486452</v>
      </c>
      <c r="J202" s="246" t="s">
        <v>17</v>
      </c>
    </row>
    <row r="203" spans="1:10" x14ac:dyDescent="0.25">
      <c r="A203" s="241">
        <v>43337</v>
      </c>
      <c r="B203" s="242">
        <v>180173198</v>
      </c>
      <c r="C203" s="247">
        <v>2</v>
      </c>
      <c r="D203" s="246">
        <v>180688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43337</v>
      </c>
      <c r="B204" s="242">
        <v>180173222</v>
      </c>
      <c r="C204" s="247">
        <v>2</v>
      </c>
      <c r="D204" s="246">
        <v>246575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43339</v>
      </c>
      <c r="B205" s="242">
        <v>180173328</v>
      </c>
      <c r="C205" s="247">
        <v>3</v>
      </c>
      <c r="D205" s="246">
        <v>394450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43340</v>
      </c>
      <c r="B206" s="242">
        <v>180173408</v>
      </c>
      <c r="C206" s="247">
        <v>2</v>
      </c>
      <c r="D206" s="246">
        <v>237825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180173522</v>
      </c>
      <c r="C207" s="247">
        <v>4</v>
      </c>
      <c r="D207" s="246">
        <v>419475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43341</v>
      </c>
      <c r="B208" s="242">
        <v>180173564</v>
      </c>
      <c r="C208" s="247">
        <v>8</v>
      </c>
      <c r="D208" s="246">
        <v>758450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180173599</v>
      </c>
      <c r="C209" s="247">
        <v>4</v>
      </c>
      <c r="D209" s="246">
        <v>322000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43342</v>
      </c>
      <c r="B210" s="242">
        <v>180173642</v>
      </c>
      <c r="C210" s="247">
        <v>2</v>
      </c>
      <c r="D210" s="246">
        <v>182963</v>
      </c>
      <c r="E210" s="244"/>
      <c r="F210" s="242"/>
      <c r="G210" s="246"/>
      <c r="H210" s="245"/>
      <c r="I210" s="245"/>
      <c r="J210" s="246"/>
    </row>
    <row r="211" spans="1:10" x14ac:dyDescent="0.25">
      <c r="A211" s="377">
        <v>43342</v>
      </c>
      <c r="B211" s="290">
        <v>180173643</v>
      </c>
      <c r="C211" s="291">
        <v>1</v>
      </c>
      <c r="D211" s="292">
        <v>116550</v>
      </c>
      <c r="E211" s="244"/>
      <c r="F211" s="242"/>
      <c r="G211" s="246"/>
      <c r="H211" s="245"/>
      <c r="I211" s="245"/>
      <c r="J211" s="246"/>
    </row>
    <row r="212" spans="1:10" x14ac:dyDescent="0.25">
      <c r="A212" s="241">
        <v>43343</v>
      </c>
      <c r="B212" s="242">
        <v>180173674</v>
      </c>
      <c r="C212" s="247">
        <v>2</v>
      </c>
      <c r="D212" s="246">
        <v>207200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43343</v>
      </c>
      <c r="B213" s="242">
        <v>180173717</v>
      </c>
      <c r="C213" s="247">
        <v>3</v>
      </c>
      <c r="D213" s="246">
        <v>306513</v>
      </c>
      <c r="E213" s="244"/>
      <c r="F213" s="242"/>
      <c r="G213" s="246"/>
      <c r="H213" s="245"/>
      <c r="I213" s="245">
        <v>3256139</v>
      </c>
      <c r="J213" s="246" t="s">
        <v>17</v>
      </c>
    </row>
    <row r="214" spans="1:10" x14ac:dyDescent="0.25">
      <c r="A214" s="98">
        <v>43344</v>
      </c>
      <c r="B214" s="99">
        <v>180173765</v>
      </c>
      <c r="C214" s="100">
        <v>6</v>
      </c>
      <c r="D214" s="34">
        <v>426475</v>
      </c>
      <c r="E214" s="101"/>
      <c r="F214" s="99"/>
      <c r="G214" s="34"/>
      <c r="H214" s="102"/>
      <c r="I214" s="102"/>
      <c r="J214" s="34"/>
    </row>
    <row r="215" spans="1:10" x14ac:dyDescent="0.25">
      <c r="A215" s="98">
        <v>43344</v>
      </c>
      <c r="B215" s="99">
        <v>180173804</v>
      </c>
      <c r="C215" s="100">
        <v>10</v>
      </c>
      <c r="D215" s="34">
        <v>910613</v>
      </c>
      <c r="E215" s="101"/>
      <c r="F215" s="99"/>
      <c r="G215" s="34"/>
      <c r="H215" s="102"/>
      <c r="I215" s="102"/>
      <c r="J215" s="34"/>
    </row>
    <row r="216" spans="1:10" x14ac:dyDescent="0.25">
      <c r="A216" s="98">
        <v>43346</v>
      </c>
      <c r="B216" s="99">
        <v>180173897</v>
      </c>
      <c r="C216" s="100">
        <v>11</v>
      </c>
      <c r="D216" s="34">
        <v>1200063</v>
      </c>
      <c r="E216" s="101"/>
      <c r="F216" s="99"/>
      <c r="G216" s="34"/>
      <c r="H216" s="102"/>
      <c r="I216" s="102"/>
      <c r="J216" s="34"/>
    </row>
    <row r="217" spans="1:10" x14ac:dyDescent="0.25">
      <c r="A217" s="98">
        <v>43346</v>
      </c>
      <c r="B217" s="99">
        <v>180173952</v>
      </c>
      <c r="C217" s="100">
        <v>2</v>
      </c>
      <c r="D217" s="34">
        <v>145250</v>
      </c>
      <c r="E217" s="101"/>
      <c r="F217" s="99"/>
      <c r="G217" s="34"/>
      <c r="H217" s="102"/>
      <c r="I217" s="102"/>
      <c r="J217" s="34"/>
    </row>
    <row r="218" spans="1:10" x14ac:dyDescent="0.25">
      <c r="A218" s="98">
        <v>43347</v>
      </c>
      <c r="B218" s="99">
        <v>180173982</v>
      </c>
      <c r="C218" s="100">
        <v>8</v>
      </c>
      <c r="D218" s="34">
        <v>677163</v>
      </c>
      <c r="E218" s="101"/>
      <c r="F218" s="99"/>
      <c r="G218" s="34"/>
      <c r="H218" s="102"/>
      <c r="I218" s="102"/>
      <c r="J218" s="34"/>
    </row>
    <row r="219" spans="1:10" x14ac:dyDescent="0.25">
      <c r="A219" s="98">
        <v>43348</v>
      </c>
      <c r="B219" s="99">
        <v>180174092</v>
      </c>
      <c r="C219" s="100">
        <v>11</v>
      </c>
      <c r="D219" s="34">
        <v>1083600</v>
      </c>
      <c r="E219" s="101"/>
      <c r="F219" s="99"/>
      <c r="G219" s="34"/>
      <c r="H219" s="102"/>
      <c r="I219" s="102"/>
      <c r="J219" s="34"/>
    </row>
    <row r="220" spans="1:10" x14ac:dyDescent="0.25">
      <c r="A220" s="98">
        <v>43348</v>
      </c>
      <c r="B220" s="99">
        <v>180174134</v>
      </c>
      <c r="C220" s="100">
        <v>4</v>
      </c>
      <c r="D220" s="34">
        <v>368288</v>
      </c>
      <c r="E220" s="101"/>
      <c r="F220" s="99"/>
      <c r="G220" s="34"/>
      <c r="H220" s="102"/>
      <c r="I220" s="102"/>
      <c r="J220" s="34"/>
    </row>
    <row r="221" spans="1:10" x14ac:dyDescent="0.25">
      <c r="A221" s="98">
        <v>43349</v>
      </c>
      <c r="B221" s="99">
        <v>180174177</v>
      </c>
      <c r="C221" s="100">
        <v>10</v>
      </c>
      <c r="D221" s="34">
        <v>917263</v>
      </c>
      <c r="E221" s="101"/>
      <c r="F221" s="99"/>
      <c r="G221" s="34"/>
      <c r="H221" s="102"/>
      <c r="I221" s="102"/>
      <c r="J221" s="34"/>
    </row>
    <row r="222" spans="1:10" x14ac:dyDescent="0.25">
      <c r="A222" s="98">
        <v>43349</v>
      </c>
      <c r="B222" s="99">
        <v>180174231</v>
      </c>
      <c r="C222" s="100">
        <v>6</v>
      </c>
      <c r="D222" s="34">
        <v>532788</v>
      </c>
      <c r="E222" s="101"/>
      <c r="F222" s="99"/>
      <c r="G222" s="34"/>
      <c r="H222" s="102"/>
      <c r="I222" s="102"/>
      <c r="J222" s="34"/>
    </row>
    <row r="223" spans="1:10" x14ac:dyDescent="0.25">
      <c r="A223" s="98">
        <v>43350</v>
      </c>
      <c r="B223" s="99">
        <v>180174268</v>
      </c>
      <c r="C223" s="100">
        <v>2</v>
      </c>
      <c r="D223" s="34">
        <v>178150</v>
      </c>
      <c r="E223" s="101"/>
      <c r="F223" s="99"/>
      <c r="G223" s="34"/>
      <c r="H223" s="102"/>
      <c r="I223" s="102"/>
      <c r="J223" s="34"/>
    </row>
    <row r="224" spans="1:10" x14ac:dyDescent="0.25">
      <c r="A224" s="98">
        <v>43350</v>
      </c>
      <c r="B224" s="99">
        <v>180174321</v>
      </c>
      <c r="C224" s="100">
        <v>4</v>
      </c>
      <c r="D224" s="34">
        <v>485625</v>
      </c>
      <c r="E224" s="101"/>
      <c r="F224" s="99"/>
      <c r="G224" s="34"/>
      <c r="H224" s="102"/>
      <c r="I224" s="102"/>
      <c r="J224" s="34"/>
    </row>
    <row r="225" spans="1:16" x14ac:dyDescent="0.25">
      <c r="A225" s="98"/>
      <c r="B225" s="99"/>
      <c r="C225" s="100"/>
      <c r="D225" s="34"/>
      <c r="E225" s="101"/>
      <c r="F225" s="99"/>
      <c r="G225" s="34"/>
      <c r="H225" s="102"/>
      <c r="I225" s="102"/>
      <c r="J225" s="34"/>
    </row>
    <row r="226" spans="1:16" x14ac:dyDescent="0.25">
      <c r="A226" s="235"/>
      <c r="B226" s="234"/>
      <c r="C226" s="240"/>
      <c r="D226" s="236"/>
      <c r="E226" s="237"/>
      <c r="F226" s="234"/>
      <c r="G226" s="236"/>
      <c r="H226" s="239"/>
      <c r="I226" s="239"/>
      <c r="J226" s="236"/>
    </row>
    <row r="227" spans="1:16" x14ac:dyDescent="0.25">
      <c r="A227" s="235"/>
      <c r="B227" s="223" t="s">
        <v>11</v>
      </c>
      <c r="C227" s="232">
        <f>SUM(C8:C226)</f>
        <v>1481</v>
      </c>
      <c r="D227" s="224"/>
      <c r="E227" s="223" t="s">
        <v>11</v>
      </c>
      <c r="F227" s="223">
        <f>SUM(F8:F226)</f>
        <v>215</v>
      </c>
      <c r="G227" s="224">
        <f>SUM(G8:G226)</f>
        <v>23221977</v>
      </c>
      <c r="H227" s="239"/>
      <c r="I227" s="239"/>
      <c r="J227" s="236"/>
    </row>
    <row r="228" spans="1:16" x14ac:dyDescent="0.25">
      <c r="A228" s="235"/>
      <c r="B228" s="223"/>
      <c r="C228" s="232"/>
      <c r="D228" s="224"/>
      <c r="E228" s="237"/>
      <c r="F228" s="234"/>
      <c r="G228" s="236"/>
      <c r="H228" s="239"/>
      <c r="I228" s="239"/>
      <c r="J228" s="236"/>
    </row>
    <row r="229" spans="1:16" x14ac:dyDescent="0.25">
      <c r="A229" s="225"/>
      <c r="B229" s="226"/>
      <c r="C229" s="240"/>
      <c r="D229" s="236"/>
      <c r="E229" s="223"/>
      <c r="F229" s="234"/>
      <c r="G229" s="385" t="s">
        <v>12</v>
      </c>
      <c r="H229" s="385"/>
      <c r="I229" s="239"/>
      <c r="J229" s="227">
        <f>SUM(D8:D226)</f>
        <v>143045237</v>
      </c>
    </row>
    <row r="230" spans="1:16" x14ac:dyDescent="0.25">
      <c r="A230" s="235"/>
      <c r="B230" s="234"/>
      <c r="C230" s="240"/>
      <c r="D230" s="236"/>
      <c r="E230" s="223"/>
      <c r="F230" s="234"/>
      <c r="G230" s="385" t="s">
        <v>13</v>
      </c>
      <c r="H230" s="385"/>
      <c r="I230" s="239"/>
      <c r="J230" s="227">
        <f>SUM(G8:G226)</f>
        <v>23221977</v>
      </c>
    </row>
    <row r="231" spans="1:16" x14ac:dyDescent="0.25">
      <c r="A231" s="228"/>
      <c r="B231" s="237"/>
      <c r="C231" s="240"/>
      <c r="D231" s="236"/>
      <c r="E231" s="237"/>
      <c r="F231" s="234"/>
      <c r="G231" s="385" t="s">
        <v>14</v>
      </c>
      <c r="H231" s="385"/>
      <c r="I231" s="41"/>
      <c r="J231" s="229">
        <f>J229-J230</f>
        <v>119823260</v>
      </c>
    </row>
    <row r="232" spans="1:16" x14ac:dyDescent="0.25">
      <c r="A232" s="235"/>
      <c r="B232" s="230"/>
      <c r="C232" s="240"/>
      <c r="D232" s="231"/>
      <c r="E232" s="237"/>
      <c r="F232" s="223"/>
      <c r="G232" s="385" t="s">
        <v>15</v>
      </c>
      <c r="H232" s="385"/>
      <c r="I232" s="239"/>
      <c r="J232" s="227">
        <f>SUM(H8:H228)</f>
        <v>375000</v>
      </c>
    </row>
    <row r="233" spans="1:16" x14ac:dyDescent="0.25">
      <c r="A233" s="235"/>
      <c r="B233" s="230"/>
      <c r="C233" s="240"/>
      <c r="D233" s="231"/>
      <c r="E233" s="237"/>
      <c r="F233" s="223"/>
      <c r="G233" s="385" t="s">
        <v>16</v>
      </c>
      <c r="H233" s="385"/>
      <c r="I233" s="239"/>
      <c r="J233" s="227">
        <f>J231+J232</f>
        <v>120198260</v>
      </c>
    </row>
    <row r="234" spans="1:16" x14ac:dyDescent="0.25">
      <c r="A234" s="235"/>
      <c r="B234" s="230"/>
      <c r="C234" s="240"/>
      <c r="D234" s="231"/>
      <c r="E234" s="237"/>
      <c r="F234" s="234"/>
      <c r="G234" s="385" t="s">
        <v>5</v>
      </c>
      <c r="H234" s="385"/>
      <c r="I234" s="239"/>
      <c r="J234" s="227">
        <f>SUM(I8:I228)</f>
        <v>113062900</v>
      </c>
    </row>
    <row r="235" spans="1:16" x14ac:dyDescent="0.25">
      <c r="A235" s="235"/>
      <c r="B235" s="230"/>
      <c r="C235" s="240"/>
      <c r="D235" s="231"/>
      <c r="E235" s="237"/>
      <c r="F235" s="234"/>
      <c r="G235" s="385" t="s">
        <v>32</v>
      </c>
      <c r="H235" s="385"/>
      <c r="I235" s="240" t="str">
        <f>IF(J235&gt;0,"SALDO",IF(J235&lt;0,"PIUTANG",IF(J235=0,"LUNAS")))</f>
        <v>PIUTANG</v>
      </c>
      <c r="J235" s="227">
        <f>J234-J233</f>
        <v>-7135360</v>
      </c>
    </row>
    <row r="236" spans="1:16" x14ac:dyDescent="0.25">
      <c r="F236" s="219"/>
      <c r="G236" s="219"/>
      <c r="J236" s="219"/>
    </row>
    <row r="237" spans="1:16" x14ac:dyDescent="0.25">
      <c r="C237" s="219"/>
      <c r="D237" s="219"/>
      <c r="F237" s="219"/>
      <c r="G237" s="219"/>
      <c r="J237" s="219"/>
      <c r="L237" s="233"/>
      <c r="M237" s="233"/>
      <c r="N237" s="233"/>
      <c r="O237" s="233"/>
      <c r="P237" s="233"/>
    </row>
    <row r="238" spans="1:16" x14ac:dyDescent="0.25">
      <c r="C238" s="219"/>
      <c r="D238" s="219"/>
      <c r="F238" s="219"/>
      <c r="G238" s="219"/>
      <c r="J238" s="219"/>
      <c r="L238" s="233"/>
      <c r="M238" s="233"/>
      <c r="N238" s="233"/>
      <c r="O238" s="233"/>
      <c r="P238" s="233"/>
    </row>
    <row r="239" spans="1:16" x14ac:dyDescent="0.25">
      <c r="C239" s="219"/>
      <c r="D239" s="219"/>
      <c r="F239" s="219"/>
      <c r="G239" s="219"/>
      <c r="J239" s="219"/>
      <c r="L239" s="233"/>
      <c r="M239" s="233"/>
      <c r="N239" s="233"/>
      <c r="O239" s="233"/>
      <c r="P239" s="233"/>
    </row>
    <row r="240" spans="1:16" x14ac:dyDescent="0.25">
      <c r="C240" s="219"/>
      <c r="D240" s="219"/>
      <c r="F240" s="219"/>
      <c r="G240" s="219"/>
      <c r="J240" s="219"/>
      <c r="L240" s="233"/>
      <c r="M240" s="233"/>
      <c r="N240" s="233"/>
      <c r="O240" s="233"/>
      <c r="P240" s="233"/>
    </row>
    <row r="241" spans="3:16" x14ac:dyDescent="0.25">
      <c r="C241" s="219"/>
      <c r="D241" s="219"/>
      <c r="L241" s="233"/>
      <c r="M241" s="233"/>
      <c r="N241" s="233"/>
      <c r="O241" s="233"/>
      <c r="P241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5:H235"/>
    <mergeCell ref="G229:H229"/>
    <mergeCell ref="G230:H230"/>
    <mergeCell ref="G231:H231"/>
    <mergeCell ref="G232:H232"/>
    <mergeCell ref="G233:H233"/>
    <mergeCell ref="G234:H23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workbookViewId="0">
      <pane ySplit="7" topLeftCell="A27" activePane="bottomLeft" state="frozen"/>
      <selection pane="bottomLeft" activeCell="B35" sqref="B35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203</v>
      </c>
      <c r="D1" s="218"/>
      <c r="E1" s="218"/>
      <c r="F1" s="379" t="s">
        <v>22</v>
      </c>
      <c r="G1" s="379"/>
      <c r="H1" s="379"/>
      <c r="I1" s="220" t="s">
        <v>191</v>
      </c>
      <c r="J1" s="218"/>
      <c r="L1" s="238">
        <f>SUM(D26:D30)</f>
        <v>1061114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79" t="s">
        <v>21</v>
      </c>
      <c r="G2" s="379"/>
      <c r="H2" s="379"/>
      <c r="I2" s="220">
        <f>J46*-1</f>
        <v>965038</v>
      </c>
      <c r="J2" s="218"/>
      <c r="L2" s="238">
        <f>SUM(G26:G30)</f>
        <v>100013</v>
      </c>
      <c r="M2" s="238"/>
    </row>
    <row r="3" spans="1:13" x14ac:dyDescent="0.25">
      <c r="A3" s="218" t="s">
        <v>115</v>
      </c>
      <c r="B3" s="218"/>
      <c r="C3" s="28" t="s">
        <v>204</v>
      </c>
      <c r="D3" s="218"/>
      <c r="E3" s="218"/>
      <c r="F3" s="374"/>
      <c r="G3" s="374"/>
      <c r="H3" s="374"/>
      <c r="I3" s="220"/>
      <c r="J3" s="218"/>
      <c r="L3" s="238">
        <f>L1-L2</f>
        <v>961101</v>
      </c>
      <c r="M3" s="238"/>
    </row>
    <row r="4" spans="1:13" x14ac:dyDescent="0.25">
      <c r="L4" s="238"/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238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390" t="s">
        <v>4</v>
      </c>
      <c r="I6" s="422" t="s">
        <v>5</v>
      </c>
      <c r="J6" s="394" t="s">
        <v>6</v>
      </c>
    </row>
    <row r="7" spans="1:13" x14ac:dyDescent="0.25">
      <c r="A7" s="416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391"/>
      <c r="I7" s="423"/>
      <c r="J7" s="395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98">
        <v>43348</v>
      </c>
      <c r="B31" s="99">
        <v>180174083</v>
      </c>
      <c r="C31" s="253">
        <v>2</v>
      </c>
      <c r="D31" s="34">
        <v>229600</v>
      </c>
      <c r="E31" s="101"/>
      <c r="F31" s="99"/>
      <c r="G31" s="34"/>
      <c r="H31" s="101"/>
      <c r="I31" s="102"/>
      <c r="J31" s="34"/>
      <c r="L31" s="238"/>
    </row>
    <row r="32" spans="1:12" x14ac:dyDescent="0.25">
      <c r="A32" s="98">
        <v>43348</v>
      </c>
      <c r="B32" s="99">
        <v>180174127</v>
      </c>
      <c r="C32" s="253">
        <v>1</v>
      </c>
      <c r="D32" s="34">
        <v>127050</v>
      </c>
      <c r="E32" s="101"/>
      <c r="F32" s="99"/>
      <c r="G32" s="34"/>
      <c r="H32" s="101"/>
      <c r="I32" s="102"/>
      <c r="J32" s="34"/>
      <c r="L32" s="238"/>
    </row>
    <row r="33" spans="1:12" x14ac:dyDescent="0.25">
      <c r="A33" s="98">
        <v>43349</v>
      </c>
      <c r="B33" s="99">
        <v>180174168</v>
      </c>
      <c r="C33" s="253">
        <v>1</v>
      </c>
      <c r="D33" s="34">
        <v>77613</v>
      </c>
      <c r="E33" s="101"/>
      <c r="F33" s="99"/>
      <c r="G33" s="34"/>
      <c r="H33" s="101"/>
      <c r="I33" s="102"/>
      <c r="J33" s="34"/>
      <c r="L33" s="238"/>
    </row>
    <row r="34" spans="1:12" x14ac:dyDescent="0.25">
      <c r="A34" s="98">
        <v>43349</v>
      </c>
      <c r="B34" s="99">
        <v>180174222</v>
      </c>
      <c r="C34" s="253">
        <v>2</v>
      </c>
      <c r="D34" s="34">
        <v>241150</v>
      </c>
      <c r="E34" s="101"/>
      <c r="F34" s="99"/>
      <c r="G34" s="34"/>
      <c r="H34" s="101"/>
      <c r="I34" s="102"/>
      <c r="J34" s="34"/>
      <c r="L34" s="238"/>
    </row>
    <row r="35" spans="1:12" x14ac:dyDescent="0.25">
      <c r="A35" s="98">
        <v>43350</v>
      </c>
      <c r="B35" s="99">
        <v>180174255</v>
      </c>
      <c r="C35" s="253">
        <v>2</v>
      </c>
      <c r="D35" s="34">
        <v>289625</v>
      </c>
      <c r="E35" s="101"/>
      <c r="F35" s="99"/>
      <c r="G35" s="34"/>
      <c r="H35" s="101"/>
      <c r="I35" s="102"/>
      <c r="J35" s="34"/>
      <c r="L35" s="238"/>
    </row>
    <row r="36" spans="1:12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x14ac:dyDescent="0.25">
      <c r="A37" s="235"/>
      <c r="B37" s="234"/>
      <c r="C37" s="26"/>
      <c r="D37" s="236"/>
      <c r="E37" s="237"/>
      <c r="F37" s="234"/>
      <c r="G37" s="236"/>
      <c r="H37" s="237"/>
      <c r="I37" s="239"/>
      <c r="J37" s="236"/>
    </row>
    <row r="38" spans="1:12" x14ac:dyDescent="0.25">
      <c r="A38" s="235"/>
      <c r="B38" s="223" t="s">
        <v>11</v>
      </c>
      <c r="C38" s="27">
        <f>SUM(C8:C37)</f>
        <v>64</v>
      </c>
      <c r="D38" s="224"/>
      <c r="E38" s="223" t="s">
        <v>11</v>
      </c>
      <c r="F38" s="223">
        <f>SUM(F8:F37)</f>
        <v>2</v>
      </c>
      <c r="G38" s="5"/>
      <c r="H38" s="234"/>
      <c r="I38" s="240"/>
      <c r="J38" s="5"/>
    </row>
    <row r="39" spans="1:12" x14ac:dyDescent="0.25">
      <c r="A39" s="235"/>
      <c r="B39" s="223"/>
      <c r="C39" s="27"/>
      <c r="D39" s="224"/>
      <c r="E39" s="223"/>
      <c r="F39" s="223"/>
      <c r="G39" s="32"/>
      <c r="H39" s="33"/>
      <c r="I39" s="240"/>
      <c r="J39" s="5"/>
    </row>
    <row r="40" spans="1:12" x14ac:dyDescent="0.25">
      <c r="A40" s="225"/>
      <c r="B40" s="226"/>
      <c r="C40" s="26"/>
      <c r="D40" s="236"/>
      <c r="E40" s="223"/>
      <c r="F40" s="234"/>
      <c r="G40" s="385" t="s">
        <v>12</v>
      </c>
      <c r="H40" s="385"/>
      <c r="I40" s="239"/>
      <c r="J40" s="227">
        <f>SUM(D8:D37)</f>
        <v>6976730</v>
      </c>
    </row>
    <row r="41" spans="1:12" x14ac:dyDescent="0.25">
      <c r="A41" s="235"/>
      <c r="B41" s="234"/>
      <c r="C41" s="26"/>
      <c r="D41" s="236"/>
      <c r="E41" s="237"/>
      <c r="F41" s="234"/>
      <c r="G41" s="385" t="s">
        <v>13</v>
      </c>
      <c r="H41" s="385"/>
      <c r="I41" s="239"/>
      <c r="J41" s="227">
        <f>SUM(G8:G37)</f>
        <v>294263</v>
      </c>
    </row>
    <row r="42" spans="1:12" x14ac:dyDescent="0.25">
      <c r="A42" s="228"/>
      <c r="B42" s="237"/>
      <c r="C42" s="26"/>
      <c r="D42" s="236"/>
      <c r="E42" s="237"/>
      <c r="F42" s="234"/>
      <c r="G42" s="385" t="s">
        <v>14</v>
      </c>
      <c r="H42" s="385"/>
      <c r="I42" s="41"/>
      <c r="J42" s="229">
        <f>J40-J41</f>
        <v>6682467</v>
      </c>
    </row>
    <row r="43" spans="1:12" x14ac:dyDescent="0.25">
      <c r="A43" s="235"/>
      <c r="B43" s="230"/>
      <c r="C43" s="26"/>
      <c r="D43" s="231"/>
      <c r="E43" s="237"/>
      <c r="F43" s="234"/>
      <c r="G43" s="385" t="s">
        <v>15</v>
      </c>
      <c r="H43" s="385"/>
      <c r="I43" s="239"/>
      <c r="J43" s="227">
        <f>SUM(H8:H38)</f>
        <v>0</v>
      </c>
    </row>
    <row r="44" spans="1:12" x14ac:dyDescent="0.25">
      <c r="A44" s="235"/>
      <c r="B44" s="230"/>
      <c r="C44" s="26"/>
      <c r="D44" s="231"/>
      <c r="E44" s="237"/>
      <c r="F44" s="234"/>
      <c r="G44" s="385" t="s">
        <v>16</v>
      </c>
      <c r="H44" s="385"/>
      <c r="I44" s="239"/>
      <c r="J44" s="227">
        <f>J42+J43</f>
        <v>6682467</v>
      </c>
    </row>
    <row r="45" spans="1:12" x14ac:dyDescent="0.25">
      <c r="A45" s="235"/>
      <c r="B45" s="230"/>
      <c r="C45" s="26"/>
      <c r="D45" s="231"/>
      <c r="E45" s="237"/>
      <c r="F45" s="234"/>
      <c r="G45" s="385" t="s">
        <v>5</v>
      </c>
      <c r="H45" s="385"/>
      <c r="I45" s="239"/>
      <c r="J45" s="227">
        <f>SUM(I8:I38)</f>
        <v>5717429</v>
      </c>
    </row>
    <row r="46" spans="1:12" x14ac:dyDescent="0.25">
      <c r="A46" s="235"/>
      <c r="B46" s="230"/>
      <c r="C46" s="26"/>
      <c r="D46" s="231"/>
      <c r="E46" s="237"/>
      <c r="F46" s="234"/>
      <c r="G46" s="385" t="s">
        <v>32</v>
      </c>
      <c r="H46" s="385"/>
      <c r="I46" s="240" t="str">
        <f>IF(J46&gt;0,"SALDO",IF(J46&lt;0,"PIUTANG",IF(J46=0,"LUNAS")))</f>
        <v>PIUTANG</v>
      </c>
      <c r="J46" s="227">
        <f>J45-J44</f>
        <v>-965038</v>
      </c>
    </row>
  </sheetData>
  <mergeCells count="15">
    <mergeCell ref="G46:H46"/>
    <mergeCell ref="G40:H40"/>
    <mergeCell ref="G41:H41"/>
    <mergeCell ref="G42:H42"/>
    <mergeCell ref="G43:H43"/>
    <mergeCell ref="G44:H44"/>
    <mergeCell ref="G45:H4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18</vt:i4>
      </vt:variant>
    </vt:vector>
  </HeadingPairs>
  <TitlesOfParts>
    <vt:vector size="62" baseType="lpstr">
      <vt:lpstr>Taufik ST</vt:lpstr>
      <vt:lpstr>Indra Fashion</vt:lpstr>
      <vt:lpstr>Bandros</vt:lpstr>
      <vt:lpstr>Atlantis</vt:lpstr>
      <vt:lpstr>Sale</vt:lpstr>
      <vt:lpstr>Sale (2)</vt:lpstr>
      <vt:lpstr>Anip</vt:lpstr>
      <vt:lpstr>ESP</vt:lpstr>
      <vt:lpstr>Yuan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(2)'!Print_Area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2018-09-07T10:28:51Z</dcterms:modified>
</cp:coreProperties>
</file>