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MArketing\"/>
    </mc:Choice>
  </mc:AlternateContent>
  <bookViews>
    <workbookView xWindow="0" yWindow="0" windowWidth="20490" windowHeight="7755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3" hidden="1">'Katalog Kzt'!$I$4:$O$56</definedName>
    <definedName name="_xlnm._FilterDatabase" localSheetId="0" hidden="1">Penjualan!$B$2:$G$37</definedName>
    <definedName name="_xlnm._FilterDatabase" localSheetId="2" hidden="1">'Penjualan Kzt'!$J$4:$O$62</definedName>
  </definedNames>
  <calcPr calcId="152511"/>
</workbook>
</file>

<file path=xl/calcChain.xml><?xml version="1.0" encoding="utf-8"?>
<calcChain xmlns="http://schemas.openxmlformats.org/spreadsheetml/2006/main">
  <c r="P60" i="4" l="1"/>
  <c r="L61" i="4"/>
  <c r="M61" i="4"/>
  <c r="L62" i="3"/>
  <c r="J62" i="3"/>
  <c r="O58" i="3"/>
  <c r="O59" i="3"/>
  <c r="O60" i="3"/>
  <c r="O61" i="3"/>
  <c r="O57" i="3"/>
  <c r="M57" i="3"/>
  <c r="E56" i="3"/>
  <c r="E57" i="3"/>
  <c r="E58" i="3"/>
  <c r="E59" i="3"/>
  <c r="E60" i="3"/>
  <c r="E61" i="3"/>
  <c r="E55" i="3"/>
  <c r="F55" i="3"/>
  <c r="F56" i="3" s="1"/>
  <c r="F57" i="3" s="1"/>
  <c r="F58" i="3" s="1"/>
  <c r="F59" i="3" s="1"/>
  <c r="F60" i="3" s="1"/>
  <c r="F61" i="3" s="1"/>
  <c r="C62" i="3"/>
  <c r="D62" i="3"/>
  <c r="E34" i="3"/>
  <c r="E35" i="3"/>
  <c r="F27" i="3"/>
  <c r="F26" i="3"/>
  <c r="E28" i="3"/>
  <c r="F28" i="3" s="1"/>
  <c r="E29" i="3"/>
  <c r="E30" i="3"/>
  <c r="E31" i="3"/>
  <c r="E32" i="3"/>
  <c r="E33" i="3"/>
  <c r="E36" i="3"/>
  <c r="E26" i="3"/>
  <c r="E27" i="3"/>
  <c r="F25" i="3"/>
  <c r="K62" i="3"/>
  <c r="N60" i="4"/>
  <c r="M60" i="4"/>
  <c r="F60" i="4"/>
  <c r="F59" i="4"/>
  <c r="E60" i="4"/>
  <c r="E59" i="4"/>
  <c r="E62" i="3" l="1"/>
  <c r="F29" i="3"/>
  <c r="F30" i="3" s="1"/>
  <c r="F31" i="3" s="1"/>
  <c r="F32" i="3" s="1"/>
  <c r="F33" i="3" s="1"/>
  <c r="F34" i="3" s="1"/>
  <c r="F35" i="3" s="1"/>
  <c r="F36" i="3" s="1"/>
  <c r="M56" i="3" l="1"/>
  <c r="M55" i="3"/>
  <c r="M54" i="3"/>
  <c r="L47" i="3"/>
  <c r="L57" i="3"/>
  <c r="L58" i="3"/>
  <c r="L59" i="3"/>
  <c r="L60" i="3"/>
  <c r="L61" i="3"/>
  <c r="L48" i="3"/>
  <c r="L49" i="3"/>
  <c r="L50" i="3"/>
  <c r="L51" i="3"/>
  <c r="L52" i="3"/>
  <c r="L53" i="3"/>
  <c r="L54" i="3"/>
  <c r="L55" i="3"/>
  <c r="L56" i="3"/>
  <c r="M58" i="3" l="1"/>
  <c r="M59" i="3" s="1"/>
  <c r="M60" i="3" s="1"/>
  <c r="M61" i="3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C61" i="4"/>
  <c r="D61" i="4"/>
  <c r="K61" i="4"/>
  <c r="M58" i="4"/>
  <c r="M59" i="4"/>
  <c r="M57" i="4"/>
  <c r="M56" i="4"/>
  <c r="E61" i="4" l="1"/>
  <c r="O56" i="3" l="1"/>
  <c r="P6" i="4" l="1"/>
  <c r="P7" i="4" l="1"/>
  <c r="P5" i="4"/>
  <c r="G26" i="3"/>
  <c r="G12" i="4" l="1"/>
  <c r="M53" i="4"/>
  <c r="M54" i="4"/>
  <c r="M55" i="4"/>
  <c r="M52" i="4"/>
  <c r="G43" i="4" l="1"/>
  <c r="M50" i="4"/>
  <c r="M51" i="4"/>
  <c r="M46" i="4" l="1"/>
  <c r="M47" i="4"/>
  <c r="M48" i="4"/>
  <c r="M49" i="4"/>
  <c r="M44" i="4"/>
  <c r="M45" i="4"/>
  <c r="L44" i="3"/>
  <c r="L45" i="3"/>
  <c r="L46" i="3"/>
  <c r="L43" i="3"/>
  <c r="M43" i="4"/>
  <c r="M41" i="4" l="1"/>
  <c r="M42" i="4"/>
  <c r="M37" i="4"/>
  <c r="M38" i="4"/>
  <c r="M39" i="4"/>
  <c r="M40" i="4"/>
  <c r="L42" i="3"/>
  <c r="L38" i="3"/>
  <c r="L39" i="3"/>
  <c r="L40" i="3"/>
  <c r="L41" i="3"/>
  <c r="L37" i="3"/>
  <c r="M36" i="4"/>
  <c r="L36" i="3"/>
  <c r="L31" i="3"/>
  <c r="L32" i="3"/>
  <c r="L33" i="3"/>
  <c r="L34" i="3"/>
  <c r="L35" i="3"/>
  <c r="L30" i="3"/>
  <c r="L29" i="3"/>
  <c r="M29" i="4" l="1"/>
  <c r="M30" i="4"/>
  <c r="M31" i="4"/>
  <c r="M32" i="4"/>
  <c r="M33" i="4"/>
  <c r="M34" i="4"/>
  <c r="M35" i="4"/>
  <c r="L28" i="4" l="1"/>
  <c r="M28" i="4" s="1"/>
  <c r="L28" i="3"/>
  <c r="L27" i="4" l="1"/>
  <c r="M27" i="4" s="1"/>
  <c r="L27" i="3"/>
  <c r="M26" i="4" l="1"/>
  <c r="L26" i="3"/>
  <c r="L25" i="3" l="1"/>
  <c r="L25" i="4"/>
  <c r="M25" i="4" s="1"/>
  <c r="L24" i="3" l="1"/>
  <c r="M24" i="4"/>
  <c r="M23" i="4"/>
  <c r="M22" i="4"/>
  <c r="M21" i="4"/>
  <c r="M20" i="4"/>
  <c r="L19" i="4"/>
  <c r="M18" i="4"/>
  <c r="M17" i="4"/>
  <c r="M16" i="4"/>
  <c r="M15" i="4"/>
  <c r="M14" i="4"/>
  <c r="M13" i="4"/>
  <c r="M12" i="4"/>
  <c r="M11" i="4"/>
  <c r="M10" i="4"/>
  <c r="M9" i="4"/>
  <c r="M8" i="4"/>
  <c r="N8" i="4" s="1"/>
  <c r="P8" i="4" s="1"/>
  <c r="N9" i="4" l="1"/>
  <c r="P9" i="4" s="1"/>
  <c r="M19" i="4"/>
  <c r="L23" i="3"/>
  <c r="L22" i="3"/>
  <c r="L21" i="3"/>
  <c r="L20" i="3"/>
  <c r="L19" i="3"/>
  <c r="L18" i="3"/>
  <c r="L17" i="3"/>
  <c r="L16" i="3"/>
  <c r="L15" i="3"/>
  <c r="L14" i="3"/>
  <c r="K13" i="3"/>
  <c r="J13" i="3"/>
  <c r="K12" i="3"/>
  <c r="J12" i="3"/>
  <c r="L11" i="3"/>
  <c r="L10" i="3"/>
  <c r="L9" i="3"/>
  <c r="L8" i="3"/>
  <c r="L7" i="3"/>
  <c r="L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37" i="3" s="1"/>
  <c r="F38" i="3" s="1"/>
  <c r="F39" i="3" s="1"/>
  <c r="F40" i="3" s="1"/>
  <c r="F41" i="3" s="1"/>
  <c r="F42" i="3" s="1"/>
  <c r="F43" i="3" s="1"/>
  <c r="N10" i="4" l="1"/>
  <c r="P10" i="4" s="1"/>
  <c r="M6" i="3"/>
  <c r="O6" i="3" s="1"/>
  <c r="F44" i="3"/>
  <c r="F45" i="3" s="1"/>
  <c r="F46" i="3" s="1"/>
  <c r="F47" i="3" s="1"/>
  <c r="F48" i="3" s="1"/>
  <c r="F49" i="3" s="1"/>
  <c r="F50" i="3" s="1"/>
  <c r="F51" i="3" s="1"/>
  <c r="F52" i="3" s="1"/>
  <c r="G43" i="3"/>
  <c r="L12" i="3"/>
  <c r="M7" i="3"/>
  <c r="L13" i="3"/>
  <c r="L24" i="2"/>
  <c r="L24" i="1"/>
  <c r="F53" i="3" l="1"/>
  <c r="F54" i="3" s="1"/>
  <c r="N11" i="4"/>
  <c r="P11" i="4" s="1"/>
  <c r="M8" i="3"/>
  <c r="O8" i="3" s="1"/>
  <c r="O7" i="3"/>
  <c r="M9" i="3"/>
  <c r="L23" i="2"/>
  <c r="L23" i="1"/>
  <c r="L22" i="1"/>
  <c r="L21" i="1"/>
  <c r="L20" i="1"/>
  <c r="N12" i="4" l="1"/>
  <c r="P12" i="4" s="1"/>
  <c r="M10" i="3"/>
  <c r="O10" i="3" s="1"/>
  <c r="O9" i="3"/>
  <c r="M11" i="3"/>
  <c r="O11" i="3" s="1"/>
  <c r="K20" i="2"/>
  <c r="L20" i="2" s="1"/>
  <c r="L21" i="2"/>
  <c r="L22" i="2"/>
  <c r="N13" i="4" l="1"/>
  <c r="P13" i="4" s="1"/>
  <c r="O12" i="4"/>
  <c r="M12" i="3"/>
  <c r="O12" i="3" s="1"/>
  <c r="L19" i="1"/>
  <c r="L19" i="2"/>
  <c r="N14" i="4" l="1"/>
  <c r="P14" i="4" s="1"/>
  <c r="M13" i="3"/>
  <c r="O13" i="3" s="1"/>
  <c r="L18" i="2"/>
  <c r="L17" i="2"/>
  <c r="L16" i="2"/>
  <c r="L15" i="2"/>
  <c r="L14" i="2"/>
  <c r="N15" i="4" l="1"/>
  <c r="P15" i="4" s="1"/>
  <c r="M14" i="3"/>
  <c r="O14" i="3" s="1"/>
  <c r="L18" i="1"/>
  <c r="L44" i="2"/>
  <c r="L17" i="1"/>
  <c r="L16" i="1"/>
  <c r="L15" i="1"/>
  <c r="K14" i="1"/>
  <c r="J14" i="1"/>
  <c r="N16" i="4" l="1"/>
  <c r="P16" i="4" s="1"/>
  <c r="M15" i="3"/>
  <c r="O15" i="3" s="1"/>
  <c r="L14" i="1"/>
  <c r="L43" i="2"/>
  <c r="L34" i="1"/>
  <c r="L33" i="1"/>
  <c r="L32" i="1"/>
  <c r="N17" i="4" l="1"/>
  <c r="P17" i="4" s="1"/>
  <c r="M16" i="3"/>
  <c r="O16" i="3" s="1"/>
  <c r="L42" i="2"/>
  <c r="N18" i="4" l="1"/>
  <c r="P18" i="4" s="1"/>
  <c r="M17" i="3"/>
  <c r="O17" i="3" s="1"/>
  <c r="L41" i="2"/>
  <c r="K31" i="1"/>
  <c r="J31" i="1"/>
  <c r="K13" i="1"/>
  <c r="J13" i="1"/>
  <c r="L40" i="2"/>
  <c r="N19" i="4" l="1"/>
  <c r="P19" i="4" s="1"/>
  <c r="L31" i="1"/>
  <c r="L13" i="1"/>
  <c r="M18" i="3"/>
  <c r="O18" i="3" s="1"/>
  <c r="M9" i="2"/>
  <c r="M10" i="2" s="1"/>
  <c r="M11" i="2" s="1"/>
  <c r="M12" i="2" s="1"/>
  <c r="M13" i="2" s="1"/>
  <c r="L13" i="2"/>
  <c r="L12" i="2"/>
  <c r="L11" i="2"/>
  <c r="L10" i="2"/>
  <c r="L9" i="2"/>
  <c r="N20" i="4" l="1"/>
  <c r="P20" i="4" s="1"/>
  <c r="M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40" i="2"/>
  <c r="M41" i="2" s="1"/>
  <c r="M42" i="2" s="1"/>
  <c r="M43" i="2" s="1"/>
  <c r="M44" i="2" s="1"/>
  <c r="N13" i="2"/>
  <c r="M19" i="3"/>
  <c r="O19" i="3" s="1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D255" i="2"/>
  <c r="C255" i="2"/>
  <c r="E255" i="2" s="1"/>
  <c r="D222" i="2"/>
  <c r="C222" i="2"/>
  <c r="D193" i="2"/>
  <c r="C193" i="2"/>
  <c r="E193" i="2" s="1"/>
  <c r="D169" i="2"/>
  <c r="C169" i="2"/>
  <c r="D135" i="2"/>
  <c r="C135" i="2"/>
  <c r="E135" i="2" s="1"/>
  <c r="D102" i="2"/>
  <c r="C102" i="2"/>
  <c r="K68" i="2"/>
  <c r="J68" i="2"/>
  <c r="D68" i="2"/>
  <c r="C68" i="2"/>
  <c r="G67" i="2"/>
  <c r="K37" i="2"/>
  <c r="J37" i="2"/>
  <c r="D37" i="2"/>
  <c r="C37" i="2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N21" i="4" l="1"/>
  <c r="P21" i="4" s="1"/>
  <c r="F36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G134" i="2" s="1"/>
  <c r="E102" i="2"/>
  <c r="E222" i="2"/>
  <c r="E287" i="2"/>
  <c r="E37" i="2"/>
  <c r="M20" i="3"/>
  <c r="O20" i="3" s="1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G101" i="2" s="1"/>
  <c r="E169" i="2"/>
  <c r="E354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N22" i="4" l="1"/>
  <c r="P22" i="4" s="1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168" i="2" s="1"/>
  <c r="G97" i="2"/>
  <c r="G77" i="2"/>
  <c r="M21" i="3"/>
  <c r="O21" i="3" s="1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23" i="4" l="1"/>
  <c r="P23" i="4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22" i="3"/>
  <c r="O22" i="3" s="1"/>
  <c r="N122" i="1"/>
  <c r="O8" i="1"/>
  <c r="M9" i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N24" i="4" l="1"/>
  <c r="P24" i="4" s="1"/>
  <c r="G192" i="2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N25" i="4" l="1"/>
  <c r="P25" i="4" s="1"/>
  <c r="M24" i="3"/>
  <c r="O24" i="3" s="1"/>
  <c r="O23" i="3"/>
  <c r="M25" i="3"/>
  <c r="O25" i="3" s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N26" i="4" l="1"/>
  <c r="P26" i="4" s="1"/>
  <c r="M26" i="3"/>
  <c r="O26" i="3" s="1"/>
  <c r="M12" i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N27" i="4" l="1"/>
  <c r="P27" i="4" s="1"/>
  <c r="M27" i="3"/>
  <c r="O27" i="3" s="1"/>
  <c r="O12" i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N28" i="4" l="1"/>
  <c r="P28" i="4" s="1"/>
  <c r="M28" i="3"/>
  <c r="O28" i="3" s="1"/>
  <c r="O13" i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N29" i="4" l="1"/>
  <c r="P29" i="4" s="1"/>
  <c r="M29" i="3"/>
  <c r="O29" i="3" s="1"/>
  <c r="O14" i="1"/>
  <c r="M15" i="1"/>
  <c r="N30" i="4" l="1"/>
  <c r="P30" i="4" s="1"/>
  <c r="M30" i="3"/>
  <c r="O30" i="3" s="1"/>
  <c r="M16" i="1"/>
  <c r="O15" i="1"/>
  <c r="N31" i="4" l="1"/>
  <c r="P31" i="4" s="1"/>
  <c r="M31" i="3"/>
  <c r="O31" i="3" s="1"/>
  <c r="M17" i="1"/>
  <c r="O16" i="1"/>
  <c r="N32" i="4" l="1"/>
  <c r="P32" i="4" s="1"/>
  <c r="M32" i="3"/>
  <c r="O32" i="3" s="1"/>
  <c r="M18" i="1"/>
  <c r="O17" i="1"/>
  <c r="N33" i="4" l="1"/>
  <c r="P33" i="4" s="1"/>
  <c r="M33" i="3"/>
  <c r="O33" i="3" s="1"/>
  <c r="M19" i="1"/>
  <c r="O18" i="1"/>
  <c r="N34" i="4" l="1"/>
  <c r="P34" i="4" s="1"/>
  <c r="M34" i="3"/>
  <c r="O34" i="3" s="1"/>
  <c r="O19" i="1"/>
  <c r="M20" i="1"/>
  <c r="N35" i="4" l="1"/>
  <c r="P35" i="4" s="1"/>
  <c r="M35" i="3"/>
  <c r="O35" i="3" s="1"/>
  <c r="O20" i="1"/>
  <c r="M21" i="1"/>
  <c r="N36" i="4" l="1"/>
  <c r="P36" i="4" s="1"/>
  <c r="M36" i="3"/>
  <c r="O36" i="3" s="1"/>
  <c r="M22" i="1"/>
  <c r="O21" i="1"/>
  <c r="N37" i="4" l="1"/>
  <c r="P37" i="4" s="1"/>
  <c r="M37" i="3"/>
  <c r="O37" i="3" s="1"/>
  <c r="O22" i="1"/>
  <c r="M23" i="1"/>
  <c r="N38" i="4" l="1"/>
  <c r="P38" i="4" s="1"/>
  <c r="M38" i="3"/>
  <c r="O38" i="3" s="1"/>
  <c r="O23" i="1"/>
  <c r="M24" i="1"/>
  <c r="O24" i="1" s="1"/>
  <c r="N39" i="4" l="1"/>
  <c r="P39" i="4" s="1"/>
  <c r="M39" i="3"/>
  <c r="O39" i="3" s="1"/>
  <c r="N40" i="4" l="1"/>
  <c r="P40" i="4" s="1"/>
  <c r="M40" i="3"/>
  <c r="O40" i="3" s="1"/>
  <c r="N41" i="4" l="1"/>
  <c r="P41" i="4" s="1"/>
  <c r="M41" i="3"/>
  <c r="O41" i="3" s="1"/>
  <c r="N42" i="4" l="1"/>
  <c r="P42" i="4" s="1"/>
  <c r="M42" i="3"/>
  <c r="O42" i="3" s="1"/>
  <c r="N43" i="4" l="1"/>
  <c r="P43" i="4" s="1"/>
  <c r="M43" i="3"/>
  <c r="N44" i="4" l="1"/>
  <c r="P44" i="4" s="1"/>
  <c r="O43" i="4"/>
  <c r="O43" i="3"/>
  <c r="N43" i="3"/>
  <c r="M44" i="3"/>
  <c r="O44" i="3" s="1"/>
  <c r="N45" i="4" l="1"/>
  <c r="P45" i="4" s="1"/>
  <c r="M45" i="3"/>
  <c r="O45" i="3" s="1"/>
  <c r="N46" i="4" l="1"/>
  <c r="P46" i="4" s="1"/>
  <c r="M46" i="3"/>
  <c r="O46" i="3" s="1"/>
  <c r="N47" i="4" l="1"/>
  <c r="P47" i="4" s="1"/>
  <c r="M47" i="3"/>
  <c r="O47" i="3" s="1"/>
  <c r="N48" i="4" l="1"/>
  <c r="P48" i="4" s="1"/>
  <c r="M48" i="3"/>
  <c r="O48" i="3" s="1"/>
  <c r="N49" i="4" l="1"/>
  <c r="P49" i="4" s="1"/>
  <c r="M49" i="3"/>
  <c r="O49" i="3" s="1"/>
  <c r="N50" i="4" l="1"/>
  <c r="P50" i="4" s="1"/>
  <c r="M50" i="3"/>
  <c r="O50" i="3" s="1"/>
  <c r="N51" i="4" l="1"/>
  <c r="P51" i="4" s="1"/>
  <c r="M51" i="3"/>
  <c r="O51" i="3" s="1"/>
  <c r="N52" i="4" l="1"/>
  <c r="P52" i="4" s="1"/>
  <c r="M52" i="3"/>
  <c r="O52" i="3" s="1"/>
  <c r="N53" i="4" l="1"/>
  <c r="P53" i="4" s="1"/>
  <c r="M53" i="3"/>
  <c r="O53" i="3" s="1"/>
  <c r="N54" i="4" l="1"/>
  <c r="P54" i="4" s="1"/>
  <c r="N55" i="4" l="1"/>
  <c r="O54" i="3"/>
  <c r="O55" i="3"/>
  <c r="N56" i="4" l="1"/>
  <c r="P56" i="4" s="1"/>
  <c r="P55" i="4"/>
  <c r="N57" i="4"/>
  <c r="P57" i="4" s="1"/>
  <c r="N58" i="4" l="1"/>
  <c r="P58" i="4" s="1"/>
  <c r="N59" i="4" l="1"/>
  <c r="P59" i="4" s="1"/>
</calcChain>
</file>

<file path=xl/sharedStrings.xml><?xml version="1.0" encoding="utf-8"?>
<sst xmlns="http://schemas.openxmlformats.org/spreadsheetml/2006/main" count="124" uniqueCount="27">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</sst>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4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165" fontId="0" fillId="0" borderId="2" xfId="0" applyNumberFormat="1" applyBorder="1" applyAlignment="1">
      <alignment vertical="center" wrapText="1"/>
    </xf>
    <xf numFmtId="165" fontId="0" fillId="0" borderId="2" xfId="0" applyNumberFormat="1" applyBorder="1"/>
    <xf numFmtId="0" fontId="0" fillId="4" borderId="2" xfId="0" applyFill="1" applyBorder="1" applyAlignment="1">
      <alignment horizontal="center"/>
    </xf>
    <xf numFmtId="3" fontId="0" fillId="0" borderId="3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3" fontId="0" fillId="0" borderId="2" xfId="0" applyNumberFormat="1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/>
    <xf numFmtId="165" fontId="0" fillId="0" borderId="2" xfId="0" applyNumberFormat="1" applyFont="1" applyBorder="1" applyAlignment="1">
      <alignment vertical="center" wrapText="1"/>
    </xf>
    <xf numFmtId="3" fontId="0" fillId="0" borderId="2" xfId="0" applyNumberFormat="1" applyFont="1" applyBorder="1"/>
    <xf numFmtId="3" fontId="0" fillId="0" borderId="5" xfId="0" applyNumberFormat="1" applyBorder="1" applyAlignment="1">
      <alignment vertical="center" wrapText="1"/>
    </xf>
    <xf numFmtId="3" fontId="0" fillId="3" borderId="2" xfId="0" applyNumberFormat="1" applyFill="1" applyBorder="1"/>
    <xf numFmtId="164" fontId="1" fillId="3" borderId="2" xfId="1" applyNumberFormat="1" applyFont="1" applyFill="1" applyBorder="1"/>
    <xf numFmtId="164" fontId="0" fillId="3" borderId="2" xfId="0" applyNumberFormat="1" applyFill="1" applyBorder="1"/>
    <xf numFmtId="41" fontId="0" fillId="0" borderId="0" xfId="0" applyNumberFormat="1" applyFill="1"/>
    <xf numFmtId="165" fontId="0" fillId="0" borderId="5" xfId="0" applyNumberFormat="1" applyBorder="1" applyAlignment="1">
      <alignment vertical="center" wrapText="1"/>
    </xf>
    <xf numFmtId="165" fontId="0" fillId="0" borderId="3" xfId="0" applyNumberFormat="1" applyBorder="1"/>
    <xf numFmtId="3" fontId="6" fillId="6" borderId="2" xfId="0" applyNumberFormat="1" applyFont="1" applyFill="1" applyBorder="1" applyAlignment="1"/>
    <xf numFmtId="164" fontId="1" fillId="6" borderId="2" xfId="1" applyNumberFormat="1" applyFont="1" applyFill="1" applyBorder="1" applyAlignment="1"/>
    <xf numFmtId="164" fontId="0" fillId="6" borderId="2" xfId="0" applyNumberFormat="1" applyFill="1" applyBorder="1" applyAlignment="1"/>
    <xf numFmtId="3" fontId="6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/>
    <xf numFmtId="3" fontId="8" fillId="6" borderId="2" xfId="0" applyNumberFormat="1" applyFont="1" applyFill="1" applyBorder="1" applyAlignment="1">
      <alignment horizontal="right" wrapText="1"/>
    </xf>
    <xf numFmtId="3" fontId="8" fillId="6" borderId="2" xfId="0" applyNumberFormat="1" applyFont="1" applyFill="1" applyBorder="1" applyAlignment="1">
      <alignment wrapText="1"/>
    </xf>
    <xf numFmtId="3" fontId="8" fillId="6" borderId="2" xfId="0" applyNumberFormat="1" applyFont="1" applyFill="1" applyBorder="1" applyAlignment="1">
      <alignment horizontal="right" wrapText="1" indent="1"/>
    </xf>
    <xf numFmtId="3" fontId="8" fillId="6" borderId="2" xfId="0" applyNumberFormat="1" applyFont="1" applyFill="1" applyBorder="1"/>
    <xf numFmtId="3" fontId="8" fillId="6" borderId="2" xfId="0" applyNumberFormat="1" applyFont="1" applyFill="1" applyBorder="1" applyAlignment="1">
      <alignment horizontal="right" vertical="center" wrapText="1" indent="1"/>
    </xf>
    <xf numFmtId="41" fontId="0" fillId="0" borderId="2" xfId="0" applyNumberFormat="1" applyFill="1" applyBorder="1"/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5" borderId="6" xfId="0" applyFont="1" applyFill="1" applyBorder="1" applyAlignment="1">
      <alignment horizontal="right" vertical="center" wrapText="1" indent="1"/>
    </xf>
    <xf numFmtId="3" fontId="8" fillId="5" borderId="6" xfId="0" applyNumberFormat="1" applyFont="1" applyFill="1" applyBorder="1" applyAlignment="1">
      <alignment horizontal="right" vertical="center" wrapText="1" indent="1"/>
    </xf>
    <xf numFmtId="3" fontId="8" fillId="0" borderId="0" xfId="0" applyNumberFormat="1" applyFont="1"/>
    <xf numFmtId="3" fontId="8" fillId="0" borderId="2" xfId="0" applyNumberFormat="1" applyFont="1" applyBorder="1"/>
    <xf numFmtId="41" fontId="0" fillId="3" borderId="2" xfId="0" applyNumberFormat="1" applyFill="1" applyBorder="1"/>
    <xf numFmtId="41" fontId="0" fillId="6" borderId="2" xfId="0" applyNumberFormat="1" applyFill="1" applyBorder="1"/>
    <xf numFmtId="15" fontId="0" fillId="0" borderId="2" xfId="0" applyNumberFormat="1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right" vertical="center"/>
    </xf>
    <xf numFmtId="0" fontId="0" fillId="6" borderId="2" xfId="0" applyFill="1" applyBorder="1" applyAlignment="1">
      <alignment horizontal="right"/>
    </xf>
    <xf numFmtId="0" fontId="0" fillId="0" borderId="5" xfId="0" applyBorder="1" applyAlignment="1">
      <alignment horizontal="right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87">
        <v>2017</v>
      </c>
      <c r="C4" s="87"/>
      <c r="D4" s="87"/>
      <c r="E4" s="87"/>
      <c r="F4" s="87"/>
      <c r="G4" s="87"/>
      <c r="I4" s="87">
        <v>2018</v>
      </c>
      <c r="J4" s="87"/>
      <c r="K4" s="87"/>
      <c r="L4" s="87"/>
      <c r="M4" s="87"/>
      <c r="N4" s="87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88" t="s">
        <v>6</v>
      </c>
      <c r="C6" s="88"/>
      <c r="D6" s="88"/>
      <c r="E6" s="88"/>
      <c r="F6" s="88"/>
      <c r="G6" s="88"/>
      <c r="I6" s="88" t="s">
        <v>15</v>
      </c>
      <c r="J6" s="88"/>
      <c r="K6" s="88"/>
      <c r="L6" s="88"/>
      <c r="M6" s="88"/>
      <c r="N6" s="88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89" t="s">
        <v>8</v>
      </c>
      <c r="C39" s="89"/>
      <c r="D39" s="89"/>
      <c r="E39" s="89"/>
      <c r="F39" s="89"/>
      <c r="G39" s="89"/>
      <c r="H39" s="42"/>
      <c r="I39" s="89" t="s">
        <v>16</v>
      </c>
      <c r="J39" s="89"/>
      <c r="K39" s="89"/>
      <c r="L39" s="89"/>
      <c r="M39" s="89"/>
      <c r="N39" s="89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89" t="s">
        <v>9</v>
      </c>
      <c r="C70" s="89"/>
      <c r="D70" s="89"/>
      <c r="E70" s="89"/>
      <c r="F70" s="89"/>
      <c r="G70" s="89"/>
      <c r="I70" s="89"/>
      <c r="J70" s="89"/>
      <c r="K70" s="89"/>
      <c r="L70" s="89"/>
      <c r="M70" s="89"/>
      <c r="N70" s="89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89" t="s">
        <v>10</v>
      </c>
      <c r="C104" s="89"/>
      <c r="D104" s="89"/>
      <c r="E104" s="89"/>
      <c r="F104" s="89"/>
      <c r="G104" s="89"/>
      <c r="H104" s="40"/>
      <c r="I104" s="89"/>
      <c r="J104" s="89"/>
      <c r="K104" s="89"/>
      <c r="L104" s="89"/>
      <c r="M104" s="89"/>
      <c r="N104" s="89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88" t="s">
        <v>11</v>
      </c>
      <c r="C137" s="88"/>
      <c r="D137" s="88"/>
      <c r="E137" s="88"/>
      <c r="F137" s="88"/>
      <c r="G137" s="88"/>
      <c r="I137" s="89"/>
      <c r="J137" s="89"/>
      <c r="K137" s="89"/>
      <c r="L137" s="89"/>
      <c r="M137" s="89"/>
      <c r="N137" s="89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89" t="s">
        <v>13</v>
      </c>
      <c r="C171" s="89"/>
      <c r="D171" s="89"/>
      <c r="E171" s="89"/>
      <c r="F171" s="89"/>
      <c r="G171" s="89"/>
      <c r="I171" s="89"/>
      <c r="J171" s="89"/>
      <c r="K171" s="89"/>
      <c r="L171" s="89"/>
      <c r="M171" s="89"/>
      <c r="N171" s="89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89" t="s">
        <v>14</v>
      </c>
      <c r="C195" s="89"/>
      <c r="D195" s="89"/>
      <c r="E195" s="89"/>
      <c r="F195" s="89"/>
      <c r="G195" s="89"/>
      <c r="I195" s="89"/>
      <c r="J195" s="89"/>
      <c r="K195" s="89"/>
      <c r="L195" s="89"/>
      <c r="M195" s="89"/>
      <c r="N195" s="89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89" t="s">
        <v>15</v>
      </c>
      <c r="C224" s="89"/>
      <c r="D224" s="89"/>
      <c r="E224" s="89"/>
      <c r="F224" s="89"/>
      <c r="G224" s="89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89" t="s">
        <v>16</v>
      </c>
      <c r="C257" s="89"/>
      <c r="D257" s="89"/>
      <c r="E257" s="89"/>
      <c r="F257" s="89"/>
      <c r="G257" s="89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89" t="s">
        <v>17</v>
      </c>
      <c r="C289" s="89"/>
      <c r="D289" s="89"/>
      <c r="E289" s="89"/>
      <c r="F289" s="89"/>
      <c r="G289" s="89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89" t="s">
        <v>18</v>
      </c>
      <c r="C323" s="89"/>
      <c r="D323" s="89"/>
      <c r="E323" s="89"/>
      <c r="F323" s="89"/>
      <c r="G323" s="89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89" t="s">
        <v>21</v>
      </c>
      <c r="C356" s="89"/>
      <c r="D356" s="89"/>
      <c r="E356" s="89"/>
      <c r="F356" s="89"/>
      <c r="G356" s="89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90">
        <v>2017</v>
      </c>
      <c r="C4" s="90"/>
      <c r="D4" s="90"/>
      <c r="E4" s="90"/>
      <c r="F4" s="90"/>
      <c r="G4" s="90"/>
      <c r="I4" s="91">
        <v>2018</v>
      </c>
      <c r="J4" s="91"/>
      <c r="K4" s="91"/>
      <c r="L4" s="91"/>
      <c r="M4" s="91"/>
      <c r="N4" s="91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92" t="s">
        <v>6</v>
      </c>
      <c r="C6" s="92"/>
      <c r="D6" s="92"/>
      <c r="E6" s="92"/>
      <c r="F6" s="92"/>
      <c r="G6" s="92"/>
      <c r="I6" s="92" t="s">
        <v>24</v>
      </c>
      <c r="J6" s="92"/>
      <c r="K6" s="92"/>
      <c r="L6" s="92"/>
      <c r="M6" s="92"/>
      <c r="N6" s="92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92" t="s">
        <v>8</v>
      </c>
      <c r="C30" s="92"/>
      <c r="D30" s="92"/>
      <c r="E30" s="92"/>
      <c r="F30" s="92"/>
      <c r="G30" s="92"/>
      <c r="H30" s="7"/>
      <c r="I30" s="92" t="s">
        <v>8</v>
      </c>
      <c r="J30" s="92"/>
      <c r="K30" s="92"/>
      <c r="L30" s="92"/>
      <c r="M30" s="92"/>
      <c r="N30" s="92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92" t="s">
        <v>9</v>
      </c>
      <c r="C61" s="92"/>
      <c r="D61" s="92"/>
      <c r="E61" s="92"/>
      <c r="F61" s="92"/>
      <c r="G61" s="92"/>
      <c r="I61" s="92" t="s">
        <v>9</v>
      </c>
      <c r="J61" s="92"/>
      <c r="K61" s="92"/>
      <c r="L61" s="92"/>
      <c r="M61" s="92"/>
      <c r="N61" s="92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92" t="s">
        <v>10</v>
      </c>
      <c r="C95" s="92"/>
      <c r="D95" s="92"/>
      <c r="E95" s="92"/>
      <c r="F95" s="92"/>
      <c r="G95" s="92"/>
      <c r="I95" s="92" t="s">
        <v>10</v>
      </c>
      <c r="J95" s="92"/>
      <c r="K95" s="92"/>
      <c r="L95" s="92"/>
      <c r="M95" s="92"/>
      <c r="N95" s="92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92" t="s">
        <v>11</v>
      </c>
      <c r="C128" s="92"/>
      <c r="D128" s="92"/>
      <c r="E128" s="92"/>
      <c r="F128" s="92"/>
      <c r="G128" s="92"/>
      <c r="I128" s="92" t="s">
        <v>11</v>
      </c>
      <c r="J128" s="92"/>
      <c r="K128" s="92"/>
      <c r="L128" s="92"/>
      <c r="M128" s="92"/>
      <c r="N128" s="92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92" t="s">
        <v>13</v>
      </c>
      <c r="C162" s="92"/>
      <c r="D162" s="92"/>
      <c r="E162" s="92"/>
      <c r="F162" s="92"/>
      <c r="G162" s="92"/>
      <c r="I162" s="92" t="s">
        <v>13</v>
      </c>
      <c r="J162" s="92"/>
      <c r="K162" s="92"/>
      <c r="L162" s="92"/>
      <c r="M162" s="92"/>
      <c r="N162" s="92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92" t="s">
        <v>14</v>
      </c>
      <c r="C186" s="92"/>
      <c r="D186" s="92"/>
      <c r="E186" s="92"/>
      <c r="F186" s="92"/>
      <c r="G186" s="92"/>
      <c r="I186" s="92" t="s">
        <v>14</v>
      </c>
      <c r="J186" s="92"/>
      <c r="K186" s="92"/>
      <c r="L186" s="92"/>
      <c r="M186" s="92"/>
      <c r="N186" s="92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92" t="s">
        <v>15</v>
      </c>
      <c r="C215" s="92"/>
      <c r="D215" s="92"/>
      <c r="E215" s="92"/>
      <c r="F215" s="92"/>
      <c r="G215" s="92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92" t="s">
        <v>16</v>
      </c>
      <c r="C248" s="92"/>
      <c r="D248" s="92"/>
      <c r="E248" s="92"/>
      <c r="F248" s="92"/>
      <c r="G248" s="92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92" t="s">
        <v>17</v>
      </c>
      <c r="C279" s="92"/>
      <c r="D279" s="92"/>
      <c r="E279" s="92"/>
      <c r="F279" s="92"/>
      <c r="G279" s="92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92" t="s">
        <v>18</v>
      </c>
      <c r="C313" s="92"/>
      <c r="D313" s="92"/>
      <c r="E313" s="92"/>
      <c r="F313" s="92"/>
      <c r="G313" s="92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4"/>
  <sheetViews>
    <sheetView tabSelected="1" topLeftCell="C46" workbookViewId="0">
      <selection activeCell="C48" sqref="C48"/>
    </sheetView>
  </sheetViews>
  <sheetFormatPr defaultRowHeight="15" x14ac:dyDescent="0.25"/>
  <cols>
    <col min="2" max="2" width="10.7109375" bestFit="1" customWidth="1"/>
    <col min="3" max="5" width="14.28515625" bestFit="1" customWidth="1"/>
    <col min="6" max="6" width="14.7109375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  <col min="16" max="16" width="17.42578125" customWidth="1"/>
  </cols>
  <sheetData>
    <row r="3" spans="1:16" ht="15.75" x14ac:dyDescent="0.25">
      <c r="B3" s="87">
        <v>2017</v>
      </c>
      <c r="C3" s="87"/>
      <c r="D3" s="87"/>
      <c r="E3" s="87"/>
      <c r="F3" s="87"/>
      <c r="G3" s="87"/>
      <c r="J3" s="87">
        <v>2018</v>
      </c>
      <c r="K3" s="87"/>
      <c r="L3" s="87"/>
      <c r="M3" s="87"/>
      <c r="N3" s="87"/>
      <c r="O3" s="87"/>
    </row>
    <row r="4" spans="1:16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34" t="s">
        <v>0</v>
      </c>
      <c r="K4" s="34" t="s">
        <v>19</v>
      </c>
      <c r="L4" s="34" t="s">
        <v>20</v>
      </c>
      <c r="M4" s="34" t="s">
        <v>3</v>
      </c>
      <c r="N4" s="34" t="s">
        <v>4</v>
      </c>
      <c r="O4" s="34" t="s">
        <v>5</v>
      </c>
    </row>
    <row r="5" spans="1:16" x14ac:dyDescent="0.25">
      <c r="B5" s="88" t="s">
        <v>6</v>
      </c>
      <c r="C5" s="88"/>
      <c r="D5" s="88"/>
      <c r="E5" s="88"/>
      <c r="F5" s="88"/>
      <c r="G5" s="88"/>
      <c r="J5" s="61" t="s">
        <v>15</v>
      </c>
      <c r="K5" s="61"/>
      <c r="L5" s="61"/>
      <c r="M5" s="61"/>
      <c r="N5" s="61"/>
      <c r="O5" s="61"/>
      <c r="P5">
        <f>SUM(G6,O6)</f>
        <v>0</v>
      </c>
    </row>
    <row r="6" spans="1:16" x14ac:dyDescent="0.25">
      <c r="A6">
        <v>1</v>
      </c>
      <c r="B6" s="59">
        <v>42941</v>
      </c>
      <c r="C6" s="86">
        <v>15156313</v>
      </c>
      <c r="D6" s="86">
        <v>26912699</v>
      </c>
      <c r="E6" s="86">
        <f>SUM(C6+D6)</f>
        <v>42069012</v>
      </c>
      <c r="F6" s="86">
        <f>E6</f>
        <v>42069012</v>
      </c>
      <c r="G6" s="6"/>
      <c r="J6" s="59">
        <v>43306</v>
      </c>
      <c r="K6" s="38"/>
      <c r="L6" s="38"/>
      <c r="M6" s="38"/>
      <c r="N6" s="39"/>
      <c r="O6" s="6"/>
      <c r="P6" s="40">
        <f>SUM(N6-F6)</f>
        <v>-42069012</v>
      </c>
    </row>
    <row r="7" spans="1:16" x14ac:dyDescent="0.25">
      <c r="A7">
        <v>2</v>
      </c>
      <c r="B7" s="59">
        <v>42942</v>
      </c>
      <c r="C7" s="86">
        <v>21757138</v>
      </c>
      <c r="D7" s="86">
        <v>27495038</v>
      </c>
      <c r="E7" s="86">
        <f>SUM(C7+D7)</f>
        <v>49252176</v>
      </c>
      <c r="F7" s="86">
        <f>F6+E7</f>
        <v>91321188</v>
      </c>
      <c r="G7" s="6"/>
      <c r="J7" s="59">
        <v>43307</v>
      </c>
      <c r="K7" s="38"/>
      <c r="L7" s="38"/>
      <c r="M7" s="38"/>
      <c r="N7" s="39"/>
      <c r="O7" s="6"/>
      <c r="P7" s="40">
        <f>SUM(N7-F7)</f>
        <v>-91321188</v>
      </c>
    </row>
    <row r="8" spans="1:16" x14ac:dyDescent="0.25">
      <c r="A8">
        <v>3</v>
      </c>
      <c r="B8" s="59">
        <v>42943</v>
      </c>
      <c r="C8" s="86">
        <v>29293188</v>
      </c>
      <c r="D8" s="86">
        <v>19282238</v>
      </c>
      <c r="E8" s="86">
        <f>SUM(C8+D8)</f>
        <v>48575426</v>
      </c>
      <c r="F8" s="86">
        <f>F7+E8</f>
        <v>139896614</v>
      </c>
      <c r="G8" s="6"/>
      <c r="J8" s="59">
        <v>43308</v>
      </c>
      <c r="K8" s="38"/>
      <c r="L8" s="54">
        <v>199237</v>
      </c>
      <c r="M8" s="38">
        <f>K8+L8</f>
        <v>199237</v>
      </c>
      <c r="N8" s="39">
        <f>M8</f>
        <v>199237</v>
      </c>
      <c r="O8" s="6"/>
      <c r="P8" s="40">
        <f>SUM(N8-F8)</f>
        <v>-139697377</v>
      </c>
    </row>
    <row r="9" spans="1:16" x14ac:dyDescent="0.25">
      <c r="A9">
        <v>4</v>
      </c>
      <c r="B9" s="59">
        <v>42944</v>
      </c>
      <c r="C9" s="86">
        <v>21397200</v>
      </c>
      <c r="D9" s="86">
        <v>12998913</v>
      </c>
      <c r="E9" s="86">
        <f>SUM(C9+D9)</f>
        <v>34396113</v>
      </c>
      <c r="F9" s="86">
        <f>F8+E9</f>
        <v>174292727</v>
      </c>
      <c r="G9" s="6"/>
      <c r="J9" s="59">
        <v>43309</v>
      </c>
      <c r="K9" s="38"/>
      <c r="L9" s="54">
        <v>159776</v>
      </c>
      <c r="M9" s="38">
        <f t="shared" ref="M9:M18" si="0">K9+L9</f>
        <v>159776</v>
      </c>
      <c r="N9" s="39">
        <f>N8+M9</f>
        <v>359013</v>
      </c>
      <c r="O9" s="6"/>
      <c r="P9" s="40">
        <f>SUM(N9-F9)</f>
        <v>-173933714</v>
      </c>
    </row>
    <row r="10" spans="1:16" x14ac:dyDescent="0.25">
      <c r="A10">
        <v>5</v>
      </c>
      <c r="B10" s="59">
        <v>42945</v>
      </c>
      <c r="C10" s="86">
        <v>21538825</v>
      </c>
      <c r="D10" s="86">
        <v>11424963</v>
      </c>
      <c r="E10" s="86">
        <f>SUM(C10+D10)</f>
        <v>32963788</v>
      </c>
      <c r="F10" s="86">
        <f>F9+E10</f>
        <v>207256515</v>
      </c>
      <c r="G10" s="6"/>
      <c r="J10" s="59">
        <v>43310</v>
      </c>
      <c r="K10" s="54">
        <v>96513</v>
      </c>
      <c r="L10" s="38">
        <v>230039</v>
      </c>
      <c r="M10" s="38">
        <f t="shared" si="0"/>
        <v>326552</v>
      </c>
      <c r="N10" s="39">
        <f t="shared" ref="N10:N60" si="1">N9+M10</f>
        <v>685565</v>
      </c>
      <c r="O10" s="6"/>
      <c r="P10" s="40">
        <f>SUM(N10-F10)</f>
        <v>-206570950</v>
      </c>
    </row>
    <row r="11" spans="1:16" x14ac:dyDescent="0.25">
      <c r="A11">
        <v>6</v>
      </c>
      <c r="B11" s="59">
        <v>42946</v>
      </c>
      <c r="C11" s="86">
        <v>29330913</v>
      </c>
      <c r="D11" s="86">
        <v>2771213</v>
      </c>
      <c r="E11" s="86">
        <f>SUM(C11+D11)</f>
        <v>32102126</v>
      </c>
      <c r="F11" s="86">
        <f>F10+E11</f>
        <v>239358641</v>
      </c>
      <c r="G11" s="6"/>
      <c r="J11" s="59">
        <v>43311</v>
      </c>
      <c r="K11" s="38">
        <v>95500</v>
      </c>
      <c r="L11" s="38">
        <v>94325</v>
      </c>
      <c r="M11" s="38">
        <f t="shared" si="0"/>
        <v>189825</v>
      </c>
      <c r="N11" s="39">
        <f t="shared" si="1"/>
        <v>875390</v>
      </c>
      <c r="O11" s="6"/>
      <c r="P11" s="40">
        <f>SUM(N11-F11)</f>
        <v>-238483251</v>
      </c>
    </row>
    <row r="12" spans="1:16" x14ac:dyDescent="0.25">
      <c r="A12">
        <v>7</v>
      </c>
      <c r="B12" s="59">
        <v>42947</v>
      </c>
      <c r="C12" s="86">
        <v>27749400</v>
      </c>
      <c r="D12" s="86">
        <v>12971963</v>
      </c>
      <c r="E12" s="86">
        <f>SUM(C12+D12)</f>
        <v>40721363</v>
      </c>
      <c r="F12" s="86">
        <f>F11+E12</f>
        <v>280080004</v>
      </c>
      <c r="G12" s="97">
        <f>G11+F12</f>
        <v>280080004</v>
      </c>
      <c r="J12" s="59">
        <v>43312</v>
      </c>
      <c r="K12" s="38">
        <v>384826</v>
      </c>
      <c r="L12" s="38">
        <v>457627</v>
      </c>
      <c r="M12" s="38">
        <f t="shared" si="0"/>
        <v>842453</v>
      </c>
      <c r="N12" s="39">
        <f>N11+M12</f>
        <v>1717843</v>
      </c>
      <c r="O12" s="72">
        <f>N12</f>
        <v>1717843</v>
      </c>
      <c r="P12" s="40">
        <f>SUM(N12-F12)</f>
        <v>-278362161</v>
      </c>
    </row>
    <row r="13" spans="1:16" x14ac:dyDescent="0.25">
      <c r="A13">
        <v>8</v>
      </c>
      <c r="B13" s="59">
        <v>42948</v>
      </c>
      <c r="C13" s="86">
        <v>23724138</v>
      </c>
      <c r="D13" s="86">
        <v>17363063</v>
      </c>
      <c r="E13" s="86">
        <f>SUM(C13+D13)</f>
        <v>41087201</v>
      </c>
      <c r="F13" s="86">
        <f>F12+E13</f>
        <v>321167205</v>
      </c>
      <c r="G13" s="6"/>
      <c r="J13" s="59">
        <v>43313</v>
      </c>
      <c r="K13" s="38">
        <v>662377</v>
      </c>
      <c r="L13" s="38">
        <v>1121491</v>
      </c>
      <c r="M13" s="38">
        <f t="shared" si="0"/>
        <v>1783868</v>
      </c>
      <c r="N13" s="39">
        <f t="shared" si="1"/>
        <v>3501711</v>
      </c>
      <c r="O13" s="6"/>
      <c r="P13" s="40">
        <f>SUM(N13-F13)</f>
        <v>-317665494</v>
      </c>
    </row>
    <row r="14" spans="1:16" x14ac:dyDescent="0.25">
      <c r="A14">
        <v>9</v>
      </c>
      <c r="B14" s="59">
        <v>42949</v>
      </c>
      <c r="C14" s="86">
        <v>19727038</v>
      </c>
      <c r="D14" s="86">
        <v>24143263</v>
      </c>
      <c r="E14" s="86">
        <f>SUM(C14+D14)</f>
        <v>43870301</v>
      </c>
      <c r="F14" s="86">
        <f>F13+E14</f>
        <v>365037506</v>
      </c>
      <c r="G14" s="6"/>
      <c r="J14" s="59">
        <v>43314</v>
      </c>
      <c r="K14" s="38">
        <v>199998</v>
      </c>
      <c r="L14" s="38">
        <v>1032065</v>
      </c>
      <c r="M14" s="38">
        <f t="shared" si="0"/>
        <v>1232063</v>
      </c>
      <c r="N14" s="39">
        <f t="shared" si="1"/>
        <v>4733774</v>
      </c>
      <c r="O14" s="6"/>
      <c r="P14" s="40">
        <f>SUM(N14-F14)</f>
        <v>-360303732</v>
      </c>
    </row>
    <row r="15" spans="1:16" x14ac:dyDescent="0.25">
      <c r="A15">
        <v>10</v>
      </c>
      <c r="B15" s="59">
        <v>42950</v>
      </c>
      <c r="C15" s="86">
        <v>17949688</v>
      </c>
      <c r="D15" s="86">
        <v>34860700</v>
      </c>
      <c r="E15" s="86">
        <f>SUM(C15+D15)</f>
        <v>52810388</v>
      </c>
      <c r="F15" s="86">
        <f>F14+E15</f>
        <v>417847894</v>
      </c>
      <c r="G15" s="6"/>
      <c r="J15" s="59">
        <v>43315</v>
      </c>
      <c r="K15" s="38">
        <v>682350</v>
      </c>
      <c r="L15" s="38">
        <v>1262643</v>
      </c>
      <c r="M15" s="38">
        <f t="shared" si="0"/>
        <v>1944993</v>
      </c>
      <c r="N15" s="39">
        <f t="shared" si="1"/>
        <v>6678767</v>
      </c>
      <c r="O15" s="6"/>
      <c r="P15" s="40">
        <f>SUM(N15-F15)</f>
        <v>-411169127</v>
      </c>
    </row>
    <row r="16" spans="1:16" x14ac:dyDescent="0.25">
      <c r="A16">
        <v>11</v>
      </c>
      <c r="B16" s="59">
        <v>42951</v>
      </c>
      <c r="C16" s="86">
        <v>19637738</v>
      </c>
      <c r="D16" s="86">
        <v>16247400</v>
      </c>
      <c r="E16" s="86">
        <f>SUM(C16+D16)</f>
        <v>35885138</v>
      </c>
      <c r="F16" s="86">
        <f>F15+E16</f>
        <v>453733032</v>
      </c>
      <c r="G16" s="6"/>
      <c r="J16" s="59">
        <v>43316</v>
      </c>
      <c r="K16" s="38">
        <v>434017</v>
      </c>
      <c r="L16" s="38">
        <v>660423</v>
      </c>
      <c r="M16" s="38">
        <f t="shared" si="0"/>
        <v>1094440</v>
      </c>
      <c r="N16" s="39">
        <f t="shared" si="1"/>
        <v>7773207</v>
      </c>
      <c r="O16" s="6"/>
      <c r="P16" s="40">
        <f>SUM(N16-F16)</f>
        <v>-445959825</v>
      </c>
    </row>
    <row r="17" spans="1:16" x14ac:dyDescent="0.25">
      <c r="A17">
        <v>12</v>
      </c>
      <c r="B17" s="59">
        <v>42952</v>
      </c>
      <c r="C17" s="86">
        <v>17462988</v>
      </c>
      <c r="D17" s="86">
        <v>12318163</v>
      </c>
      <c r="E17" s="86">
        <f>SUM(C17+D17)</f>
        <v>29781151</v>
      </c>
      <c r="F17" s="86">
        <f>F16+E17</f>
        <v>483514183</v>
      </c>
      <c r="G17" s="6"/>
      <c r="J17" s="59">
        <v>43317</v>
      </c>
      <c r="K17" s="38">
        <v>827969</v>
      </c>
      <c r="L17" s="38">
        <v>0</v>
      </c>
      <c r="M17" s="38">
        <f t="shared" si="0"/>
        <v>827969</v>
      </c>
      <c r="N17" s="39">
        <f t="shared" si="1"/>
        <v>8601176</v>
      </c>
      <c r="O17" s="6"/>
      <c r="P17" s="40">
        <f>SUM(N17-F17)</f>
        <v>-474913007</v>
      </c>
    </row>
    <row r="18" spans="1:16" x14ac:dyDescent="0.25">
      <c r="A18">
        <v>13</v>
      </c>
      <c r="B18" s="59">
        <v>42953</v>
      </c>
      <c r="C18" s="86">
        <v>24010788</v>
      </c>
      <c r="D18" s="86">
        <v>2987863</v>
      </c>
      <c r="E18" s="86">
        <f>SUM(C18+D18)</f>
        <v>26998651</v>
      </c>
      <c r="F18" s="86">
        <f>F17+E18</f>
        <v>510512834</v>
      </c>
      <c r="G18" s="6"/>
      <c r="J18" s="59">
        <v>43318</v>
      </c>
      <c r="K18" s="38">
        <v>952848</v>
      </c>
      <c r="L18" s="38">
        <v>438132</v>
      </c>
      <c r="M18" s="38">
        <f t="shared" si="0"/>
        <v>1390980</v>
      </c>
      <c r="N18" s="39">
        <f t="shared" si="1"/>
        <v>9992156</v>
      </c>
      <c r="O18" s="6"/>
      <c r="P18" s="40">
        <f>SUM(N18-F18)</f>
        <v>-500520678</v>
      </c>
    </row>
    <row r="19" spans="1:16" x14ac:dyDescent="0.25">
      <c r="A19">
        <v>14</v>
      </c>
      <c r="B19" s="59">
        <v>42954</v>
      </c>
      <c r="C19" s="86">
        <v>52366488</v>
      </c>
      <c r="D19" s="86">
        <v>15200413</v>
      </c>
      <c r="E19" s="86">
        <f>SUM(C19+D19)</f>
        <v>67566901</v>
      </c>
      <c r="F19" s="86">
        <f>F18+E19</f>
        <v>578079735</v>
      </c>
      <c r="G19" s="6"/>
      <c r="J19" s="59">
        <v>43319</v>
      </c>
      <c r="K19" s="38">
        <v>605174</v>
      </c>
      <c r="L19" s="38">
        <f>107143+461786</f>
        <v>568929</v>
      </c>
      <c r="M19" s="38">
        <f t="shared" ref="M19:M60" si="2">K19+L19</f>
        <v>1174103</v>
      </c>
      <c r="N19" s="39">
        <f t="shared" si="1"/>
        <v>11166259</v>
      </c>
      <c r="O19" s="6"/>
      <c r="P19" s="40">
        <f>SUM(N19-F19)</f>
        <v>-566913476</v>
      </c>
    </row>
    <row r="20" spans="1:16" x14ac:dyDescent="0.25">
      <c r="A20">
        <v>15</v>
      </c>
      <c r="B20" s="59">
        <v>42955</v>
      </c>
      <c r="C20" s="86">
        <v>21730075</v>
      </c>
      <c r="D20" s="86">
        <v>32911338</v>
      </c>
      <c r="E20" s="86">
        <f>SUM(C20+D20)</f>
        <v>54641413</v>
      </c>
      <c r="F20" s="86">
        <f>F19+E20</f>
        <v>632721148</v>
      </c>
      <c r="G20" s="6"/>
      <c r="J20" s="59">
        <v>43320</v>
      </c>
      <c r="K20" s="38">
        <v>1267357</v>
      </c>
      <c r="L20" s="38">
        <v>485893</v>
      </c>
      <c r="M20" s="38">
        <f t="shared" si="2"/>
        <v>1753250</v>
      </c>
      <c r="N20" s="39">
        <f t="shared" si="1"/>
        <v>12919509</v>
      </c>
      <c r="O20" s="6"/>
      <c r="P20" s="40">
        <f>SUM(N20-F20)</f>
        <v>-619801639</v>
      </c>
    </row>
    <row r="21" spans="1:16" x14ac:dyDescent="0.25">
      <c r="A21">
        <v>16</v>
      </c>
      <c r="B21" s="59">
        <v>42956</v>
      </c>
      <c r="C21" s="86">
        <v>29442175</v>
      </c>
      <c r="D21" s="86">
        <v>10884614</v>
      </c>
      <c r="E21" s="86">
        <f>SUM(C21+D21)</f>
        <v>40326789</v>
      </c>
      <c r="F21" s="86">
        <f>F20+E21</f>
        <v>673047937</v>
      </c>
      <c r="G21" s="6"/>
      <c r="J21" s="59">
        <v>43321</v>
      </c>
      <c r="K21" s="38">
        <v>570072</v>
      </c>
      <c r="L21" s="38">
        <v>885858</v>
      </c>
      <c r="M21" s="38">
        <f t="shared" si="2"/>
        <v>1455930</v>
      </c>
      <c r="N21" s="39">
        <f t="shared" si="1"/>
        <v>14375439</v>
      </c>
      <c r="O21" s="6"/>
      <c r="P21" s="40">
        <f>SUM(N21-F21)</f>
        <v>-658672498</v>
      </c>
    </row>
    <row r="22" spans="1:16" x14ac:dyDescent="0.25">
      <c r="A22">
        <v>17</v>
      </c>
      <c r="B22" s="59">
        <v>42957</v>
      </c>
      <c r="C22" s="86">
        <v>24353200</v>
      </c>
      <c r="D22" s="86">
        <v>33508388</v>
      </c>
      <c r="E22" s="86">
        <f>SUM(C22+D22)</f>
        <v>57861588</v>
      </c>
      <c r="F22" s="86">
        <f>F21+E22</f>
        <v>730909525</v>
      </c>
      <c r="G22" s="6"/>
      <c r="J22" s="59">
        <v>43322</v>
      </c>
      <c r="K22" s="38">
        <v>1493575</v>
      </c>
      <c r="L22" s="38">
        <v>1320572</v>
      </c>
      <c r="M22" s="38">
        <f t="shared" si="2"/>
        <v>2814147</v>
      </c>
      <c r="N22" s="39">
        <f t="shared" si="1"/>
        <v>17189586</v>
      </c>
      <c r="O22" s="6"/>
      <c r="P22" s="40">
        <f>SUM(N22-F22)</f>
        <v>-713719939</v>
      </c>
    </row>
    <row r="23" spans="1:16" x14ac:dyDescent="0.25">
      <c r="A23">
        <v>18</v>
      </c>
      <c r="B23" s="59">
        <v>42958</v>
      </c>
      <c r="C23" s="86">
        <v>30594950</v>
      </c>
      <c r="D23" s="86">
        <v>10869663</v>
      </c>
      <c r="E23" s="86">
        <f>SUM(C23+D23)</f>
        <v>41464613</v>
      </c>
      <c r="F23" s="86">
        <f>F22+E23</f>
        <v>772374138</v>
      </c>
      <c r="G23" s="6"/>
      <c r="J23" s="59">
        <v>43323</v>
      </c>
      <c r="K23" s="38">
        <v>1980787</v>
      </c>
      <c r="L23" s="38">
        <v>0</v>
      </c>
      <c r="M23" s="38">
        <f t="shared" si="2"/>
        <v>1980787</v>
      </c>
      <c r="N23" s="39">
        <f t="shared" si="1"/>
        <v>19170373</v>
      </c>
      <c r="O23" s="6"/>
      <c r="P23" s="40">
        <f>SUM(N23-F23)</f>
        <v>-753203765</v>
      </c>
    </row>
    <row r="24" spans="1:16" x14ac:dyDescent="0.25">
      <c r="A24">
        <v>19</v>
      </c>
      <c r="B24" s="59">
        <v>42959</v>
      </c>
      <c r="C24" s="86">
        <v>33558838</v>
      </c>
      <c r="D24" s="86">
        <v>10857788</v>
      </c>
      <c r="E24" s="86">
        <f>SUM(C24+D24)</f>
        <v>44416626</v>
      </c>
      <c r="F24" s="86">
        <f>F23+E24</f>
        <v>816790764</v>
      </c>
      <c r="G24" s="6"/>
      <c r="J24" s="59">
        <v>43324</v>
      </c>
      <c r="K24" s="38">
        <v>3388232</v>
      </c>
      <c r="L24" s="38">
        <v>0</v>
      </c>
      <c r="M24" s="38">
        <f t="shared" si="2"/>
        <v>3388232</v>
      </c>
      <c r="N24" s="39">
        <f t="shared" si="1"/>
        <v>22558605</v>
      </c>
      <c r="O24" s="6"/>
      <c r="P24" s="40">
        <f>SUM(N24-F24)</f>
        <v>-794232159</v>
      </c>
    </row>
    <row r="25" spans="1:16" x14ac:dyDescent="0.25">
      <c r="A25">
        <v>20</v>
      </c>
      <c r="B25" s="59">
        <v>42960</v>
      </c>
      <c r="C25" s="86">
        <v>20817288</v>
      </c>
      <c r="D25" s="86">
        <v>2158313</v>
      </c>
      <c r="E25" s="86">
        <f>SUM(C25+D25)</f>
        <v>22975601</v>
      </c>
      <c r="F25" s="86">
        <f>F24+E25</f>
        <v>839766365</v>
      </c>
      <c r="G25" s="6"/>
      <c r="J25" s="59">
        <v>43325</v>
      </c>
      <c r="K25" s="38">
        <v>2080453</v>
      </c>
      <c r="L25" s="38">
        <f>135357+3515792</f>
        <v>3651149</v>
      </c>
      <c r="M25" s="38">
        <f t="shared" si="2"/>
        <v>5731602</v>
      </c>
      <c r="N25" s="39">
        <f t="shared" si="1"/>
        <v>28290207</v>
      </c>
      <c r="O25" s="6"/>
      <c r="P25" s="40">
        <f>SUM(N25-F25)</f>
        <v>-811476158</v>
      </c>
    </row>
    <row r="26" spans="1:16" x14ac:dyDescent="0.25">
      <c r="A26">
        <v>21</v>
      </c>
      <c r="B26" s="59">
        <v>42961</v>
      </c>
      <c r="C26" s="86">
        <v>36736738</v>
      </c>
      <c r="D26" s="86">
        <v>13616050</v>
      </c>
      <c r="E26" s="86">
        <f>SUM(C26+D26)</f>
        <v>50352788</v>
      </c>
      <c r="F26" s="86">
        <f>F25+E26</f>
        <v>890119153</v>
      </c>
      <c r="G26" s="6"/>
      <c r="J26" s="59">
        <v>43326</v>
      </c>
      <c r="K26" s="38">
        <v>2778537</v>
      </c>
      <c r="L26" s="38">
        <v>1352891</v>
      </c>
      <c r="M26" s="38">
        <f t="shared" si="2"/>
        <v>4131428</v>
      </c>
      <c r="N26" s="39">
        <f t="shared" si="1"/>
        <v>32421635</v>
      </c>
      <c r="O26" s="6"/>
      <c r="P26" s="40">
        <f>SUM(N26-F26)</f>
        <v>-857697518</v>
      </c>
    </row>
    <row r="27" spans="1:16" x14ac:dyDescent="0.25">
      <c r="A27">
        <v>22</v>
      </c>
      <c r="B27" s="59">
        <v>42962</v>
      </c>
      <c r="C27" s="86">
        <v>14029925</v>
      </c>
      <c r="D27" s="86">
        <v>20179562</v>
      </c>
      <c r="E27" s="86">
        <f>SUM(C27+D27)</f>
        <v>34209487</v>
      </c>
      <c r="F27" s="86">
        <f>F26+E27</f>
        <v>924328640</v>
      </c>
      <c r="G27" s="6"/>
      <c r="J27" s="59">
        <v>43327</v>
      </c>
      <c r="K27" s="38">
        <v>2432481</v>
      </c>
      <c r="L27" s="38">
        <f>483816+1180141</f>
        <v>1663957</v>
      </c>
      <c r="M27" s="38">
        <f t="shared" si="2"/>
        <v>4096438</v>
      </c>
      <c r="N27" s="39">
        <f t="shared" si="1"/>
        <v>36518073</v>
      </c>
      <c r="O27" s="6"/>
      <c r="P27" s="40">
        <f>SUM(N27-F27)</f>
        <v>-887810567</v>
      </c>
    </row>
    <row r="28" spans="1:16" x14ac:dyDescent="0.25">
      <c r="A28">
        <v>23</v>
      </c>
      <c r="B28" s="59">
        <v>42963</v>
      </c>
      <c r="C28" s="86">
        <v>45469275</v>
      </c>
      <c r="D28" s="86">
        <v>28059763</v>
      </c>
      <c r="E28" s="86">
        <f>SUM(C28+D28)</f>
        <v>73529038</v>
      </c>
      <c r="F28" s="86">
        <f>F27+E28</f>
        <v>997857678</v>
      </c>
      <c r="G28" s="6"/>
      <c r="J28" s="59">
        <v>43328</v>
      </c>
      <c r="K28" s="38">
        <v>2637783</v>
      </c>
      <c r="L28" s="38">
        <f>362826+956327</f>
        <v>1319153</v>
      </c>
      <c r="M28" s="38">
        <f t="shared" si="2"/>
        <v>3956936</v>
      </c>
      <c r="N28" s="39">
        <f t="shared" si="1"/>
        <v>40475009</v>
      </c>
      <c r="O28" s="6"/>
      <c r="P28" s="40">
        <f>SUM(N28-F28)</f>
        <v>-957382669</v>
      </c>
    </row>
    <row r="29" spans="1:16" x14ac:dyDescent="0.25">
      <c r="A29">
        <v>24</v>
      </c>
      <c r="B29" s="59">
        <v>42964</v>
      </c>
      <c r="C29" s="98"/>
      <c r="D29" s="98"/>
      <c r="E29" s="86">
        <f>SUM(C29+D29)</f>
        <v>0</v>
      </c>
      <c r="F29" s="86">
        <f>F28+E29</f>
        <v>997857678</v>
      </c>
      <c r="G29" s="6"/>
      <c r="J29" s="59">
        <v>43329</v>
      </c>
      <c r="K29" s="38"/>
      <c r="L29" s="38"/>
      <c r="M29" s="38">
        <f t="shared" si="2"/>
        <v>0</v>
      </c>
      <c r="N29" s="39">
        <f t="shared" si="1"/>
        <v>40475009</v>
      </c>
      <c r="O29" s="6"/>
      <c r="P29" s="40">
        <f>SUM(N29-F29)</f>
        <v>-957382669</v>
      </c>
    </row>
    <row r="30" spans="1:16" x14ac:dyDescent="0.25">
      <c r="A30">
        <v>25</v>
      </c>
      <c r="B30" s="59">
        <v>42965</v>
      </c>
      <c r="C30" s="86">
        <v>26664850</v>
      </c>
      <c r="D30" s="86">
        <v>31866875</v>
      </c>
      <c r="E30" s="86">
        <f>SUM(C30+D30)</f>
        <v>58531725</v>
      </c>
      <c r="F30" s="86">
        <f>F29+E30</f>
        <v>1056389403</v>
      </c>
      <c r="G30" s="6"/>
      <c r="J30" s="59">
        <v>43330</v>
      </c>
      <c r="K30" s="38">
        <v>3436000</v>
      </c>
      <c r="L30" s="38">
        <v>177863</v>
      </c>
      <c r="M30" s="38">
        <f t="shared" si="2"/>
        <v>3613863</v>
      </c>
      <c r="N30" s="39">
        <f t="shared" si="1"/>
        <v>44088872</v>
      </c>
      <c r="O30" s="6"/>
      <c r="P30" s="40">
        <f>SUM(N30-F30)</f>
        <v>-1012300531</v>
      </c>
    </row>
    <row r="31" spans="1:16" x14ac:dyDescent="0.25">
      <c r="A31">
        <v>26</v>
      </c>
      <c r="B31" s="59">
        <v>42966</v>
      </c>
      <c r="C31" s="86">
        <v>41446550</v>
      </c>
      <c r="D31" s="86">
        <v>22290550</v>
      </c>
      <c r="E31" s="86">
        <f>SUM(C31+D31)</f>
        <v>63737100</v>
      </c>
      <c r="F31" s="86">
        <f>F30+E31</f>
        <v>1120126503</v>
      </c>
      <c r="G31" s="6"/>
      <c r="J31" s="59">
        <v>43331</v>
      </c>
      <c r="K31" s="38">
        <v>4286300</v>
      </c>
      <c r="L31" s="38">
        <v>480664</v>
      </c>
      <c r="M31" s="38">
        <f t="shared" si="2"/>
        <v>4766964</v>
      </c>
      <c r="N31" s="39">
        <f t="shared" si="1"/>
        <v>48855836</v>
      </c>
      <c r="O31" s="6"/>
      <c r="P31" s="40">
        <f>SUM(N31-F31)</f>
        <v>-1071270667</v>
      </c>
    </row>
    <row r="32" spans="1:16" x14ac:dyDescent="0.25">
      <c r="A32">
        <v>27</v>
      </c>
      <c r="B32" s="59">
        <v>42967</v>
      </c>
      <c r="C32" s="86">
        <v>22100400</v>
      </c>
      <c r="D32" s="86">
        <v>961013</v>
      </c>
      <c r="E32" s="86">
        <f>SUM(C32+D32)</f>
        <v>23061413</v>
      </c>
      <c r="F32" s="86">
        <f>F31+E32</f>
        <v>1143187916</v>
      </c>
      <c r="G32" s="6"/>
      <c r="J32" s="59">
        <v>43332</v>
      </c>
      <c r="K32" s="38">
        <v>2837200</v>
      </c>
      <c r="L32" s="38">
        <v>133676</v>
      </c>
      <c r="M32" s="38">
        <f t="shared" si="2"/>
        <v>2970876</v>
      </c>
      <c r="N32" s="39">
        <f t="shared" si="1"/>
        <v>51826712</v>
      </c>
      <c r="O32" s="6"/>
      <c r="P32" s="40">
        <f>SUM(N32-F32)</f>
        <v>-1091361204</v>
      </c>
    </row>
    <row r="33" spans="1:16" x14ac:dyDescent="0.25">
      <c r="A33">
        <v>28</v>
      </c>
      <c r="B33" s="59">
        <v>42968</v>
      </c>
      <c r="C33" s="86">
        <v>25213275</v>
      </c>
      <c r="D33" s="86">
        <v>21342825</v>
      </c>
      <c r="E33" s="86">
        <f>SUM(C33+D33)</f>
        <v>46556100</v>
      </c>
      <c r="F33" s="86">
        <f>F32+E33</f>
        <v>1189744016</v>
      </c>
      <c r="G33" s="6"/>
      <c r="J33" s="59">
        <v>43333</v>
      </c>
      <c r="K33" s="38">
        <v>1783200</v>
      </c>
      <c r="L33" s="38">
        <v>491989</v>
      </c>
      <c r="M33" s="38">
        <f t="shared" si="2"/>
        <v>2275189</v>
      </c>
      <c r="N33" s="39">
        <f t="shared" si="1"/>
        <v>54101901</v>
      </c>
      <c r="O33" s="6"/>
      <c r="P33" s="40">
        <f>SUM(N33-F33)</f>
        <v>-1135642115</v>
      </c>
    </row>
    <row r="34" spans="1:16" x14ac:dyDescent="0.25">
      <c r="A34">
        <v>29</v>
      </c>
      <c r="B34" s="59">
        <v>42969</v>
      </c>
      <c r="C34" s="86">
        <v>18828588</v>
      </c>
      <c r="D34" s="86">
        <v>22054026</v>
      </c>
      <c r="E34" s="86">
        <f>SUM(C34+D34)</f>
        <v>40882614</v>
      </c>
      <c r="F34" s="86">
        <f>F33+E34</f>
        <v>1230626630</v>
      </c>
      <c r="G34" s="6"/>
      <c r="J34" s="59">
        <v>43334</v>
      </c>
      <c r="K34" s="38"/>
      <c r="L34" s="38"/>
      <c r="M34" s="38">
        <f t="shared" si="2"/>
        <v>0</v>
      </c>
      <c r="N34" s="39">
        <f t="shared" si="1"/>
        <v>54101901</v>
      </c>
      <c r="O34" s="6"/>
      <c r="P34" s="40">
        <f>SUM(N34-F34)</f>
        <v>-1176524729</v>
      </c>
    </row>
    <row r="35" spans="1:16" x14ac:dyDescent="0.25">
      <c r="A35">
        <v>30</v>
      </c>
      <c r="B35" s="59">
        <v>42970</v>
      </c>
      <c r="C35" s="86">
        <v>17807275</v>
      </c>
      <c r="D35" s="86">
        <v>21616788</v>
      </c>
      <c r="E35" s="86">
        <f>SUM(C35+D35)</f>
        <v>39424063</v>
      </c>
      <c r="F35" s="86">
        <f>F34+E35</f>
        <v>1270050693</v>
      </c>
      <c r="G35" s="38"/>
      <c r="J35" s="59">
        <v>43335</v>
      </c>
      <c r="K35" s="55">
        <v>2866800</v>
      </c>
      <c r="L35" s="55">
        <v>260051</v>
      </c>
      <c r="M35" s="38">
        <f t="shared" si="2"/>
        <v>3126851</v>
      </c>
      <c r="N35" s="39">
        <f t="shared" si="1"/>
        <v>57228752</v>
      </c>
      <c r="O35" s="38"/>
      <c r="P35" s="40">
        <f>SUM(N35-F35)</f>
        <v>-1212821941</v>
      </c>
    </row>
    <row r="36" spans="1:16" x14ac:dyDescent="0.25">
      <c r="A36">
        <v>31</v>
      </c>
      <c r="B36" s="59">
        <v>42971</v>
      </c>
      <c r="C36" s="86">
        <v>15724537</v>
      </c>
      <c r="D36" s="86">
        <v>15369638</v>
      </c>
      <c r="E36" s="86">
        <f>SUM(C36+D36)</f>
        <v>31094175</v>
      </c>
      <c r="F36" s="86">
        <f>F35+E36</f>
        <v>1301144868</v>
      </c>
      <c r="G36" s="6"/>
      <c r="J36" s="59">
        <v>43336</v>
      </c>
      <c r="K36" s="55">
        <v>1977900</v>
      </c>
      <c r="L36" s="55">
        <v>3960992</v>
      </c>
      <c r="M36" s="38">
        <f t="shared" si="2"/>
        <v>5938892</v>
      </c>
      <c r="N36" s="39">
        <f t="shared" si="1"/>
        <v>63167644</v>
      </c>
      <c r="O36" s="38"/>
      <c r="P36" s="40">
        <f>SUM(N36-F36)</f>
        <v>-1237977224</v>
      </c>
    </row>
    <row r="37" spans="1:16" x14ac:dyDescent="0.25">
      <c r="A37">
        <v>32</v>
      </c>
      <c r="B37" s="59">
        <v>42972</v>
      </c>
      <c r="C37" s="86">
        <v>23025975</v>
      </c>
      <c r="D37" s="86">
        <v>14202500</v>
      </c>
      <c r="E37" s="86">
        <f>SUM(C37+D37)</f>
        <v>37228475</v>
      </c>
      <c r="F37" s="86">
        <f>F36+E37</f>
        <v>1338373343</v>
      </c>
      <c r="G37" s="38"/>
      <c r="J37" s="59">
        <v>43337</v>
      </c>
      <c r="K37" s="55">
        <v>3808500</v>
      </c>
      <c r="L37" s="55">
        <v>1792699</v>
      </c>
      <c r="M37" s="38">
        <f t="shared" si="2"/>
        <v>5601199</v>
      </c>
      <c r="N37" s="39">
        <f t="shared" si="1"/>
        <v>68768843</v>
      </c>
      <c r="O37" s="38"/>
      <c r="P37" s="40">
        <f>SUM(N37-F37)</f>
        <v>-1269604500</v>
      </c>
    </row>
    <row r="38" spans="1:16" x14ac:dyDescent="0.25">
      <c r="A38">
        <v>33</v>
      </c>
      <c r="B38" s="59">
        <v>42973</v>
      </c>
      <c r="C38" s="86">
        <v>31154463</v>
      </c>
      <c r="D38" s="86">
        <v>11681389</v>
      </c>
      <c r="E38" s="86">
        <f>SUM(C38+D38)</f>
        <v>42835852</v>
      </c>
      <c r="F38" s="86">
        <f>F37+E38</f>
        <v>1381209195</v>
      </c>
      <c r="G38" s="38"/>
      <c r="J38" s="59">
        <v>43338</v>
      </c>
      <c r="K38" s="55">
        <v>2082442</v>
      </c>
      <c r="L38" s="55">
        <v>511651</v>
      </c>
      <c r="M38" s="38">
        <f t="shared" si="2"/>
        <v>2594093</v>
      </c>
      <c r="N38" s="39">
        <f t="shared" si="1"/>
        <v>71362936</v>
      </c>
      <c r="O38" s="38"/>
      <c r="P38" s="40">
        <f>SUM(N38-F38)</f>
        <v>-1309846259</v>
      </c>
    </row>
    <row r="39" spans="1:16" x14ac:dyDescent="0.25">
      <c r="A39">
        <v>34</v>
      </c>
      <c r="B39" s="59">
        <v>42974</v>
      </c>
      <c r="C39" s="86">
        <v>32814576</v>
      </c>
      <c r="D39" s="86">
        <v>1172850</v>
      </c>
      <c r="E39" s="86">
        <f>SUM(C39+D39)</f>
        <v>33987426</v>
      </c>
      <c r="F39" s="86">
        <f>F38+E39</f>
        <v>1415196621</v>
      </c>
      <c r="G39" s="38"/>
      <c r="J39" s="59">
        <v>43339</v>
      </c>
      <c r="K39" s="55">
        <v>1066715</v>
      </c>
      <c r="L39" s="55">
        <v>551626</v>
      </c>
      <c r="M39" s="38">
        <f t="shared" si="2"/>
        <v>1618341</v>
      </c>
      <c r="N39" s="39">
        <f t="shared" si="1"/>
        <v>72981277</v>
      </c>
      <c r="O39" s="38"/>
      <c r="P39" s="40">
        <f>SUM(N39-F39)</f>
        <v>-1342215344</v>
      </c>
    </row>
    <row r="40" spans="1:16" x14ac:dyDescent="0.25">
      <c r="A40">
        <v>35</v>
      </c>
      <c r="B40" s="59">
        <v>42975</v>
      </c>
      <c r="C40" s="86">
        <v>33584875</v>
      </c>
      <c r="D40" s="86">
        <v>32434325</v>
      </c>
      <c r="E40" s="86">
        <f>SUM(C40+D40)</f>
        <v>66019200</v>
      </c>
      <c r="F40" s="86">
        <f>F39+E40</f>
        <v>1481215821</v>
      </c>
      <c r="G40" s="38"/>
      <c r="J40" s="59">
        <v>43340</v>
      </c>
      <c r="K40" s="56">
        <v>2642507</v>
      </c>
      <c r="L40" s="57">
        <v>0</v>
      </c>
      <c r="M40" s="38">
        <f t="shared" si="2"/>
        <v>2642507</v>
      </c>
      <c r="N40" s="39">
        <f t="shared" si="1"/>
        <v>75623784</v>
      </c>
      <c r="O40" s="38"/>
      <c r="P40" s="40">
        <f>SUM(N40-F40)</f>
        <v>-1405592037</v>
      </c>
    </row>
    <row r="41" spans="1:16" x14ac:dyDescent="0.25">
      <c r="A41">
        <v>36</v>
      </c>
      <c r="B41" s="59">
        <v>42976</v>
      </c>
      <c r="C41" s="86">
        <v>38619875</v>
      </c>
      <c r="D41" s="86">
        <v>22970313</v>
      </c>
      <c r="E41" s="86">
        <f>SUM(C41+D41)</f>
        <v>61590188</v>
      </c>
      <c r="F41" s="86">
        <f>F40+E41</f>
        <v>1542806009</v>
      </c>
      <c r="G41" s="38"/>
      <c r="J41" s="59">
        <v>43341</v>
      </c>
      <c r="K41" s="58">
        <v>2294871</v>
      </c>
      <c r="L41" s="58">
        <v>1283116</v>
      </c>
      <c r="M41" s="38">
        <f t="shared" si="2"/>
        <v>3577987</v>
      </c>
      <c r="N41" s="39">
        <f t="shared" si="1"/>
        <v>79201771</v>
      </c>
      <c r="O41" s="38"/>
      <c r="P41" s="40">
        <f>SUM(N41-F41)</f>
        <v>-1463604238</v>
      </c>
    </row>
    <row r="42" spans="1:16" x14ac:dyDescent="0.25">
      <c r="A42">
        <v>37</v>
      </c>
      <c r="B42" s="59">
        <v>42977</v>
      </c>
      <c r="C42" s="86">
        <v>24122013</v>
      </c>
      <c r="D42" s="86">
        <v>10183163</v>
      </c>
      <c r="E42" s="86">
        <f>SUM(C42+D42)</f>
        <v>34305176</v>
      </c>
      <c r="F42" s="86">
        <f>F41+E42</f>
        <v>1577111185</v>
      </c>
      <c r="G42" s="38"/>
      <c r="J42" s="59">
        <v>43342</v>
      </c>
      <c r="K42" s="55">
        <v>2310119</v>
      </c>
      <c r="L42" s="55">
        <v>105500</v>
      </c>
      <c r="M42" s="38">
        <f t="shared" si="2"/>
        <v>2415619</v>
      </c>
      <c r="N42" s="39">
        <f t="shared" si="1"/>
        <v>81617390</v>
      </c>
      <c r="O42" s="38"/>
      <c r="P42" s="40">
        <f>SUM(N42-F42)</f>
        <v>-1495493795</v>
      </c>
    </row>
    <row r="43" spans="1:16" x14ac:dyDescent="0.25">
      <c r="A43">
        <v>38</v>
      </c>
      <c r="B43" s="59">
        <v>42978</v>
      </c>
      <c r="C43" s="86">
        <v>24737975</v>
      </c>
      <c r="D43" s="86">
        <v>14470488</v>
      </c>
      <c r="E43" s="86">
        <f>SUM(C43+D43)</f>
        <v>39208463</v>
      </c>
      <c r="F43" s="86">
        <f>F42+E43</f>
        <v>1616319648</v>
      </c>
      <c r="G43" s="97">
        <f>G42+F43</f>
        <v>1616319648</v>
      </c>
      <c r="J43" s="59">
        <v>43343</v>
      </c>
      <c r="K43" s="58">
        <v>2056609</v>
      </c>
      <c r="L43" s="55">
        <v>17844972</v>
      </c>
      <c r="M43" s="38">
        <f t="shared" si="2"/>
        <v>19901581</v>
      </c>
      <c r="N43" s="39">
        <f t="shared" si="1"/>
        <v>101518971</v>
      </c>
      <c r="O43" s="71">
        <f>N43</f>
        <v>101518971</v>
      </c>
      <c r="P43" s="40">
        <f>SUM(N43-F43)</f>
        <v>-1514800677</v>
      </c>
    </row>
    <row r="44" spans="1:16" x14ac:dyDescent="0.25">
      <c r="A44">
        <v>39</v>
      </c>
      <c r="B44" s="59">
        <v>42979</v>
      </c>
      <c r="C44" s="86">
        <v>25651200</v>
      </c>
      <c r="D44" s="86">
        <v>3043863</v>
      </c>
      <c r="E44" s="86">
        <f>SUM(C44+D44)</f>
        <v>28695063</v>
      </c>
      <c r="F44" s="86">
        <f>F43+E44</f>
        <v>1645014711</v>
      </c>
      <c r="G44" s="38"/>
      <c r="J44" s="59">
        <v>43344</v>
      </c>
      <c r="K44" s="76">
        <v>2688445</v>
      </c>
      <c r="L44" s="76">
        <v>421589</v>
      </c>
      <c r="M44" s="77">
        <f t="shared" si="2"/>
        <v>3110034</v>
      </c>
      <c r="N44" s="78">
        <f>N43+M44</f>
        <v>104629005</v>
      </c>
      <c r="O44" s="77"/>
      <c r="P44" s="40">
        <f>SUM(N44-F44)</f>
        <v>-1540385706</v>
      </c>
    </row>
    <row r="45" spans="1:16" x14ac:dyDescent="0.25">
      <c r="A45">
        <v>40</v>
      </c>
      <c r="B45" s="59">
        <v>42980</v>
      </c>
      <c r="C45" s="86">
        <v>23203000</v>
      </c>
      <c r="D45" s="86">
        <v>2094050</v>
      </c>
      <c r="E45" s="86">
        <f>SUM(C45+D45)</f>
        <v>25297050</v>
      </c>
      <c r="F45" s="86">
        <f>F44+E45</f>
        <v>1670311761</v>
      </c>
      <c r="G45" s="38"/>
      <c r="J45" s="59">
        <v>43345</v>
      </c>
      <c r="K45" s="76">
        <v>4744704</v>
      </c>
      <c r="L45" s="76"/>
      <c r="M45" s="77">
        <f t="shared" si="2"/>
        <v>4744704</v>
      </c>
      <c r="N45" s="78">
        <f t="shared" si="1"/>
        <v>109373709</v>
      </c>
      <c r="O45" s="77"/>
      <c r="P45" s="40">
        <f>SUM(N45-F45)</f>
        <v>-1560938052</v>
      </c>
    </row>
    <row r="46" spans="1:16" x14ac:dyDescent="0.25">
      <c r="A46">
        <v>41</v>
      </c>
      <c r="B46" s="59">
        <v>42981</v>
      </c>
      <c r="C46" s="86">
        <v>21953138</v>
      </c>
      <c r="D46" s="86">
        <v>42904138</v>
      </c>
      <c r="E46" s="86">
        <f>SUM(C46+D46)</f>
        <v>64857276</v>
      </c>
      <c r="F46" s="86">
        <f>F45+E46</f>
        <v>1735169037</v>
      </c>
      <c r="G46" s="38"/>
      <c r="J46" s="59">
        <v>43346</v>
      </c>
      <c r="K46" s="79">
        <v>4307051</v>
      </c>
      <c r="L46" s="76">
        <v>5492719</v>
      </c>
      <c r="M46" s="77">
        <f t="shared" si="2"/>
        <v>9799770</v>
      </c>
      <c r="N46" s="78">
        <f t="shared" si="1"/>
        <v>119173479</v>
      </c>
      <c r="O46" s="77"/>
      <c r="P46" s="40">
        <f>SUM(N46-F46)</f>
        <v>-1615995558</v>
      </c>
    </row>
    <row r="47" spans="1:16" x14ac:dyDescent="0.25">
      <c r="A47">
        <v>42</v>
      </c>
      <c r="B47" s="59">
        <v>42982</v>
      </c>
      <c r="C47" s="86">
        <v>26191813</v>
      </c>
      <c r="D47" s="86">
        <v>22632950</v>
      </c>
      <c r="E47" s="86">
        <f>SUM(C47+D47)</f>
        <v>48824763</v>
      </c>
      <c r="F47" s="86">
        <f>F46+E47</f>
        <v>1783993800</v>
      </c>
      <c r="G47" s="38"/>
      <c r="J47" s="59">
        <v>43347</v>
      </c>
      <c r="K47" s="80">
        <v>4351163</v>
      </c>
      <c r="L47" s="80">
        <v>6946927</v>
      </c>
      <c r="M47" s="77">
        <f t="shared" si="2"/>
        <v>11298090</v>
      </c>
      <c r="N47" s="78">
        <f>N46+M47</f>
        <v>130471569</v>
      </c>
      <c r="O47" s="77"/>
      <c r="P47" s="40">
        <f>SUM(N47-F47)</f>
        <v>-1653522231</v>
      </c>
    </row>
    <row r="48" spans="1:16" x14ac:dyDescent="0.25">
      <c r="A48">
        <v>43</v>
      </c>
      <c r="B48" s="59">
        <v>42983</v>
      </c>
      <c r="C48" s="86">
        <v>23497075</v>
      </c>
      <c r="D48" s="86">
        <v>11169800</v>
      </c>
      <c r="E48" s="86">
        <f>SUM(C48+D48)</f>
        <v>34666875</v>
      </c>
      <c r="F48" s="86">
        <f>F47+E48</f>
        <v>1818660675</v>
      </c>
      <c r="G48" s="38"/>
      <c r="J48" s="59">
        <v>43348</v>
      </c>
      <c r="K48" s="81">
        <v>3713284</v>
      </c>
      <c r="L48" s="80">
        <v>2181205</v>
      </c>
      <c r="M48" s="77">
        <f t="shared" si="2"/>
        <v>5894489</v>
      </c>
      <c r="N48" s="78">
        <f t="shared" si="1"/>
        <v>136366058</v>
      </c>
      <c r="O48" s="77"/>
      <c r="P48" s="40">
        <f>SUM(N48-F48)</f>
        <v>-1682294617</v>
      </c>
    </row>
    <row r="49" spans="1:16" x14ac:dyDescent="0.25">
      <c r="A49">
        <v>44</v>
      </c>
      <c r="B49" s="59">
        <v>42984</v>
      </c>
      <c r="C49" s="86">
        <v>17030475</v>
      </c>
      <c r="D49" s="86">
        <v>16071738</v>
      </c>
      <c r="E49" s="86">
        <f>SUM(C49+D49)</f>
        <v>33102213</v>
      </c>
      <c r="F49" s="86">
        <f>F48+E49</f>
        <v>1851762888</v>
      </c>
      <c r="G49" s="38"/>
      <c r="J49" s="59">
        <v>43349</v>
      </c>
      <c r="K49" s="81">
        <v>5058948</v>
      </c>
      <c r="L49" s="82">
        <v>738352</v>
      </c>
      <c r="M49" s="77">
        <f t="shared" si="2"/>
        <v>5797300</v>
      </c>
      <c r="N49" s="78">
        <f t="shared" si="1"/>
        <v>142163358</v>
      </c>
      <c r="O49" s="77"/>
      <c r="P49" s="40">
        <f>SUM(N49-F49)</f>
        <v>-1709599530</v>
      </c>
    </row>
    <row r="50" spans="1:16" x14ac:dyDescent="0.25">
      <c r="A50">
        <v>45</v>
      </c>
      <c r="B50" s="59">
        <v>42985</v>
      </c>
      <c r="C50" s="86">
        <v>36120275</v>
      </c>
      <c r="D50" s="86">
        <v>12689250</v>
      </c>
      <c r="E50" s="86">
        <f>SUM(C50+D50)</f>
        <v>48809525</v>
      </c>
      <c r="F50" s="86">
        <f>F49+E50</f>
        <v>1900572413</v>
      </c>
      <c r="G50" s="38"/>
      <c r="J50" s="59">
        <v>43350</v>
      </c>
      <c r="K50" s="81">
        <v>3713284</v>
      </c>
      <c r="L50" s="80">
        <v>2181205</v>
      </c>
      <c r="M50" s="77">
        <f t="shared" si="2"/>
        <v>5894489</v>
      </c>
      <c r="N50" s="78">
        <f t="shared" si="1"/>
        <v>148057847</v>
      </c>
      <c r="O50" s="77"/>
      <c r="P50" s="40">
        <f>SUM(N50-F50)</f>
        <v>-1752514566</v>
      </c>
    </row>
    <row r="51" spans="1:16" x14ac:dyDescent="0.25">
      <c r="A51">
        <v>46</v>
      </c>
      <c r="B51" s="59">
        <v>42986</v>
      </c>
      <c r="C51" s="86">
        <v>21189125</v>
      </c>
      <c r="D51" s="86">
        <v>12048038</v>
      </c>
      <c r="E51" s="86">
        <f>SUM(C51+D51)</f>
        <v>33237163</v>
      </c>
      <c r="F51" s="86">
        <f>F50+E51</f>
        <v>1933809576</v>
      </c>
      <c r="G51" s="38"/>
      <c r="J51" s="59">
        <v>43351</v>
      </c>
      <c r="K51" s="83">
        <v>5128287</v>
      </c>
      <c r="L51" s="82">
        <v>2132796</v>
      </c>
      <c r="M51" s="77">
        <f t="shared" si="2"/>
        <v>7261083</v>
      </c>
      <c r="N51" s="78">
        <f t="shared" si="1"/>
        <v>155318930</v>
      </c>
      <c r="O51" s="77"/>
      <c r="P51" s="40">
        <f>SUM(N51-F51)</f>
        <v>-1778490646</v>
      </c>
    </row>
    <row r="52" spans="1:16" x14ac:dyDescent="0.25">
      <c r="A52">
        <v>47</v>
      </c>
      <c r="B52" s="59">
        <v>42987</v>
      </c>
      <c r="C52" s="86">
        <v>41845188</v>
      </c>
      <c r="D52" s="86">
        <v>3352175</v>
      </c>
      <c r="E52" s="86">
        <f>SUM(C52+D52)</f>
        <v>45197363</v>
      </c>
      <c r="F52" s="86">
        <f>F51+E52</f>
        <v>1979006939</v>
      </c>
      <c r="G52" s="38"/>
      <c r="J52" s="59">
        <v>43352</v>
      </c>
      <c r="K52" s="84">
        <v>5950934</v>
      </c>
      <c r="L52" s="84">
        <v>364738</v>
      </c>
      <c r="M52" s="77">
        <f t="shared" si="2"/>
        <v>6315672</v>
      </c>
      <c r="N52" s="78">
        <f t="shared" si="1"/>
        <v>161634602</v>
      </c>
      <c r="O52" s="77"/>
      <c r="P52" s="40">
        <f>SUM(N52-F52)</f>
        <v>-1817372337</v>
      </c>
    </row>
    <row r="53" spans="1:16" x14ac:dyDescent="0.25">
      <c r="A53">
        <v>48</v>
      </c>
      <c r="B53" s="59">
        <v>42988</v>
      </c>
      <c r="C53" s="86">
        <v>43551238</v>
      </c>
      <c r="D53" s="86">
        <v>6974713</v>
      </c>
      <c r="E53" s="86">
        <f>SUM(C53+D53)</f>
        <v>50525951</v>
      </c>
      <c r="F53" s="86">
        <f>F52+E53</f>
        <v>2029532890</v>
      </c>
      <c r="G53" s="38"/>
      <c r="J53" s="59">
        <v>43353</v>
      </c>
      <c r="K53" s="84">
        <v>5897048</v>
      </c>
      <c r="L53" s="84">
        <v>1506403</v>
      </c>
      <c r="M53" s="77">
        <f t="shared" si="2"/>
        <v>7403451</v>
      </c>
      <c r="N53" s="78">
        <f t="shared" si="1"/>
        <v>169038053</v>
      </c>
      <c r="O53" s="77"/>
      <c r="P53" s="40">
        <f>SUM(N53-F53)</f>
        <v>-1860494837</v>
      </c>
    </row>
    <row r="54" spans="1:16" x14ac:dyDescent="0.25">
      <c r="A54">
        <v>49</v>
      </c>
      <c r="B54" s="59">
        <v>42989</v>
      </c>
      <c r="C54" s="86">
        <v>18211501</v>
      </c>
      <c r="D54" s="86">
        <v>36898313</v>
      </c>
      <c r="E54" s="86">
        <f>SUM(C54+D54)</f>
        <v>55109814</v>
      </c>
      <c r="F54" s="86">
        <f>F53+E54</f>
        <v>2084642704</v>
      </c>
      <c r="G54" s="38"/>
      <c r="J54" s="59">
        <v>43354</v>
      </c>
      <c r="K54" s="85">
        <v>3634149</v>
      </c>
      <c r="L54" s="85">
        <v>213251</v>
      </c>
      <c r="M54" s="77">
        <f t="shared" si="2"/>
        <v>3847400</v>
      </c>
      <c r="N54" s="78">
        <f t="shared" si="1"/>
        <v>172885453</v>
      </c>
      <c r="O54" s="77"/>
      <c r="P54" s="40">
        <f>SUM(N54-F54)</f>
        <v>-1911757251</v>
      </c>
    </row>
    <row r="55" spans="1:16" x14ac:dyDescent="0.25">
      <c r="A55">
        <v>50</v>
      </c>
      <c r="B55" s="59">
        <v>42990</v>
      </c>
      <c r="C55" s="86">
        <v>18211501</v>
      </c>
      <c r="D55" s="86">
        <v>36898313</v>
      </c>
      <c r="E55" s="86">
        <f>SUM(C55+D55)</f>
        <v>55109814</v>
      </c>
      <c r="F55" s="86">
        <f>F54+E55</f>
        <v>2139752518</v>
      </c>
      <c r="G55" s="38"/>
      <c r="J55" s="59">
        <v>43355</v>
      </c>
      <c r="K55" s="85">
        <v>5413239</v>
      </c>
      <c r="L55" s="85">
        <v>1582079</v>
      </c>
      <c r="M55" s="77">
        <f t="shared" si="2"/>
        <v>6995318</v>
      </c>
      <c r="N55" s="78">
        <f t="shared" si="1"/>
        <v>179880771</v>
      </c>
      <c r="O55" s="77"/>
      <c r="P55" s="40">
        <f>SUM(N55-F55)</f>
        <v>-1959871747</v>
      </c>
    </row>
    <row r="56" spans="1:16" x14ac:dyDescent="0.25">
      <c r="A56">
        <v>51</v>
      </c>
      <c r="B56" s="99">
        <v>42991</v>
      </c>
      <c r="C56" s="86">
        <v>31724025</v>
      </c>
      <c r="D56" s="86">
        <v>22603862</v>
      </c>
      <c r="E56" s="86">
        <f>SUM(C56+D56)</f>
        <v>54327887</v>
      </c>
      <c r="F56" s="86">
        <f>F55+E56</f>
        <v>2194080405</v>
      </c>
      <c r="G56" s="86"/>
      <c r="J56" s="59">
        <v>43356</v>
      </c>
      <c r="K56" s="96">
        <v>4190613</v>
      </c>
      <c r="L56" s="96">
        <v>525551</v>
      </c>
      <c r="M56" s="77">
        <f t="shared" si="2"/>
        <v>4716164</v>
      </c>
      <c r="N56" s="78">
        <f t="shared" si="1"/>
        <v>184596935</v>
      </c>
      <c r="O56" s="77"/>
      <c r="P56" s="40">
        <f>SUM(N56-F56)</f>
        <v>-2009483470</v>
      </c>
    </row>
    <row r="57" spans="1:16" x14ac:dyDescent="0.25">
      <c r="A57">
        <v>52</v>
      </c>
      <c r="B57" s="99">
        <v>42992</v>
      </c>
      <c r="C57" s="86">
        <v>16825988</v>
      </c>
      <c r="D57" s="86">
        <v>8434650</v>
      </c>
      <c r="E57" s="86">
        <f>SUM(C57+D57)</f>
        <v>25260638</v>
      </c>
      <c r="F57" s="86">
        <f>F56+E57</f>
        <v>2219341043</v>
      </c>
      <c r="G57" s="86"/>
      <c r="J57" s="59">
        <v>43357</v>
      </c>
      <c r="K57" s="85">
        <v>5737394</v>
      </c>
      <c r="L57" s="96">
        <v>817853</v>
      </c>
      <c r="M57" s="77">
        <f t="shared" si="2"/>
        <v>6555247</v>
      </c>
      <c r="N57" s="78">
        <f t="shared" si="1"/>
        <v>191152182</v>
      </c>
      <c r="O57" s="77"/>
      <c r="P57" s="40">
        <f>SUM(N57-F57)</f>
        <v>-2028188861</v>
      </c>
    </row>
    <row r="58" spans="1:16" x14ac:dyDescent="0.25">
      <c r="A58">
        <v>53</v>
      </c>
      <c r="B58" s="99">
        <v>42993</v>
      </c>
      <c r="C58" s="86">
        <v>13953975</v>
      </c>
      <c r="D58" s="86">
        <v>20959313</v>
      </c>
      <c r="E58" s="86">
        <f>SUM(C58+D58)</f>
        <v>34913288</v>
      </c>
      <c r="F58" s="86">
        <f>F57+E58</f>
        <v>2254254331</v>
      </c>
      <c r="G58" s="86"/>
      <c r="J58" s="59">
        <v>43358</v>
      </c>
      <c r="K58" s="85">
        <v>3636075</v>
      </c>
      <c r="L58" s="96">
        <v>1031154</v>
      </c>
      <c r="M58" s="77">
        <f t="shared" si="2"/>
        <v>4667229</v>
      </c>
      <c r="N58" s="78">
        <f t="shared" si="1"/>
        <v>195819411</v>
      </c>
      <c r="O58" s="77"/>
      <c r="P58" s="40">
        <f>SUM(N58-F58)</f>
        <v>-2058434920</v>
      </c>
    </row>
    <row r="59" spans="1:16" ht="15.75" thickBot="1" x14ac:dyDescent="0.3">
      <c r="A59">
        <v>54</v>
      </c>
      <c r="B59" s="99">
        <v>42994</v>
      </c>
      <c r="C59" s="86">
        <v>19658000</v>
      </c>
      <c r="D59" s="86">
        <v>11197813</v>
      </c>
      <c r="E59" s="86">
        <f>SUM(C59+D59)</f>
        <v>30855813</v>
      </c>
      <c r="F59" s="86">
        <f>F58+E59</f>
        <v>2285110144</v>
      </c>
      <c r="G59" s="86"/>
      <c r="J59" s="59">
        <v>43359</v>
      </c>
      <c r="K59" s="96">
        <v>6457159</v>
      </c>
      <c r="L59" s="96">
        <v>767828</v>
      </c>
      <c r="M59" s="77">
        <f t="shared" si="2"/>
        <v>7224987</v>
      </c>
      <c r="N59" s="78">
        <f t="shared" si="1"/>
        <v>203044398</v>
      </c>
      <c r="O59" s="77"/>
      <c r="P59" s="40">
        <f>SUM(N59-F59)</f>
        <v>-2082065746</v>
      </c>
    </row>
    <row r="60" spans="1:16" x14ac:dyDescent="0.25">
      <c r="A60">
        <v>55</v>
      </c>
      <c r="B60" s="99">
        <v>42995</v>
      </c>
      <c r="C60" s="73">
        <v>17738788</v>
      </c>
      <c r="D60" s="73">
        <v>671688</v>
      </c>
      <c r="E60" s="86">
        <f>SUM(C60+D60)</f>
        <v>18410476</v>
      </c>
      <c r="F60" s="86">
        <f>F59+E60</f>
        <v>2303520620</v>
      </c>
      <c r="G60" s="86"/>
      <c r="J60" s="59">
        <v>43360</v>
      </c>
      <c r="K60" s="94">
        <v>2666393</v>
      </c>
      <c r="L60" s="95">
        <v>487816</v>
      </c>
      <c r="M60" s="77">
        <f t="shared" si="2"/>
        <v>3154209</v>
      </c>
      <c r="N60" s="78">
        <f t="shared" si="1"/>
        <v>206198607</v>
      </c>
      <c r="O60" s="77"/>
      <c r="P60" s="40">
        <f>SUM(N60-F60)</f>
        <v>-2097322013</v>
      </c>
    </row>
    <row r="61" spans="1:16" x14ac:dyDescent="0.25">
      <c r="B61" s="37" t="s">
        <v>7</v>
      </c>
      <c r="C61" s="38">
        <f>SUM(C6:C60)</f>
        <v>1390235839</v>
      </c>
      <c r="D61" s="38">
        <f>SUM(D6:D60)</f>
        <v>913284781</v>
      </c>
      <c r="E61" s="38">
        <f>C61+D61</f>
        <v>2303520620</v>
      </c>
      <c r="F61" s="39"/>
      <c r="G61" s="38"/>
      <c r="J61" s="37" t="s">
        <v>7</v>
      </c>
      <c r="K61" s="38">
        <f>SUM(K6:K60)</f>
        <v>134308182</v>
      </c>
      <c r="L61" s="38">
        <f>SUM(L6:L60)</f>
        <v>71890425</v>
      </c>
      <c r="M61" s="38">
        <f>K61+L61</f>
        <v>206198607</v>
      </c>
      <c r="N61" s="39"/>
      <c r="O61" s="38"/>
    </row>
    <row r="62" spans="1:16" ht="15.75" thickBot="1" x14ac:dyDescent="0.3"/>
    <row r="63" spans="1:16" ht="15.75" thickBot="1" x14ac:dyDescent="0.3">
      <c r="K63" s="94"/>
      <c r="L63" s="93"/>
    </row>
    <row r="64" spans="1:16" x14ac:dyDescent="0.25">
      <c r="J64" s="93"/>
    </row>
  </sheetData>
  <autoFilter ref="J4:O62"/>
  <mergeCells count="3">
    <mergeCell ref="B3:G3"/>
    <mergeCell ref="B5:G5"/>
    <mergeCell ref="J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2"/>
  <sheetViews>
    <sheetView topLeftCell="A2" workbookViewId="0">
      <pane xSplit="1" ySplit="4" topLeftCell="B54" activePane="bottomRight" state="frozen"/>
      <selection activeCell="A2" sqref="A2"/>
      <selection pane="topRight" activeCell="B2" sqref="B2"/>
      <selection pane="bottomLeft" activeCell="A6" sqref="A6"/>
      <selection pane="bottomRight" activeCell="K67" sqref="K67"/>
    </sheetView>
  </sheetViews>
  <sheetFormatPr defaultRowHeight="15" x14ac:dyDescent="0.25"/>
  <cols>
    <col min="1" max="1" width="4" customWidth="1"/>
    <col min="2" max="2" width="11.5703125" customWidth="1"/>
    <col min="3" max="5" width="11" customWidth="1"/>
    <col min="6" max="6" width="12.28515625" bestFit="1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90">
        <v>2017</v>
      </c>
      <c r="C3" s="90"/>
      <c r="D3" s="90"/>
      <c r="E3" s="90"/>
      <c r="F3" s="90"/>
      <c r="G3" s="90"/>
      <c r="I3" s="90">
        <v>2018</v>
      </c>
      <c r="J3" s="90"/>
      <c r="K3" s="90"/>
      <c r="L3" s="90"/>
      <c r="M3" s="90"/>
      <c r="N3" s="90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B5" s="92" t="s">
        <v>6</v>
      </c>
      <c r="C5" s="92"/>
      <c r="D5" s="92"/>
      <c r="E5" s="92"/>
      <c r="F5" s="92"/>
      <c r="G5" s="92"/>
      <c r="I5" s="92" t="s">
        <v>6</v>
      </c>
      <c r="J5" s="92"/>
      <c r="K5" s="92"/>
      <c r="L5" s="92"/>
      <c r="M5" s="92"/>
      <c r="N5" s="92"/>
    </row>
    <row r="6" spans="1:15" x14ac:dyDescent="0.25">
      <c r="A6">
        <v>1</v>
      </c>
      <c r="B6" s="59">
        <v>42941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59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41" si="0">M6-F6</f>
        <v>-10</v>
      </c>
    </row>
    <row r="7" spans="1:15" x14ac:dyDescent="0.25">
      <c r="A7">
        <v>2</v>
      </c>
      <c r="B7" s="59">
        <v>42942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59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59">
        <v>42943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59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59">
        <v>42944</v>
      </c>
      <c r="C9" s="3">
        <v>165</v>
      </c>
      <c r="D9" s="3">
        <v>170</v>
      </c>
      <c r="E9" s="3">
        <v>335</v>
      </c>
      <c r="F9" s="4">
        <f t="shared" ref="F9:F36" si="3">E9+F8</f>
        <v>2787</v>
      </c>
      <c r="G9" s="3"/>
      <c r="I9" s="59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59">
        <v>42945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59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59">
        <v>42946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59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59">
        <v>42947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59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59">
        <v>42948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59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59">
        <v>42949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59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59">
        <v>42950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59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59">
        <v>42951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59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59">
        <v>42952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59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59">
        <v>42953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59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 t="shared" si="0"/>
        <v>-4341</v>
      </c>
    </row>
    <row r="19" spans="1:15" x14ac:dyDescent="0.25">
      <c r="A19">
        <v>14</v>
      </c>
      <c r="B19" s="59">
        <v>42954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59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si="0"/>
        <v>-5053</v>
      </c>
    </row>
    <row r="20" spans="1:15" x14ac:dyDescent="0.25">
      <c r="A20">
        <v>15</v>
      </c>
      <c r="B20" s="59">
        <v>42955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59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0"/>
        <v>-5478</v>
      </c>
    </row>
    <row r="21" spans="1:15" x14ac:dyDescent="0.25">
      <c r="A21">
        <v>16</v>
      </c>
      <c r="B21" s="59">
        <v>42956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59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0"/>
        <v>-5682</v>
      </c>
    </row>
    <row r="22" spans="1:15" x14ac:dyDescent="0.25">
      <c r="A22">
        <v>17</v>
      </c>
      <c r="B22" s="59">
        <v>42957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59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0"/>
        <v>-6847</v>
      </c>
    </row>
    <row r="23" spans="1:15" x14ac:dyDescent="0.25">
      <c r="A23">
        <v>18</v>
      </c>
      <c r="B23" s="59">
        <v>42958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59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0"/>
        <v>-7463</v>
      </c>
    </row>
    <row r="24" spans="1:15" x14ac:dyDescent="0.25">
      <c r="A24">
        <v>19</v>
      </c>
      <c r="B24" s="59">
        <v>42959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59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0"/>
        <v>-7790</v>
      </c>
    </row>
    <row r="25" spans="1:15" x14ac:dyDescent="0.25">
      <c r="A25">
        <v>20</v>
      </c>
      <c r="B25" s="59">
        <v>42960</v>
      </c>
      <c r="C25" s="23">
        <v>371</v>
      </c>
      <c r="D25" s="23">
        <v>367</v>
      </c>
      <c r="E25" s="23">
        <v>738</v>
      </c>
      <c r="F25" s="62">
        <f t="shared" si="3"/>
        <v>18827</v>
      </c>
      <c r="G25" s="23"/>
      <c r="I25" s="59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0"/>
        <v>-7954</v>
      </c>
    </row>
    <row r="26" spans="1:15" x14ac:dyDescent="0.25">
      <c r="A26" s="6">
        <v>21</v>
      </c>
      <c r="B26" s="59">
        <v>42961</v>
      </c>
      <c r="C26" s="3">
        <v>221</v>
      </c>
      <c r="D26" s="3">
        <v>318</v>
      </c>
      <c r="E26" s="3">
        <f>SUM(C26+D26)</f>
        <v>539</v>
      </c>
      <c r="F26" s="4">
        <f>E26+F25</f>
        <v>19366</v>
      </c>
      <c r="G26" s="9">
        <f>SUM(E6:E26)</f>
        <v>19366</v>
      </c>
      <c r="I26" s="59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0"/>
        <v>-7864</v>
      </c>
    </row>
    <row r="27" spans="1:15" x14ac:dyDescent="0.25">
      <c r="A27" s="6">
        <v>22</v>
      </c>
      <c r="B27" s="59">
        <v>42962</v>
      </c>
      <c r="C27" s="100">
        <v>596</v>
      </c>
      <c r="D27" s="100">
        <v>596</v>
      </c>
      <c r="E27" s="100">
        <f>SUM(C27+D27)</f>
        <v>1192</v>
      </c>
      <c r="F27" s="4">
        <f t="shared" ref="F27:F36" si="4">E27+F26</f>
        <v>20558</v>
      </c>
      <c r="G27" s="100"/>
      <c r="I27" s="59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0"/>
        <v>-8438</v>
      </c>
    </row>
    <row r="28" spans="1:15" x14ac:dyDescent="0.25">
      <c r="A28" s="6">
        <v>23</v>
      </c>
      <c r="B28" s="59">
        <v>42963</v>
      </c>
      <c r="C28" s="100">
        <v>415</v>
      </c>
      <c r="D28" s="100">
        <v>415</v>
      </c>
      <c r="E28" s="100">
        <f t="shared" ref="E28:E36" si="5">SUM(C28+D28)</f>
        <v>830</v>
      </c>
      <c r="F28" s="4">
        <f t="shared" si="4"/>
        <v>21388</v>
      </c>
      <c r="G28" s="100"/>
      <c r="I28" s="59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0"/>
        <v>-8956</v>
      </c>
    </row>
    <row r="29" spans="1:15" x14ac:dyDescent="0.25">
      <c r="A29" s="6">
        <v>24</v>
      </c>
      <c r="B29" s="59">
        <v>42964</v>
      </c>
      <c r="C29" s="100">
        <v>0</v>
      </c>
      <c r="D29" s="100">
        <v>0</v>
      </c>
      <c r="E29" s="100">
        <f t="shared" si="5"/>
        <v>0</v>
      </c>
      <c r="F29" s="4">
        <f t="shared" si="4"/>
        <v>21388</v>
      </c>
      <c r="G29" s="100"/>
      <c r="I29" s="59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  <c r="O29" s="8">
        <f t="shared" si="0"/>
        <v>-8956</v>
      </c>
    </row>
    <row r="30" spans="1:15" x14ac:dyDescent="0.25">
      <c r="A30" s="6">
        <v>25</v>
      </c>
      <c r="B30" s="59">
        <v>42965</v>
      </c>
      <c r="C30" s="103">
        <v>126</v>
      </c>
      <c r="D30" s="103">
        <v>129</v>
      </c>
      <c r="E30" s="104">
        <f t="shared" si="5"/>
        <v>255</v>
      </c>
      <c r="F30" s="4">
        <f t="shared" si="4"/>
        <v>21643</v>
      </c>
      <c r="G30" s="101"/>
      <c r="I30" s="59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  <c r="O30" s="8">
        <f t="shared" si="0"/>
        <v>-8799</v>
      </c>
    </row>
    <row r="31" spans="1:15" x14ac:dyDescent="0.25">
      <c r="A31" s="6">
        <v>26</v>
      </c>
      <c r="B31" s="59">
        <v>42966</v>
      </c>
      <c r="C31" s="103">
        <v>119</v>
      </c>
      <c r="D31" s="103">
        <v>119</v>
      </c>
      <c r="E31" s="104">
        <f t="shared" si="5"/>
        <v>238</v>
      </c>
      <c r="F31" s="4">
        <f t="shared" si="4"/>
        <v>21881</v>
      </c>
      <c r="G31" s="101"/>
      <c r="I31" s="59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  <c r="O31" s="8">
        <f t="shared" si="0"/>
        <v>-8914</v>
      </c>
    </row>
    <row r="32" spans="1:15" x14ac:dyDescent="0.25">
      <c r="A32" s="6">
        <v>27</v>
      </c>
      <c r="B32" s="59">
        <v>42967</v>
      </c>
      <c r="C32" s="104">
        <v>92</v>
      </c>
      <c r="D32" s="104">
        <v>92</v>
      </c>
      <c r="E32" s="104">
        <f t="shared" si="5"/>
        <v>184</v>
      </c>
      <c r="F32" s="4">
        <f t="shared" si="4"/>
        <v>22065</v>
      </c>
      <c r="G32" s="102"/>
      <c r="I32" s="59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  <c r="O32" s="8">
        <f t="shared" si="0"/>
        <v>-8851</v>
      </c>
    </row>
    <row r="33" spans="1:15" x14ac:dyDescent="0.25">
      <c r="A33" s="6">
        <v>28</v>
      </c>
      <c r="B33" s="59">
        <v>42968</v>
      </c>
      <c r="C33" s="104">
        <v>51</v>
      </c>
      <c r="D33" s="104">
        <v>61</v>
      </c>
      <c r="E33" s="104">
        <f t="shared" si="5"/>
        <v>112</v>
      </c>
      <c r="F33" s="4">
        <f t="shared" si="4"/>
        <v>22177</v>
      </c>
      <c r="G33" s="100"/>
      <c r="I33" s="59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  <c r="O33" s="8">
        <f t="shared" si="0"/>
        <v>-8681</v>
      </c>
    </row>
    <row r="34" spans="1:15" x14ac:dyDescent="0.25">
      <c r="A34" s="6">
        <v>29</v>
      </c>
      <c r="B34" s="59">
        <v>42969</v>
      </c>
      <c r="C34" s="104">
        <v>0</v>
      </c>
      <c r="D34" s="104">
        <v>0</v>
      </c>
      <c r="E34" s="104">
        <f t="shared" si="5"/>
        <v>0</v>
      </c>
      <c r="F34" s="4">
        <f t="shared" si="4"/>
        <v>22177</v>
      </c>
      <c r="G34" s="100"/>
      <c r="I34" s="59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  <c r="O34" s="8">
        <f t="shared" si="0"/>
        <v>-8681</v>
      </c>
    </row>
    <row r="35" spans="1:15" x14ac:dyDescent="0.25">
      <c r="A35" s="6">
        <v>30</v>
      </c>
      <c r="B35" s="59">
        <v>42970</v>
      </c>
      <c r="C35" s="104">
        <v>78</v>
      </c>
      <c r="D35" s="104">
        <v>78</v>
      </c>
      <c r="E35" s="104">
        <f t="shared" si="5"/>
        <v>156</v>
      </c>
      <c r="F35" s="4">
        <f t="shared" si="4"/>
        <v>22333</v>
      </c>
      <c r="G35" s="100"/>
      <c r="I35" s="59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  <c r="O35" s="8">
        <f t="shared" si="0"/>
        <v>-8588</v>
      </c>
    </row>
    <row r="36" spans="1:15" x14ac:dyDescent="0.25">
      <c r="A36" s="6">
        <v>31</v>
      </c>
      <c r="B36" s="59">
        <v>42971</v>
      </c>
      <c r="C36" s="104">
        <v>67</v>
      </c>
      <c r="D36" s="104">
        <v>67</v>
      </c>
      <c r="E36" s="104">
        <f t="shared" si="5"/>
        <v>134</v>
      </c>
      <c r="F36" s="4">
        <f t="shared" si="4"/>
        <v>22467</v>
      </c>
      <c r="G36" s="100"/>
      <c r="I36" s="59">
        <v>43336</v>
      </c>
      <c r="J36" s="3">
        <v>34</v>
      </c>
      <c r="K36" s="3">
        <v>34</v>
      </c>
      <c r="L36" s="4">
        <f t="shared" ref="L36" si="6">J36+K36</f>
        <v>68</v>
      </c>
      <c r="M36" s="5">
        <f t="shared" ref="M36" si="7">L36+M35</f>
        <v>13813</v>
      </c>
      <c r="N36" s="3"/>
      <c r="O36" s="8">
        <f t="shared" si="0"/>
        <v>-8654</v>
      </c>
    </row>
    <row r="37" spans="1:15" x14ac:dyDescent="0.25">
      <c r="A37" s="6">
        <v>32</v>
      </c>
      <c r="B37" s="74">
        <v>42972</v>
      </c>
      <c r="C37" s="105">
        <v>46</v>
      </c>
      <c r="D37" s="105">
        <v>47</v>
      </c>
      <c r="E37" s="105">
        <v>93</v>
      </c>
      <c r="F37" s="69">
        <f>E37+F26</f>
        <v>19459</v>
      </c>
      <c r="G37" s="69"/>
      <c r="I37" s="59">
        <v>43337</v>
      </c>
      <c r="J37" s="3">
        <v>37</v>
      </c>
      <c r="K37" s="3">
        <v>37</v>
      </c>
      <c r="L37" s="4">
        <f t="shared" ref="L37:L38" si="8">J37+K37</f>
        <v>74</v>
      </c>
      <c r="M37" s="5">
        <f t="shared" ref="M37:M38" si="9">L37+M36</f>
        <v>13887</v>
      </c>
      <c r="N37" s="3"/>
      <c r="O37" s="8">
        <f t="shared" si="0"/>
        <v>-5572</v>
      </c>
    </row>
    <row r="38" spans="1:15" x14ac:dyDescent="0.25">
      <c r="A38" s="6">
        <v>33</v>
      </c>
      <c r="B38" s="74">
        <v>42973</v>
      </c>
      <c r="C38" s="3">
        <v>313</v>
      </c>
      <c r="D38" s="3">
        <v>331</v>
      </c>
      <c r="E38" s="3">
        <v>644</v>
      </c>
      <c r="F38" s="4">
        <f t="shared" ref="F38:G53" si="10">E38+F37</f>
        <v>20103</v>
      </c>
      <c r="G38" s="3"/>
      <c r="I38" s="59">
        <v>43338</v>
      </c>
      <c r="J38" s="3">
        <v>41</v>
      </c>
      <c r="K38" s="3">
        <v>40</v>
      </c>
      <c r="L38" s="4">
        <f t="shared" si="8"/>
        <v>81</v>
      </c>
      <c r="M38" s="5">
        <f t="shared" si="9"/>
        <v>13968</v>
      </c>
      <c r="N38" s="3"/>
      <c r="O38" s="8">
        <f t="shared" si="0"/>
        <v>-6135</v>
      </c>
    </row>
    <row r="39" spans="1:15" x14ac:dyDescent="0.25">
      <c r="A39" s="6">
        <v>34</v>
      </c>
      <c r="B39" s="74">
        <v>42974</v>
      </c>
      <c r="C39" s="3">
        <v>13</v>
      </c>
      <c r="D39" s="3">
        <v>13</v>
      </c>
      <c r="E39" s="3">
        <v>26</v>
      </c>
      <c r="F39" s="4">
        <f t="shared" si="10"/>
        <v>20129</v>
      </c>
      <c r="G39" s="4"/>
      <c r="I39" s="59">
        <v>43339</v>
      </c>
      <c r="J39" s="3">
        <v>119</v>
      </c>
      <c r="K39" s="3">
        <v>119</v>
      </c>
      <c r="L39" s="4">
        <f t="shared" ref="L39:L43" si="11">J39+K39</f>
        <v>238</v>
      </c>
      <c r="M39" s="5">
        <f t="shared" ref="M39:N43" si="12">L39+M38</f>
        <v>14206</v>
      </c>
      <c r="N39" s="3"/>
      <c r="O39" s="8">
        <f t="shared" si="0"/>
        <v>-5923</v>
      </c>
    </row>
    <row r="40" spans="1:15" x14ac:dyDescent="0.25">
      <c r="A40" s="6">
        <v>35</v>
      </c>
      <c r="B40" s="74">
        <v>42975</v>
      </c>
      <c r="C40" s="3">
        <v>464</v>
      </c>
      <c r="D40" s="3">
        <v>464</v>
      </c>
      <c r="E40" s="3">
        <v>928</v>
      </c>
      <c r="F40" s="4">
        <f t="shared" si="10"/>
        <v>21057</v>
      </c>
      <c r="G40" s="4"/>
      <c r="I40" s="59">
        <v>43340</v>
      </c>
      <c r="J40" s="3">
        <v>333</v>
      </c>
      <c r="K40" s="3">
        <v>333</v>
      </c>
      <c r="L40" s="4">
        <f t="shared" si="11"/>
        <v>666</v>
      </c>
      <c r="M40" s="5">
        <f t="shared" si="12"/>
        <v>14872</v>
      </c>
      <c r="N40" s="3"/>
      <c r="O40" s="8">
        <f t="shared" si="0"/>
        <v>-6185</v>
      </c>
    </row>
    <row r="41" spans="1:15" x14ac:dyDescent="0.25">
      <c r="A41" s="6">
        <v>36</v>
      </c>
      <c r="B41" s="74">
        <v>42976</v>
      </c>
      <c r="C41" s="3">
        <v>85</v>
      </c>
      <c r="D41" s="3">
        <v>85</v>
      </c>
      <c r="E41" s="3">
        <v>170</v>
      </c>
      <c r="F41" s="4">
        <f t="shared" si="10"/>
        <v>21227</v>
      </c>
      <c r="G41" s="3"/>
      <c r="I41" s="59">
        <v>43341</v>
      </c>
      <c r="J41" s="3">
        <v>129</v>
      </c>
      <c r="K41" s="3">
        <v>79</v>
      </c>
      <c r="L41" s="4">
        <f t="shared" si="11"/>
        <v>208</v>
      </c>
      <c r="M41" s="5">
        <f t="shared" si="12"/>
        <v>15080</v>
      </c>
      <c r="N41" s="3"/>
      <c r="O41" s="8">
        <f t="shared" si="0"/>
        <v>-6147</v>
      </c>
    </row>
    <row r="42" spans="1:15" x14ac:dyDescent="0.25">
      <c r="A42" s="6">
        <v>37</v>
      </c>
      <c r="B42" s="74">
        <v>42977</v>
      </c>
      <c r="C42" s="3">
        <v>119</v>
      </c>
      <c r="D42" s="3">
        <v>119</v>
      </c>
      <c r="E42" s="3">
        <v>238</v>
      </c>
      <c r="F42" s="4">
        <f t="shared" si="10"/>
        <v>21465</v>
      </c>
      <c r="G42" s="4"/>
      <c r="I42" s="59">
        <v>43342</v>
      </c>
      <c r="J42" s="3">
        <v>65</v>
      </c>
      <c r="K42" s="3">
        <v>65</v>
      </c>
      <c r="L42" s="4">
        <f t="shared" si="11"/>
        <v>130</v>
      </c>
      <c r="M42" s="5">
        <f t="shared" si="12"/>
        <v>15210</v>
      </c>
      <c r="N42" s="3"/>
      <c r="O42" s="8">
        <f>M42-F42</f>
        <v>-6255</v>
      </c>
    </row>
    <row r="43" spans="1:15" x14ac:dyDescent="0.25">
      <c r="A43" s="6">
        <v>38</v>
      </c>
      <c r="B43" s="74">
        <v>42978</v>
      </c>
      <c r="C43" s="3">
        <v>68</v>
      </c>
      <c r="D43" s="3">
        <v>68</v>
      </c>
      <c r="E43" s="3">
        <v>136</v>
      </c>
      <c r="F43" s="4">
        <f t="shared" si="10"/>
        <v>21601</v>
      </c>
      <c r="G43" s="14">
        <f t="shared" si="10"/>
        <v>21601</v>
      </c>
      <c r="I43" s="59">
        <v>43343</v>
      </c>
      <c r="J43" s="3">
        <v>55</v>
      </c>
      <c r="K43" s="3">
        <v>55</v>
      </c>
      <c r="L43" s="4">
        <f t="shared" si="11"/>
        <v>110</v>
      </c>
      <c r="M43" s="5">
        <f t="shared" si="12"/>
        <v>15320</v>
      </c>
      <c r="N43" s="70">
        <f t="shared" si="12"/>
        <v>15320</v>
      </c>
      <c r="O43" s="8">
        <f t="shared" ref="O43:O56" si="13">M43-F43</f>
        <v>-6281</v>
      </c>
    </row>
    <row r="44" spans="1:15" x14ac:dyDescent="0.25">
      <c r="A44" s="6">
        <v>39</v>
      </c>
      <c r="B44" s="74">
        <v>42979</v>
      </c>
      <c r="C44" s="3">
        <v>58</v>
      </c>
      <c r="D44" s="3">
        <v>58</v>
      </c>
      <c r="E44" s="3">
        <v>116</v>
      </c>
      <c r="F44" s="4">
        <f t="shared" si="10"/>
        <v>21717</v>
      </c>
      <c r="G44" s="4"/>
      <c r="H44" s="66"/>
      <c r="I44" s="67">
        <v>43344</v>
      </c>
      <c r="J44" s="63">
        <v>81</v>
      </c>
      <c r="K44" s="63">
        <v>82</v>
      </c>
      <c r="L44" s="64">
        <f t="shared" ref="L44:L61" si="14">J44+K44</f>
        <v>163</v>
      </c>
      <c r="M44" s="68">
        <f t="shared" ref="M44:M54" si="15">L44+M43</f>
        <v>15483</v>
      </c>
      <c r="N44" s="63"/>
      <c r="O44" s="8">
        <f t="shared" si="13"/>
        <v>-6234</v>
      </c>
    </row>
    <row r="45" spans="1:15" x14ac:dyDescent="0.25">
      <c r="A45" s="6">
        <v>40</v>
      </c>
      <c r="B45" s="74">
        <v>42980</v>
      </c>
      <c r="C45" s="3">
        <v>29</v>
      </c>
      <c r="D45" s="3">
        <v>32</v>
      </c>
      <c r="E45" s="3">
        <v>61</v>
      </c>
      <c r="F45" s="4">
        <f t="shared" si="10"/>
        <v>21778</v>
      </c>
      <c r="G45" s="23"/>
      <c r="I45" s="59">
        <v>43345</v>
      </c>
      <c r="J45" s="3">
        <v>35</v>
      </c>
      <c r="K45" s="3">
        <v>35</v>
      </c>
      <c r="L45" s="4">
        <f t="shared" si="14"/>
        <v>70</v>
      </c>
      <c r="M45" s="5">
        <f t="shared" si="15"/>
        <v>15553</v>
      </c>
      <c r="N45" s="3"/>
      <c r="O45" s="8">
        <f t="shared" si="13"/>
        <v>-6225</v>
      </c>
    </row>
    <row r="46" spans="1:15" x14ac:dyDescent="0.25">
      <c r="A46" s="6">
        <v>41</v>
      </c>
      <c r="B46" s="74">
        <v>42981</v>
      </c>
      <c r="C46" s="3">
        <v>57</v>
      </c>
      <c r="D46" s="3">
        <v>57</v>
      </c>
      <c r="E46" s="3">
        <v>114</v>
      </c>
      <c r="F46" s="4">
        <f t="shared" si="10"/>
        <v>21892</v>
      </c>
      <c r="G46" s="6"/>
      <c r="I46" s="59">
        <v>43346</v>
      </c>
      <c r="J46" s="3">
        <v>128</v>
      </c>
      <c r="K46" s="3">
        <v>129</v>
      </c>
      <c r="L46" s="4">
        <f t="shared" si="14"/>
        <v>257</v>
      </c>
      <c r="M46" s="5">
        <f t="shared" si="15"/>
        <v>15810</v>
      </c>
      <c r="N46" s="3"/>
      <c r="O46" s="8">
        <f t="shared" si="13"/>
        <v>-6082</v>
      </c>
    </row>
    <row r="47" spans="1:15" x14ac:dyDescent="0.25">
      <c r="A47" s="6">
        <v>42</v>
      </c>
      <c r="B47" s="74">
        <v>42982</v>
      </c>
      <c r="C47" s="3">
        <v>10</v>
      </c>
      <c r="D47" s="3">
        <v>10</v>
      </c>
      <c r="E47" s="3">
        <v>20</v>
      </c>
      <c r="F47" s="4">
        <f t="shared" si="10"/>
        <v>21912</v>
      </c>
      <c r="G47" s="6"/>
      <c r="I47" s="59">
        <v>43347</v>
      </c>
      <c r="J47" s="3">
        <v>30</v>
      </c>
      <c r="K47" s="3">
        <v>31</v>
      </c>
      <c r="L47" s="4">
        <f>J47+K47</f>
        <v>61</v>
      </c>
      <c r="M47" s="5">
        <f t="shared" si="15"/>
        <v>15871</v>
      </c>
      <c r="N47" s="3"/>
      <c r="O47" s="8">
        <f t="shared" si="13"/>
        <v>-6041</v>
      </c>
    </row>
    <row r="48" spans="1:15" x14ac:dyDescent="0.25">
      <c r="A48" s="6">
        <v>43</v>
      </c>
      <c r="B48" s="74">
        <v>42983</v>
      </c>
      <c r="C48" s="3">
        <v>368</v>
      </c>
      <c r="D48" s="3">
        <v>344</v>
      </c>
      <c r="E48" s="3">
        <v>712</v>
      </c>
      <c r="F48" s="4">
        <f t="shared" si="10"/>
        <v>22624</v>
      </c>
      <c r="G48" s="6"/>
      <c r="I48" s="60">
        <v>43348</v>
      </c>
      <c r="J48" s="6">
        <v>19</v>
      </c>
      <c r="K48" s="6">
        <v>19</v>
      </c>
      <c r="L48" s="4">
        <f t="shared" si="14"/>
        <v>38</v>
      </c>
      <c r="M48" s="5">
        <f t="shared" si="15"/>
        <v>15909</v>
      </c>
      <c r="N48" s="6"/>
      <c r="O48" s="8">
        <f t="shared" si="13"/>
        <v>-6715</v>
      </c>
    </row>
    <row r="49" spans="1:15" x14ac:dyDescent="0.25">
      <c r="A49" s="6">
        <v>44</v>
      </c>
      <c r="B49" s="74">
        <v>42984</v>
      </c>
      <c r="C49" s="3">
        <v>125</v>
      </c>
      <c r="D49" s="3">
        <v>125</v>
      </c>
      <c r="E49" s="3">
        <v>250</v>
      </c>
      <c r="F49" s="4">
        <f t="shared" si="10"/>
        <v>22874</v>
      </c>
      <c r="G49" s="6"/>
      <c r="I49" s="60">
        <v>43349</v>
      </c>
      <c r="J49" s="6">
        <v>129</v>
      </c>
      <c r="K49" s="6">
        <v>129</v>
      </c>
      <c r="L49" s="4">
        <f t="shared" si="14"/>
        <v>258</v>
      </c>
      <c r="M49" s="5">
        <f t="shared" si="15"/>
        <v>16167</v>
      </c>
      <c r="N49" s="6"/>
      <c r="O49" s="8">
        <f t="shared" si="13"/>
        <v>-6707</v>
      </c>
    </row>
    <row r="50" spans="1:15" x14ac:dyDescent="0.25">
      <c r="A50" s="6">
        <v>45</v>
      </c>
      <c r="B50" s="74">
        <v>42985</v>
      </c>
      <c r="C50" s="3">
        <v>57</v>
      </c>
      <c r="D50" s="3">
        <v>57</v>
      </c>
      <c r="E50" s="3">
        <v>114</v>
      </c>
      <c r="F50" s="4">
        <f t="shared" si="10"/>
        <v>22988</v>
      </c>
      <c r="G50" s="6"/>
      <c r="I50" s="60">
        <v>43350</v>
      </c>
      <c r="J50" s="6">
        <v>16</v>
      </c>
      <c r="K50" s="6">
        <v>16</v>
      </c>
      <c r="L50" s="4">
        <f t="shared" si="14"/>
        <v>32</v>
      </c>
      <c r="M50" s="5">
        <f t="shared" si="15"/>
        <v>16199</v>
      </c>
      <c r="N50" s="6"/>
      <c r="O50" s="8">
        <f t="shared" si="13"/>
        <v>-6789</v>
      </c>
    </row>
    <row r="51" spans="1:15" x14ac:dyDescent="0.25">
      <c r="A51" s="6">
        <v>46</v>
      </c>
      <c r="B51" s="74">
        <v>42986</v>
      </c>
      <c r="C51" s="3">
        <v>56</v>
      </c>
      <c r="D51" s="3">
        <v>56</v>
      </c>
      <c r="E51" s="3">
        <v>112</v>
      </c>
      <c r="F51" s="4">
        <f t="shared" si="10"/>
        <v>23100</v>
      </c>
      <c r="G51" s="6"/>
      <c r="I51" s="60">
        <v>43351</v>
      </c>
      <c r="J51" s="6">
        <v>15</v>
      </c>
      <c r="K51" s="6">
        <v>15</v>
      </c>
      <c r="L51" s="4">
        <f t="shared" si="14"/>
        <v>30</v>
      </c>
      <c r="M51" s="5">
        <f t="shared" si="15"/>
        <v>16229</v>
      </c>
      <c r="N51" s="6"/>
      <c r="O51" s="8">
        <f t="shared" si="13"/>
        <v>-6871</v>
      </c>
    </row>
    <row r="52" spans="1:15" x14ac:dyDescent="0.25">
      <c r="A52" s="6">
        <v>47</v>
      </c>
      <c r="B52" s="74">
        <v>42987</v>
      </c>
      <c r="C52" s="3">
        <v>60</v>
      </c>
      <c r="D52" s="3">
        <v>57</v>
      </c>
      <c r="E52" s="3">
        <v>117</v>
      </c>
      <c r="F52" s="4">
        <f t="shared" si="10"/>
        <v>23217</v>
      </c>
      <c r="G52" s="6"/>
      <c r="I52" s="60">
        <v>43352</v>
      </c>
      <c r="J52" s="6">
        <v>83</v>
      </c>
      <c r="K52" s="6">
        <v>83</v>
      </c>
      <c r="L52" s="4">
        <f t="shared" si="14"/>
        <v>166</v>
      </c>
      <c r="M52" s="5">
        <f t="shared" si="15"/>
        <v>16395</v>
      </c>
      <c r="N52" s="6"/>
      <c r="O52" s="8">
        <f t="shared" si="13"/>
        <v>-6822</v>
      </c>
    </row>
    <row r="53" spans="1:15" x14ac:dyDescent="0.25">
      <c r="A53" s="6">
        <v>48</v>
      </c>
      <c r="B53" s="74">
        <v>42988</v>
      </c>
      <c r="C53" s="3">
        <v>64</v>
      </c>
      <c r="D53" s="3">
        <v>64</v>
      </c>
      <c r="E53" s="3">
        <v>128</v>
      </c>
      <c r="F53" s="4">
        <f>E53+F52</f>
        <v>23345</v>
      </c>
      <c r="G53" s="6"/>
      <c r="I53" s="60">
        <v>43353</v>
      </c>
      <c r="J53" s="6">
        <v>274</v>
      </c>
      <c r="K53" s="6">
        <v>274</v>
      </c>
      <c r="L53" s="4">
        <f t="shared" si="14"/>
        <v>548</v>
      </c>
      <c r="M53" s="5">
        <f t="shared" si="15"/>
        <v>16943</v>
      </c>
      <c r="N53" s="6"/>
      <c r="O53" s="8">
        <f t="shared" si="13"/>
        <v>-6402</v>
      </c>
    </row>
    <row r="54" spans="1:15" x14ac:dyDescent="0.25">
      <c r="A54" s="6">
        <v>49</v>
      </c>
      <c r="B54" s="74">
        <v>42989</v>
      </c>
      <c r="C54" s="63">
        <v>88</v>
      </c>
      <c r="D54" s="63">
        <v>86</v>
      </c>
      <c r="E54" s="63">
        <v>174</v>
      </c>
      <c r="F54" s="64">
        <f>E54+F53</f>
        <v>23519</v>
      </c>
      <c r="G54" s="65"/>
      <c r="I54" s="60">
        <v>43354</v>
      </c>
      <c r="J54" s="6">
        <v>108</v>
      </c>
      <c r="K54" s="6">
        <v>108</v>
      </c>
      <c r="L54" s="4">
        <f t="shared" si="14"/>
        <v>216</v>
      </c>
      <c r="M54" s="5">
        <f>L54+M53</f>
        <v>17159</v>
      </c>
      <c r="N54" s="6"/>
      <c r="O54" s="8">
        <f t="shared" si="13"/>
        <v>-6360</v>
      </c>
    </row>
    <row r="55" spans="1:15" x14ac:dyDescent="0.25">
      <c r="A55" s="6">
        <v>50</v>
      </c>
      <c r="B55" s="74">
        <v>42990</v>
      </c>
      <c r="C55" s="63">
        <v>5</v>
      </c>
      <c r="D55" s="63">
        <v>5</v>
      </c>
      <c r="E55" s="63">
        <f>SUM(C55+D55)</f>
        <v>10</v>
      </c>
      <c r="F55" s="64">
        <f t="shared" ref="F55:F61" si="16">E55+F54</f>
        <v>23529</v>
      </c>
      <c r="G55" s="65"/>
      <c r="I55" s="75">
        <v>43355</v>
      </c>
      <c r="J55" s="25">
        <v>170</v>
      </c>
      <c r="K55" s="25">
        <v>171</v>
      </c>
      <c r="L55" s="4">
        <f t="shared" si="14"/>
        <v>341</v>
      </c>
      <c r="M55" s="24">
        <f>L55+M54</f>
        <v>17500</v>
      </c>
      <c r="N55" s="25"/>
      <c r="O55" s="8">
        <f t="shared" si="13"/>
        <v>-6029</v>
      </c>
    </row>
    <row r="56" spans="1:15" x14ac:dyDescent="0.25">
      <c r="A56" s="6">
        <v>51</v>
      </c>
      <c r="B56" s="74">
        <v>42991</v>
      </c>
      <c r="C56" s="63">
        <v>23</v>
      </c>
      <c r="D56" s="63">
        <v>23</v>
      </c>
      <c r="E56" s="63">
        <f t="shared" ref="E56:E61" si="17">SUM(C56+D56)</f>
        <v>46</v>
      </c>
      <c r="F56" s="64">
        <f t="shared" si="16"/>
        <v>23575</v>
      </c>
      <c r="G56" s="65"/>
      <c r="I56" s="60">
        <v>43356</v>
      </c>
      <c r="J56" s="6">
        <v>120</v>
      </c>
      <c r="K56" s="6">
        <v>120</v>
      </c>
      <c r="L56" s="4">
        <f t="shared" si="14"/>
        <v>240</v>
      </c>
      <c r="M56" s="24">
        <f>L56+M55</f>
        <v>17740</v>
      </c>
      <c r="N56" s="6"/>
      <c r="O56" s="8">
        <f t="shared" si="13"/>
        <v>-5835</v>
      </c>
    </row>
    <row r="57" spans="1:15" x14ac:dyDescent="0.25">
      <c r="A57" s="6">
        <v>52</v>
      </c>
      <c r="B57" s="74">
        <v>42992</v>
      </c>
      <c r="C57" s="63">
        <v>182</v>
      </c>
      <c r="D57" s="63">
        <v>182</v>
      </c>
      <c r="E57" s="63">
        <f t="shared" si="17"/>
        <v>364</v>
      </c>
      <c r="F57" s="64">
        <f t="shared" si="16"/>
        <v>23939</v>
      </c>
      <c r="G57" s="65"/>
      <c r="I57" s="60">
        <v>43357</v>
      </c>
      <c r="J57" s="6">
        <v>5</v>
      </c>
      <c r="K57" s="6">
        <v>5</v>
      </c>
      <c r="L57" s="4">
        <f t="shared" si="14"/>
        <v>10</v>
      </c>
      <c r="M57" s="24">
        <f>L57+M56</f>
        <v>17750</v>
      </c>
      <c r="N57" s="6"/>
      <c r="O57" s="8">
        <f>M57-F57</f>
        <v>-6189</v>
      </c>
    </row>
    <row r="58" spans="1:15" x14ac:dyDescent="0.25">
      <c r="A58" s="6">
        <v>53</v>
      </c>
      <c r="B58" s="74">
        <v>42993</v>
      </c>
      <c r="C58" s="63">
        <v>53</v>
      </c>
      <c r="D58" s="63">
        <v>53</v>
      </c>
      <c r="E58" s="63">
        <f t="shared" si="17"/>
        <v>106</v>
      </c>
      <c r="F58" s="64">
        <f t="shared" si="16"/>
        <v>24045</v>
      </c>
      <c r="G58" s="65"/>
      <c r="I58" s="60">
        <v>43358</v>
      </c>
      <c r="J58" s="6">
        <v>67</v>
      </c>
      <c r="K58" s="6">
        <v>68</v>
      </c>
      <c r="L58" s="4">
        <f t="shared" si="14"/>
        <v>135</v>
      </c>
      <c r="M58" s="24">
        <f t="shared" ref="M56:M61" si="18">L58+M57</f>
        <v>17885</v>
      </c>
      <c r="N58" s="6"/>
      <c r="O58" s="8">
        <f t="shared" ref="O58:O61" si="19">M58-F58</f>
        <v>-6160</v>
      </c>
    </row>
    <row r="59" spans="1:15" x14ac:dyDescent="0.25">
      <c r="A59" s="6">
        <v>54</v>
      </c>
      <c r="B59" s="74">
        <v>42994</v>
      </c>
      <c r="C59" s="63">
        <v>12</v>
      </c>
      <c r="D59" s="63">
        <v>8</v>
      </c>
      <c r="E59" s="63">
        <f t="shared" si="17"/>
        <v>20</v>
      </c>
      <c r="F59" s="64">
        <f t="shared" si="16"/>
        <v>24065</v>
      </c>
      <c r="G59" s="65"/>
      <c r="I59" s="60">
        <v>43359</v>
      </c>
      <c r="J59" s="6">
        <v>116</v>
      </c>
      <c r="K59" s="6">
        <v>116</v>
      </c>
      <c r="L59" s="4">
        <f t="shared" si="14"/>
        <v>232</v>
      </c>
      <c r="M59" s="24">
        <f t="shared" si="18"/>
        <v>18117</v>
      </c>
      <c r="N59" s="6"/>
      <c r="O59" s="8">
        <f t="shared" si="19"/>
        <v>-5948</v>
      </c>
    </row>
    <row r="60" spans="1:15" x14ac:dyDescent="0.25">
      <c r="A60" s="6">
        <v>55</v>
      </c>
      <c r="B60" s="74">
        <v>42995</v>
      </c>
      <c r="C60" s="63">
        <v>59</v>
      </c>
      <c r="D60" s="63">
        <v>59</v>
      </c>
      <c r="E60" s="63">
        <f t="shared" si="17"/>
        <v>118</v>
      </c>
      <c r="F60" s="64">
        <f t="shared" si="16"/>
        <v>24183</v>
      </c>
      <c r="G60" s="65"/>
      <c r="I60" s="60">
        <v>43360</v>
      </c>
      <c r="J60" s="6">
        <v>24</v>
      </c>
      <c r="K60" s="6">
        <v>24</v>
      </c>
      <c r="L60" s="4">
        <f t="shared" si="14"/>
        <v>48</v>
      </c>
      <c r="M60" s="24">
        <f t="shared" si="18"/>
        <v>18165</v>
      </c>
      <c r="N60" s="6"/>
      <c r="O60" s="8">
        <f t="shared" si="19"/>
        <v>-6018</v>
      </c>
    </row>
    <row r="61" spans="1:15" x14ac:dyDescent="0.25">
      <c r="A61" s="6">
        <v>56</v>
      </c>
      <c r="B61" s="74">
        <v>42996</v>
      </c>
      <c r="C61" s="6">
        <v>588</v>
      </c>
      <c r="D61" s="6">
        <v>0</v>
      </c>
      <c r="E61" s="63">
        <f t="shared" si="17"/>
        <v>588</v>
      </c>
      <c r="F61" s="64">
        <f t="shared" si="16"/>
        <v>24771</v>
      </c>
      <c r="G61" s="6"/>
      <c r="I61" s="60">
        <v>43361</v>
      </c>
      <c r="J61" s="6"/>
      <c r="K61" s="6"/>
      <c r="L61" s="4">
        <f t="shared" si="14"/>
        <v>0</v>
      </c>
      <c r="M61" s="24">
        <f t="shared" si="18"/>
        <v>18165</v>
      </c>
      <c r="N61" s="6"/>
      <c r="O61" s="8">
        <f t="shared" si="19"/>
        <v>-6606</v>
      </c>
    </row>
    <row r="62" spans="1:15" x14ac:dyDescent="0.25">
      <c r="A62" s="6"/>
      <c r="B62" s="37" t="s">
        <v>7</v>
      </c>
      <c r="C62" s="38">
        <f>SUM(C6:C61)</f>
        <v>14542</v>
      </c>
      <c r="D62" s="38">
        <f>SUM(D6:D61)</f>
        <v>13330</v>
      </c>
      <c r="E62" s="38">
        <f>C62+D62</f>
        <v>27872</v>
      </c>
      <c r="F62" s="39"/>
      <c r="G62" s="6"/>
      <c r="I62" s="37" t="s">
        <v>7</v>
      </c>
      <c r="J62" s="38">
        <f>SUM(J6:J60)</f>
        <v>8817</v>
      </c>
      <c r="K62" s="38">
        <f>SUM(K6:K60)</f>
        <v>9348</v>
      </c>
      <c r="L62" s="38">
        <f>J62+K62</f>
        <v>18165</v>
      </c>
      <c r="M62" s="6"/>
      <c r="N62" s="39"/>
    </row>
  </sheetData>
  <autoFilter ref="I4:O56"/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2018-09-17T11:22:26Z</dcterms:modified>
</cp:coreProperties>
</file>