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Bentang!$A$1:$J$50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Atlantis'!$L$61:$M$76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ST'!$A$5:$J$383</definedName>
    <definedName name="_xlnm.Print_Area" localSheetId="28">Widya!$A$1:$J$25</definedName>
  </definedNames>
  <calcPr calcId="144525"/>
</workbook>
</file>

<file path=xl/calcChain.xml><?xml version="1.0" encoding="utf-8"?>
<calcChain xmlns="http://schemas.openxmlformats.org/spreadsheetml/2006/main">
  <c r="B11" i="15" l="1"/>
  <c r="L2" i="61" l="1"/>
  <c r="L1" i="61"/>
  <c r="L2" i="58"/>
  <c r="L1" i="58"/>
  <c r="B9" i="15"/>
  <c r="C9" i="15"/>
  <c r="C13" i="15"/>
  <c r="C19" i="15"/>
  <c r="L2" i="2" l="1"/>
  <c r="L1" i="2"/>
  <c r="L2" i="54"/>
  <c r="L1" i="54"/>
  <c r="L678" i="63" l="1"/>
  <c r="L677" i="63"/>
  <c r="J234" i="64"/>
  <c r="J232" i="64"/>
  <c r="J230" i="64"/>
  <c r="J229" i="64"/>
  <c r="J231" i="64" s="1"/>
  <c r="J233" i="64" s="1"/>
  <c r="G227" i="64"/>
  <c r="F227" i="64"/>
  <c r="C227" i="64"/>
  <c r="J235" i="64" l="1"/>
  <c r="I2" i="64" s="1"/>
  <c r="C21" i="15" s="1"/>
  <c r="L679" i="63"/>
  <c r="I235" i="64" l="1"/>
  <c r="M2" i="58"/>
  <c r="M1" i="58"/>
  <c r="J705" i="63" l="1"/>
  <c r="J703" i="63"/>
  <c r="J701" i="63"/>
  <c r="J700" i="63"/>
  <c r="I698" i="63"/>
  <c r="H698" i="63"/>
  <c r="G698" i="63"/>
  <c r="F698" i="63"/>
  <c r="D698" i="63"/>
  <c r="C698" i="63"/>
  <c r="L3" i="63"/>
  <c r="L2" i="63"/>
  <c r="L1" i="63"/>
  <c r="J702" i="63" l="1"/>
  <c r="J704" i="63" s="1"/>
  <c r="J706" i="63" s="1"/>
  <c r="I706" i="63" l="1"/>
  <c r="I2" i="63"/>
  <c r="C7" i="15" s="1"/>
  <c r="L2" i="56" l="1"/>
  <c r="L1" i="56"/>
  <c r="L3" i="56" s="1"/>
  <c r="O1" i="2"/>
  <c r="M3" i="54" l="1"/>
  <c r="J653" i="62"/>
  <c r="J651" i="62"/>
  <c r="J649" i="62"/>
  <c r="J648" i="62"/>
  <c r="I646" i="62"/>
  <c r="H646" i="62"/>
  <c r="G646" i="62"/>
  <c r="F646" i="62"/>
  <c r="D646" i="62"/>
  <c r="C646" i="62"/>
  <c r="L2" i="62"/>
  <c r="L1" i="62"/>
  <c r="L3" i="62" s="1"/>
  <c r="L2" i="60"/>
  <c r="L1" i="60"/>
  <c r="J650" i="62" l="1"/>
  <c r="J652" i="62" s="1"/>
  <c r="J654" i="62" s="1"/>
  <c r="I2" i="62" l="1"/>
  <c r="C20" i="15" s="1"/>
  <c r="I654" i="62"/>
  <c r="M3" i="2" l="1"/>
  <c r="L3" i="61" l="1"/>
  <c r="J58" i="61" l="1"/>
  <c r="J56" i="61"/>
  <c r="J54" i="61"/>
  <c r="J53" i="61"/>
  <c r="F51" i="61"/>
  <c r="C51" i="61"/>
  <c r="J55" i="61" l="1"/>
  <c r="J57" i="61" s="1"/>
  <c r="J59" i="61" s="1"/>
  <c r="I59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L2" i="35"/>
  <c r="L1" i="35"/>
  <c r="I2" i="60" l="1"/>
  <c r="N3" i="57" l="1"/>
  <c r="M2" i="57"/>
  <c r="O2" i="57" s="1"/>
  <c r="M1" i="57"/>
  <c r="M3" i="57" s="1"/>
  <c r="O1" i="57" l="1"/>
  <c r="L2" i="12" l="1"/>
  <c r="L1" i="12"/>
  <c r="J1208" i="58" l="1"/>
  <c r="J1206" i="58"/>
  <c r="J1204" i="58"/>
  <c r="J1203" i="58"/>
  <c r="I1201" i="58"/>
  <c r="H1201" i="58"/>
  <c r="G1201" i="58"/>
  <c r="F1201" i="58"/>
  <c r="D1201" i="58"/>
  <c r="C1201" i="58"/>
  <c r="L666" i="58"/>
  <c r="L665" i="58"/>
  <c r="M3" i="58"/>
  <c r="L3" i="58"/>
  <c r="N3" i="58" l="1"/>
  <c r="J1205" i="58"/>
  <c r="J1207" i="58" s="1"/>
  <c r="J1209" i="58" s="1"/>
  <c r="I1209" i="58" l="1"/>
  <c r="I2" i="58"/>
  <c r="C8" i="15" s="1"/>
  <c r="M66" i="57" l="1"/>
  <c r="M65" i="57"/>
  <c r="M67" i="57" l="1"/>
  <c r="L15" i="2"/>
  <c r="L16" i="2"/>
  <c r="L17" i="2"/>
  <c r="J246" i="57" l="1"/>
  <c r="J244" i="57"/>
  <c r="J242" i="57"/>
  <c r="J241" i="57"/>
  <c r="G239" i="57"/>
  <c r="F239" i="57"/>
  <c r="C239" i="57"/>
  <c r="J243" i="57" l="1"/>
  <c r="J245" i="57" s="1"/>
  <c r="J247" i="57" s="1"/>
  <c r="I247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49" i="55"/>
  <c r="J47" i="55"/>
  <c r="J45" i="55"/>
  <c r="J44" i="55"/>
  <c r="G42" i="55"/>
  <c r="F42" i="55"/>
  <c r="C42" i="55"/>
  <c r="M1" i="56" l="1"/>
  <c r="J46" i="55"/>
  <c r="J48" i="55" s="1"/>
  <c r="J50" i="55" s="1"/>
  <c r="I50" i="55" s="1"/>
  <c r="I2" i="55" l="1"/>
  <c r="I42" i="30" l="1"/>
  <c r="I44" i="30"/>
  <c r="I37" i="18" l="1"/>
  <c r="I39" i="18"/>
  <c r="L3" i="12" l="1"/>
  <c r="B17" i="15" l="1"/>
  <c r="B14" i="15"/>
  <c r="J382" i="54" l="1"/>
  <c r="J380" i="54"/>
  <c r="J378" i="54"/>
  <c r="J377" i="54"/>
  <c r="I375" i="54"/>
  <c r="H375" i="54"/>
  <c r="G375" i="54"/>
  <c r="F375" i="54"/>
  <c r="D375" i="54"/>
  <c r="C375" i="54"/>
  <c r="J379" i="54" l="1"/>
  <c r="J381" i="54" s="1"/>
  <c r="J383" i="54" s="1"/>
  <c r="I2" i="54" s="1"/>
  <c r="C5" i="15" s="1"/>
  <c r="L3" i="54"/>
  <c r="N3" i="54" s="1"/>
  <c r="I383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8" i="2" l="1"/>
  <c r="I193" i="2"/>
  <c r="H193" i="2"/>
  <c r="G193" i="2"/>
  <c r="F19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8" i="12"/>
  <c r="J76" i="12"/>
  <c r="J74" i="12"/>
  <c r="J73" i="12"/>
  <c r="F71" i="12"/>
  <c r="C71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00" i="2"/>
  <c r="J196" i="2"/>
  <c r="J195" i="2"/>
  <c r="D193" i="2"/>
  <c r="C193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97" i="2"/>
  <c r="J199" i="2" s="1"/>
  <c r="J201" i="2" s="1"/>
  <c r="I201" i="2" s="1"/>
  <c r="J55" i="11"/>
  <c r="J57" i="11" s="1"/>
  <c r="J59" i="11" s="1"/>
  <c r="J59" i="34"/>
  <c r="I2" i="21"/>
  <c r="I59" i="21"/>
  <c r="J122" i="20"/>
  <c r="J124" i="20" s="1"/>
  <c r="J126" i="20" s="1"/>
  <c r="I2" i="20" s="1"/>
  <c r="J75" i="12"/>
  <c r="J77" i="12" s="1"/>
  <c r="J79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79" i="12"/>
  <c r="I126" i="20"/>
  <c r="I52" i="18"/>
  <c r="I95" i="4"/>
  <c r="I34" i="32"/>
  <c r="I2" i="32"/>
  <c r="I2" i="6"/>
  <c r="I2" i="17"/>
  <c r="I2" i="16"/>
  <c r="C15" i="15" s="1"/>
  <c r="I25" i="25"/>
  <c r="I166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<sst xmlns="http://schemas.openxmlformats.org/spreadsheetml/2006/main" count="2277" uniqueCount="216">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</sst>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1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0" fontId="0" fillId="0" borderId="1" xfId="6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83"/>
  <sheetViews>
    <sheetView zoomScale="85" zoomScaleNormal="85" workbookViewId="0">
      <pane ySplit="7" topLeftCell="A358" activePane="bottomLeft" state="frozen"/>
      <selection pane="bottomLeft" activeCell="J365" sqref="J36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99" t="s">
        <v>22</v>
      </c>
      <c r="G1" s="399"/>
      <c r="H1" s="399"/>
      <c r="I1" s="220" t="s">
        <v>20</v>
      </c>
      <c r="J1" s="218"/>
      <c r="L1" s="275">
        <f>SUM(D355:D365)</f>
        <v>5549428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99" t="s">
        <v>21</v>
      </c>
      <c r="G2" s="399"/>
      <c r="H2" s="399"/>
      <c r="I2" s="220">
        <f>J383*-1</f>
        <v>1739850</v>
      </c>
      <c r="J2" s="218"/>
      <c r="L2" s="276">
        <f>SUM(G355:G365)</f>
        <v>493764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5055664</v>
      </c>
      <c r="M3" s="238">
        <f>M1-M2</f>
        <v>4830175</v>
      </c>
      <c r="N3" s="238">
        <f>L3+M3</f>
        <v>9885839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0" t="s">
        <v>60</v>
      </c>
      <c r="B5" s="400"/>
      <c r="C5" s="400"/>
      <c r="D5" s="400"/>
      <c r="E5" s="400"/>
      <c r="F5" s="400"/>
      <c r="G5" s="400"/>
      <c r="H5" s="400"/>
      <c r="I5" s="400"/>
      <c r="J5" s="400"/>
      <c r="L5" s="274"/>
      <c r="M5" s="238"/>
      <c r="N5" s="238"/>
      <c r="O5" s="238"/>
    </row>
    <row r="6" spans="1:15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03" t="s">
        <v>5</v>
      </c>
      <c r="J6" s="404" t="s">
        <v>6</v>
      </c>
    </row>
    <row r="7" spans="1:15" x14ac:dyDescent="0.25">
      <c r="A7" s="401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2"/>
      <c r="I7" s="403"/>
      <c r="J7" s="404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10">
        <v>43360</v>
      </c>
      <c r="B366" s="115">
        <v>180175097</v>
      </c>
      <c r="C366" s="306">
        <v>5</v>
      </c>
      <c r="D366" s="117">
        <v>431463</v>
      </c>
      <c r="E366" s="118">
        <v>180045321</v>
      </c>
      <c r="F366" s="120">
        <v>3</v>
      </c>
      <c r="G366" s="117">
        <v>249638</v>
      </c>
      <c r="H366" s="118"/>
      <c r="I366" s="213"/>
      <c r="J366" s="117"/>
    </row>
    <row r="367" spans="1:10" ht="15.75" customHeight="1" x14ac:dyDescent="0.25">
      <c r="A367" s="210">
        <v>43360</v>
      </c>
      <c r="B367" s="115">
        <v>180175119</v>
      </c>
      <c r="C367" s="306">
        <v>1</v>
      </c>
      <c r="D367" s="117">
        <v>110075</v>
      </c>
      <c r="E367" s="118"/>
      <c r="F367" s="120"/>
      <c r="G367" s="117"/>
      <c r="H367" s="118"/>
      <c r="I367" s="213"/>
      <c r="J367" s="117"/>
    </row>
    <row r="368" spans="1:10" ht="15.75" customHeight="1" x14ac:dyDescent="0.25">
      <c r="A368" s="210">
        <v>43361</v>
      </c>
      <c r="B368" s="115">
        <v>180175182</v>
      </c>
      <c r="C368" s="306">
        <v>4</v>
      </c>
      <c r="D368" s="117">
        <v>403550</v>
      </c>
      <c r="E368" s="118"/>
      <c r="F368" s="120"/>
      <c r="G368" s="117"/>
      <c r="H368" s="118"/>
      <c r="I368" s="213"/>
      <c r="J368" s="117"/>
    </row>
    <row r="369" spans="1:10" ht="15.75" customHeight="1" x14ac:dyDescent="0.25">
      <c r="A369" s="210">
        <v>43361</v>
      </c>
      <c r="B369" s="115">
        <v>180175220</v>
      </c>
      <c r="C369" s="306">
        <v>2</v>
      </c>
      <c r="D369" s="117">
        <v>213238</v>
      </c>
      <c r="E369" s="118"/>
      <c r="F369" s="120"/>
      <c r="G369" s="117"/>
      <c r="H369" s="118"/>
      <c r="I369" s="213"/>
      <c r="J369" s="117"/>
    </row>
    <row r="370" spans="1:10" ht="15.75" customHeight="1" x14ac:dyDescent="0.25">
      <c r="A370" s="210">
        <v>43362</v>
      </c>
      <c r="B370" s="115">
        <v>180175256</v>
      </c>
      <c r="C370" s="306">
        <v>8</v>
      </c>
      <c r="D370" s="117">
        <v>826875</v>
      </c>
      <c r="E370" s="118">
        <v>180045356</v>
      </c>
      <c r="F370" s="120">
        <v>2</v>
      </c>
      <c r="G370" s="117">
        <v>181738</v>
      </c>
      <c r="H370" s="118"/>
      <c r="I370" s="213"/>
      <c r="J370" s="117"/>
    </row>
    <row r="371" spans="1:10" ht="15.75" customHeight="1" x14ac:dyDescent="0.25">
      <c r="A371" s="210">
        <v>43362</v>
      </c>
      <c r="B371" s="115">
        <v>180175292</v>
      </c>
      <c r="C371" s="306">
        <v>2</v>
      </c>
      <c r="D371" s="117">
        <v>186025</v>
      </c>
      <c r="E371" s="118"/>
      <c r="F371" s="120"/>
      <c r="G371" s="117"/>
      <c r="H371" s="118"/>
      <c r="I371" s="213"/>
      <c r="J371" s="117"/>
    </row>
    <row r="372" spans="1:10" ht="15.75" customHeight="1" x14ac:dyDescent="0.25">
      <c r="A372" s="210"/>
      <c r="B372" s="115"/>
      <c r="C372" s="306"/>
      <c r="D372" s="117"/>
      <c r="E372" s="118"/>
      <c r="F372" s="120"/>
      <c r="G372" s="117"/>
      <c r="H372" s="118"/>
      <c r="I372" s="213"/>
      <c r="J372" s="117"/>
    </row>
    <row r="373" spans="1:10" ht="15.75" customHeight="1" x14ac:dyDescent="0.25">
      <c r="A373" s="210"/>
      <c r="B373" s="115"/>
      <c r="C373" s="306"/>
      <c r="D373" s="117"/>
      <c r="E373" s="118"/>
      <c r="F373" s="120"/>
      <c r="G373" s="117"/>
      <c r="H373" s="118"/>
      <c r="I373" s="213"/>
      <c r="J373" s="117"/>
    </row>
    <row r="374" spans="1:10" x14ac:dyDescent="0.25">
      <c r="A374" s="235"/>
      <c r="B374" s="234"/>
      <c r="C374" s="12"/>
      <c r="D374" s="236"/>
      <c r="E374" s="237"/>
      <c r="F374" s="240"/>
      <c r="G374" s="236"/>
      <c r="H374" s="237"/>
      <c r="I374" s="239"/>
      <c r="J374" s="236"/>
    </row>
    <row r="375" spans="1:10" x14ac:dyDescent="0.25">
      <c r="A375" s="235"/>
      <c r="B375" s="223" t="s">
        <v>11</v>
      </c>
      <c r="C375" s="229">
        <f>SUM(C8:C374)</f>
        <v>3676</v>
      </c>
      <c r="D375" s="224">
        <f>SUM(D8:D374)</f>
        <v>384917226</v>
      </c>
      <c r="E375" s="223" t="s">
        <v>11</v>
      </c>
      <c r="F375" s="232">
        <f>SUM(F8:F374)</f>
        <v>498</v>
      </c>
      <c r="G375" s="224">
        <f>SUM(G8:G374)</f>
        <v>54866648</v>
      </c>
      <c r="H375" s="232">
        <f>SUM(H8:H374)</f>
        <v>0</v>
      </c>
      <c r="I375" s="232">
        <f>SUM(I8:I374)</f>
        <v>328310728</v>
      </c>
      <c r="J375" s="5"/>
    </row>
    <row r="376" spans="1:10" x14ac:dyDescent="0.25">
      <c r="A376" s="235"/>
      <c r="B376" s="223"/>
      <c r="C376" s="229"/>
      <c r="D376" s="224"/>
      <c r="E376" s="223"/>
      <c r="F376" s="232"/>
      <c r="G376" s="224"/>
      <c r="H376" s="232"/>
      <c r="I376" s="232"/>
      <c r="J376" s="5"/>
    </row>
    <row r="377" spans="1:10" x14ac:dyDescent="0.25">
      <c r="A377" s="225"/>
      <c r="B377" s="226"/>
      <c r="C377" s="12"/>
      <c r="D377" s="236"/>
      <c r="E377" s="223"/>
      <c r="F377" s="240"/>
      <c r="G377" s="405" t="s">
        <v>12</v>
      </c>
      <c r="H377" s="405"/>
      <c r="I377" s="239"/>
      <c r="J377" s="227">
        <f>SUM(D8:D374)</f>
        <v>384917226</v>
      </c>
    </row>
    <row r="378" spans="1:10" x14ac:dyDescent="0.25">
      <c r="A378" s="235"/>
      <c r="B378" s="234"/>
      <c r="C378" s="12"/>
      <c r="D378" s="236"/>
      <c r="E378" s="237"/>
      <c r="F378" s="240"/>
      <c r="G378" s="405" t="s">
        <v>13</v>
      </c>
      <c r="H378" s="405"/>
      <c r="I378" s="239"/>
      <c r="J378" s="227">
        <f>SUM(G8:G374)</f>
        <v>54866648</v>
      </c>
    </row>
    <row r="379" spans="1:10" x14ac:dyDescent="0.25">
      <c r="A379" s="228"/>
      <c r="B379" s="237"/>
      <c r="C379" s="12"/>
      <c r="D379" s="236"/>
      <c r="E379" s="237"/>
      <c r="F379" s="240"/>
      <c r="G379" s="405" t="s">
        <v>14</v>
      </c>
      <c r="H379" s="405"/>
      <c r="I379" s="41"/>
      <c r="J379" s="229">
        <f>J377-J378</f>
        <v>330050578</v>
      </c>
    </row>
    <row r="380" spans="1:10" x14ac:dyDescent="0.25">
      <c r="A380" s="235"/>
      <c r="B380" s="230"/>
      <c r="C380" s="12"/>
      <c r="D380" s="231"/>
      <c r="E380" s="237"/>
      <c r="F380" s="240"/>
      <c r="G380" s="405" t="s">
        <v>15</v>
      </c>
      <c r="H380" s="405"/>
      <c r="I380" s="239"/>
      <c r="J380" s="227">
        <f>SUM(H8:H374)</f>
        <v>0</v>
      </c>
    </row>
    <row r="381" spans="1:10" x14ac:dyDescent="0.25">
      <c r="A381" s="235"/>
      <c r="B381" s="230"/>
      <c r="C381" s="12"/>
      <c r="D381" s="231"/>
      <c r="E381" s="237"/>
      <c r="F381" s="240"/>
      <c r="G381" s="405" t="s">
        <v>16</v>
      </c>
      <c r="H381" s="405"/>
      <c r="I381" s="239"/>
      <c r="J381" s="227">
        <f>J379+J380</f>
        <v>330050578</v>
      </c>
    </row>
    <row r="382" spans="1:10" x14ac:dyDescent="0.25">
      <c r="A382" s="235"/>
      <c r="B382" s="230"/>
      <c r="C382" s="12"/>
      <c r="D382" s="231"/>
      <c r="E382" s="237"/>
      <c r="F382" s="240"/>
      <c r="G382" s="405" t="s">
        <v>5</v>
      </c>
      <c r="H382" s="405"/>
      <c r="I382" s="239"/>
      <c r="J382" s="227">
        <f>SUM(I8:I374)</f>
        <v>328310728</v>
      </c>
    </row>
    <row r="383" spans="1:10" x14ac:dyDescent="0.25">
      <c r="A383" s="235"/>
      <c r="B383" s="230"/>
      <c r="C383" s="12"/>
      <c r="D383" s="231"/>
      <c r="E383" s="237"/>
      <c r="F383" s="240"/>
      <c r="G383" s="405" t="s">
        <v>32</v>
      </c>
      <c r="H383" s="405"/>
      <c r="I383" s="240" t="str">
        <f>IF(J383&gt;0,"SALDO",IF(J383&lt;0,"PIUTANG",IF(J383=0,"LUNAS")))</f>
        <v>PIUTANG</v>
      </c>
      <c r="J383" s="227">
        <f>J382-J381</f>
        <v>-1739850</v>
      </c>
    </row>
  </sheetData>
  <mergeCells count="15">
    <mergeCell ref="G383:H383"/>
    <mergeCell ref="G377:H377"/>
    <mergeCell ref="G378:H378"/>
    <mergeCell ref="G379:H379"/>
    <mergeCell ref="G380:H380"/>
    <mergeCell ref="G381:H381"/>
    <mergeCell ref="G382:H382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01"/>
  <sheetViews>
    <sheetView workbookViewId="0">
      <pane ySplit="7" topLeftCell="A182" activePane="bottomLeft" state="frozen"/>
      <selection pane="bottomLeft" activeCell="F187" sqref="F18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99" t="s">
        <v>22</v>
      </c>
      <c r="G1" s="399"/>
      <c r="H1" s="399"/>
      <c r="I1" s="42" t="s">
        <v>20</v>
      </c>
      <c r="J1" s="20"/>
      <c r="L1" s="277">
        <f>SUM(D183:D187)</f>
        <v>1866463</v>
      </c>
      <c r="M1" s="219">
        <v>0</v>
      </c>
      <c r="N1" s="219">
        <v>132213</v>
      </c>
      <c r="O1" s="219">
        <f>L2+N1</f>
        <v>237301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J201*-1</f>
        <v>2602862</v>
      </c>
      <c r="J2" s="20"/>
      <c r="L2" s="277">
        <f>SUM(G183:G187)</f>
        <v>105088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1761375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</row>
    <row r="6" spans="1:18" x14ac:dyDescent="0.25">
      <c r="A6" s="406" t="s">
        <v>2</v>
      </c>
      <c r="B6" s="402" t="s">
        <v>3</v>
      </c>
      <c r="C6" s="402"/>
      <c r="D6" s="402"/>
      <c r="E6" s="402"/>
      <c r="F6" s="402"/>
      <c r="G6" s="402"/>
      <c r="H6" s="407" t="s">
        <v>4</v>
      </c>
      <c r="I6" s="403" t="s">
        <v>5</v>
      </c>
      <c r="J6" s="404" t="s">
        <v>6</v>
      </c>
    </row>
    <row r="7" spans="1:18" x14ac:dyDescent="0.25">
      <c r="A7" s="40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7"/>
      <c r="I7" s="403"/>
      <c r="J7" s="404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2">
        <v>43353</v>
      </c>
      <c r="B183" s="234">
        <v>180174542</v>
      </c>
      <c r="C183" s="240">
        <v>2</v>
      </c>
      <c r="D183" s="236">
        <v>199675</v>
      </c>
      <c r="E183" s="237">
        <v>180045222</v>
      </c>
      <c r="F183" s="240">
        <v>1</v>
      </c>
      <c r="G183" s="236">
        <v>105088</v>
      </c>
      <c r="H183" s="239"/>
      <c r="I183" s="239"/>
      <c r="J183" s="23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2">
        <v>43353</v>
      </c>
      <c r="B184" s="234">
        <v>180174554</v>
      </c>
      <c r="C184" s="240">
        <v>2</v>
      </c>
      <c r="D184" s="236">
        <v>273000</v>
      </c>
      <c r="E184" s="237"/>
      <c r="F184" s="240"/>
      <c r="G184" s="236"/>
      <c r="H184" s="239"/>
      <c r="I184" s="239"/>
      <c r="J184" s="23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2">
        <v>43355</v>
      </c>
      <c r="B185" s="234">
        <v>180174702</v>
      </c>
      <c r="C185" s="240">
        <v>6</v>
      </c>
      <c r="D185" s="236">
        <v>697113</v>
      </c>
      <c r="E185" s="237"/>
      <c r="F185" s="240"/>
      <c r="G185" s="236"/>
      <c r="H185" s="239"/>
      <c r="I185" s="239"/>
      <c r="J185" s="23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2">
        <v>43356</v>
      </c>
      <c r="B186" s="234">
        <v>180174776</v>
      </c>
      <c r="C186" s="240">
        <v>1</v>
      </c>
      <c r="D186" s="236">
        <v>102025</v>
      </c>
      <c r="E186" s="237"/>
      <c r="F186" s="240"/>
      <c r="G186" s="236"/>
      <c r="H186" s="239"/>
      <c r="I186" s="239"/>
      <c r="J186" s="23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2">
        <v>43357</v>
      </c>
      <c r="B187" s="234">
        <v>180174878</v>
      </c>
      <c r="C187" s="240">
        <v>5</v>
      </c>
      <c r="D187" s="236">
        <v>594650</v>
      </c>
      <c r="E187" s="237"/>
      <c r="F187" s="240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2">
        <v>43360</v>
      </c>
      <c r="B188" s="234">
        <v>180175123</v>
      </c>
      <c r="C188" s="240">
        <v>3</v>
      </c>
      <c r="D188" s="236">
        <v>306250</v>
      </c>
      <c r="E188" s="237"/>
      <c r="F188" s="240"/>
      <c r="G188" s="236"/>
      <c r="H188" s="239"/>
      <c r="I188" s="239"/>
      <c r="J188" s="23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2">
        <v>43361</v>
      </c>
      <c r="B189" s="234"/>
      <c r="C189" s="240"/>
      <c r="D189" s="236"/>
      <c r="E189" s="237">
        <v>180045342</v>
      </c>
      <c r="F189" s="240">
        <v>1</v>
      </c>
      <c r="G189" s="236">
        <v>81113</v>
      </c>
      <c r="H189" s="239"/>
      <c r="I189" s="239"/>
      <c r="J189" s="23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2">
        <v>43362</v>
      </c>
      <c r="B190" s="234">
        <v>180175293</v>
      </c>
      <c r="C190" s="240">
        <v>3</v>
      </c>
      <c r="D190" s="236">
        <v>281750</v>
      </c>
      <c r="E190" s="237"/>
      <c r="F190" s="240"/>
      <c r="G190" s="236"/>
      <c r="H190" s="239"/>
      <c r="I190" s="239"/>
      <c r="J190" s="23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2">
        <v>43362</v>
      </c>
      <c r="B191" s="234">
        <v>180175311</v>
      </c>
      <c r="C191" s="240">
        <v>3</v>
      </c>
      <c r="D191" s="236">
        <v>334600</v>
      </c>
      <c r="E191" s="237"/>
      <c r="F191" s="240"/>
      <c r="G191" s="236"/>
      <c r="H191" s="239"/>
      <c r="I191" s="239"/>
      <c r="J191" s="236"/>
      <c r="K191" s="219"/>
      <c r="L191" s="219"/>
      <c r="M191" s="219"/>
      <c r="N191" s="219"/>
      <c r="O191" s="219"/>
      <c r="P191" s="219"/>
      <c r="Q191" s="219"/>
      <c r="R191" s="219"/>
    </row>
    <row r="192" spans="1:18" x14ac:dyDescent="0.25">
      <c r="A192" s="162"/>
      <c r="B192" s="3"/>
      <c r="C192" s="40"/>
      <c r="D192" s="6"/>
      <c r="E192" s="7"/>
      <c r="F192" s="40"/>
      <c r="G192" s="6"/>
      <c r="H192" s="39"/>
      <c r="I192" s="39"/>
      <c r="J192" s="6"/>
    </row>
    <row r="193" spans="1:10" x14ac:dyDescent="0.25">
      <c r="A193" s="162"/>
      <c r="B193" s="8" t="s">
        <v>11</v>
      </c>
      <c r="C193" s="77">
        <f>SUM(C8:C192)</f>
        <v>1019</v>
      </c>
      <c r="D193" s="9">
        <f>SUM(D8:D192)</f>
        <v>110423816</v>
      </c>
      <c r="E193" s="8" t="s">
        <v>11</v>
      </c>
      <c r="F193" s="77">
        <f>SUM(F8:F192)</f>
        <v>88</v>
      </c>
      <c r="G193" s="5">
        <f>SUM(G8:G192)</f>
        <v>19114864</v>
      </c>
      <c r="H193" s="40">
        <f>SUM(H8:H192)</f>
        <v>0</v>
      </c>
      <c r="I193" s="40">
        <f>SUM(I8:I192)</f>
        <v>88706090</v>
      </c>
      <c r="J193" s="5"/>
    </row>
    <row r="194" spans="1:10" x14ac:dyDescent="0.25">
      <c r="A194" s="162"/>
      <c r="B194" s="8"/>
      <c r="C194" s="77"/>
      <c r="D194" s="9"/>
      <c r="E194" s="8"/>
      <c r="F194" s="77"/>
      <c r="G194" s="5"/>
      <c r="H194" s="40"/>
      <c r="I194" s="40"/>
      <c r="J194" s="5"/>
    </row>
    <row r="195" spans="1:10" x14ac:dyDescent="0.25">
      <c r="A195" s="163"/>
      <c r="B195" s="11"/>
      <c r="C195" s="40"/>
      <c r="D195" s="6"/>
      <c r="E195" s="8"/>
      <c r="F195" s="40"/>
      <c r="G195" s="405" t="s">
        <v>12</v>
      </c>
      <c r="H195" s="405"/>
      <c r="I195" s="39"/>
      <c r="J195" s="13">
        <f>SUM(D8:D192)</f>
        <v>110423816</v>
      </c>
    </row>
    <row r="196" spans="1:10" x14ac:dyDescent="0.25">
      <c r="A196" s="162"/>
      <c r="B196" s="3"/>
      <c r="C196" s="40"/>
      <c r="D196" s="6"/>
      <c r="E196" s="7"/>
      <c r="F196" s="40"/>
      <c r="G196" s="405" t="s">
        <v>13</v>
      </c>
      <c r="H196" s="405"/>
      <c r="I196" s="39"/>
      <c r="J196" s="13">
        <f>SUM(G8:G192)</f>
        <v>19114864</v>
      </c>
    </row>
    <row r="197" spans="1:10" x14ac:dyDescent="0.25">
      <c r="A197" s="164"/>
      <c r="B197" s="7"/>
      <c r="C197" s="40"/>
      <c r="D197" s="6"/>
      <c r="E197" s="7"/>
      <c r="F197" s="40"/>
      <c r="G197" s="405" t="s">
        <v>14</v>
      </c>
      <c r="H197" s="405"/>
      <c r="I197" s="41"/>
      <c r="J197" s="15">
        <f>J195-J196</f>
        <v>91308952</v>
      </c>
    </row>
    <row r="198" spans="1:10" x14ac:dyDescent="0.25">
      <c r="A198" s="162"/>
      <c r="B198" s="16"/>
      <c r="C198" s="40"/>
      <c r="D198" s="17"/>
      <c r="E198" s="7"/>
      <c r="F198" s="40"/>
      <c r="G198" s="405" t="s">
        <v>15</v>
      </c>
      <c r="H198" s="405"/>
      <c r="I198" s="39"/>
      <c r="J198" s="13">
        <f>SUM(H8:H192)</f>
        <v>0</v>
      </c>
    </row>
    <row r="199" spans="1:10" x14ac:dyDescent="0.25">
      <c r="A199" s="162"/>
      <c r="B199" s="16"/>
      <c r="C199" s="40"/>
      <c r="D199" s="17"/>
      <c r="E199" s="7"/>
      <c r="F199" s="40"/>
      <c r="G199" s="405" t="s">
        <v>16</v>
      </c>
      <c r="H199" s="405"/>
      <c r="I199" s="39"/>
      <c r="J199" s="13">
        <f>J197+J198</f>
        <v>91308952</v>
      </c>
    </row>
    <row r="200" spans="1:10" x14ac:dyDescent="0.25">
      <c r="A200" s="162"/>
      <c r="B200" s="16"/>
      <c r="C200" s="40"/>
      <c r="D200" s="17"/>
      <c r="E200" s="7"/>
      <c r="F200" s="40"/>
      <c r="G200" s="405" t="s">
        <v>5</v>
      </c>
      <c r="H200" s="405"/>
      <c r="I200" s="39"/>
      <c r="J200" s="13">
        <f>SUM(I8:I192)</f>
        <v>88706090</v>
      </c>
    </row>
    <row r="201" spans="1:10" x14ac:dyDescent="0.25">
      <c r="A201" s="162"/>
      <c r="B201" s="16"/>
      <c r="C201" s="40"/>
      <c r="D201" s="17"/>
      <c r="E201" s="7"/>
      <c r="F201" s="40"/>
      <c r="G201" s="405" t="s">
        <v>32</v>
      </c>
      <c r="H201" s="405"/>
      <c r="I201" s="40" t="str">
        <f>IF(J201&gt;0,"SALDO",IF(J201&lt;0,"PIUTANG",IF(J201=0,"LUNAS")))</f>
        <v>PIUTANG</v>
      </c>
      <c r="J201" s="13">
        <f>J200-J199</f>
        <v>-2602862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00:H200"/>
    <mergeCell ref="G201:H201"/>
    <mergeCell ref="G195:H195"/>
    <mergeCell ref="G196:H196"/>
    <mergeCell ref="G197:H197"/>
    <mergeCell ref="G198:H198"/>
    <mergeCell ref="G199:H199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209"/>
  <sheetViews>
    <sheetView workbookViewId="0">
      <pane ySplit="7" topLeftCell="A1183" activePane="bottomLeft" state="frozen"/>
      <selection pane="bottomLeft" activeCell="B1187" sqref="B118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SUM(D1179:D1187)</f>
        <v>5711829</v>
      </c>
      <c r="M1" s="219">
        <f>SUM(D1107:D1114)</f>
        <v>4952239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J1209*-1</f>
        <v>9037969</v>
      </c>
      <c r="J2" s="218"/>
      <c r="L2" s="219">
        <f>SUM(G1179:G1187)</f>
        <v>712163</v>
      </c>
      <c r="M2" s="219">
        <f>SUM(G1107:G1114)</f>
        <v>342825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4999666</v>
      </c>
      <c r="M3" s="219">
        <f>M1-M2</f>
        <v>4609414</v>
      </c>
      <c r="N3" s="219">
        <f>L3+M3</f>
        <v>9609080</v>
      </c>
    </row>
    <row r="4" spans="1:18" x14ac:dyDescent="0.25">
      <c r="L4" s="233"/>
    </row>
    <row r="5" spans="1:18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</row>
    <row r="6" spans="1:18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10" t="s">
        <v>4</v>
      </c>
      <c r="I6" s="412" t="s">
        <v>5</v>
      </c>
      <c r="J6" s="414" t="s">
        <v>6</v>
      </c>
    </row>
    <row r="7" spans="1:18" x14ac:dyDescent="0.25">
      <c r="A7" s="401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1"/>
      <c r="I7" s="413"/>
      <c r="J7" s="415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98">
        <v>43361</v>
      </c>
      <c r="B1179" s="99">
        <v>180175159</v>
      </c>
      <c r="C1179" s="100">
        <v>22</v>
      </c>
      <c r="D1179" s="34">
        <v>2425763</v>
      </c>
      <c r="E1179" s="99">
        <v>180045338</v>
      </c>
      <c r="F1179" s="100">
        <v>1</v>
      </c>
      <c r="G1179" s="34">
        <v>110075</v>
      </c>
      <c r="H1179" s="102"/>
      <c r="I1179" s="102"/>
      <c r="J1179" s="34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98">
        <v>43361</v>
      </c>
      <c r="B1180" s="99">
        <v>180175162</v>
      </c>
      <c r="C1180" s="100">
        <v>1</v>
      </c>
      <c r="D1180" s="34">
        <v>44363</v>
      </c>
      <c r="E1180" s="99">
        <v>180045330</v>
      </c>
      <c r="F1180" s="100">
        <v>5</v>
      </c>
      <c r="G1180" s="34">
        <v>602088</v>
      </c>
      <c r="H1180" s="102"/>
      <c r="I1180" s="102"/>
      <c r="J1180" s="34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98">
        <v>43361</v>
      </c>
      <c r="B1181" s="99">
        <v>180175168</v>
      </c>
      <c r="C1181" s="100"/>
      <c r="D1181" s="34">
        <v>467163</v>
      </c>
      <c r="E1181" s="99"/>
      <c r="F1181" s="100"/>
      <c r="G1181" s="34"/>
      <c r="H1181" s="102"/>
      <c r="I1181" s="102"/>
      <c r="J1181" s="34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98">
        <v>43361</v>
      </c>
      <c r="B1182" s="99">
        <v>180175176</v>
      </c>
      <c r="C1182" s="100">
        <v>12</v>
      </c>
      <c r="D1182" s="34">
        <v>1267088</v>
      </c>
      <c r="E1182" s="99"/>
      <c r="F1182" s="100"/>
      <c r="G1182" s="34"/>
      <c r="H1182" s="102"/>
      <c r="I1182" s="102"/>
      <c r="J1182" s="34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98">
        <v>43361</v>
      </c>
      <c r="B1183" s="99">
        <v>180175193</v>
      </c>
      <c r="C1183" s="100">
        <v>5</v>
      </c>
      <c r="D1183" s="34">
        <v>561663</v>
      </c>
      <c r="E1183" s="99"/>
      <c r="F1183" s="100"/>
      <c r="G1183" s="34"/>
      <c r="H1183" s="102"/>
      <c r="I1183" s="102"/>
      <c r="J1183" s="34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98">
        <v>43361</v>
      </c>
      <c r="B1184" s="99">
        <v>180175196</v>
      </c>
      <c r="C1184" s="100">
        <v>3</v>
      </c>
      <c r="D1184" s="34">
        <v>306863</v>
      </c>
      <c r="E1184" s="99"/>
      <c r="F1184" s="100"/>
      <c r="G1184" s="34"/>
      <c r="H1184" s="102"/>
      <c r="I1184" s="102"/>
      <c r="J1184" s="34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98">
        <v>43361</v>
      </c>
      <c r="B1185" s="99">
        <v>180175209</v>
      </c>
      <c r="C1185" s="100">
        <v>4</v>
      </c>
      <c r="D1185" s="34">
        <v>335650</v>
      </c>
      <c r="E1185" s="99"/>
      <c r="F1185" s="100"/>
      <c r="G1185" s="34"/>
      <c r="H1185" s="102"/>
      <c r="I1185" s="102"/>
      <c r="J1185" s="34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98">
        <v>43361</v>
      </c>
      <c r="B1186" s="99">
        <v>180175220</v>
      </c>
      <c r="C1186" s="100">
        <v>2</v>
      </c>
      <c r="D1186" s="34">
        <v>213238</v>
      </c>
      <c r="E1186" s="99"/>
      <c r="F1186" s="100"/>
      <c r="G1186" s="34"/>
      <c r="H1186" s="102"/>
      <c r="I1186" s="102"/>
      <c r="J1186" s="34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98">
        <v>43361</v>
      </c>
      <c r="B1187" s="99">
        <v>180175225</v>
      </c>
      <c r="C1187" s="100">
        <v>1</v>
      </c>
      <c r="D1187" s="34">
        <v>90038</v>
      </c>
      <c r="E1187" s="99"/>
      <c r="F1187" s="100"/>
      <c r="G1187" s="34"/>
      <c r="H1187" s="102"/>
      <c r="I1187" s="102"/>
      <c r="J1187" s="34"/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98">
        <v>43362</v>
      </c>
      <c r="B1188" s="99">
        <v>180175238</v>
      </c>
      <c r="C1188" s="100">
        <v>22</v>
      </c>
      <c r="D1188" s="34">
        <v>2290313</v>
      </c>
      <c r="E1188" s="99">
        <v>180045348</v>
      </c>
      <c r="F1188" s="100">
        <v>6</v>
      </c>
      <c r="G1188" s="34">
        <v>755825</v>
      </c>
      <c r="H1188" s="102"/>
      <c r="I1188" s="102"/>
      <c r="J1188" s="34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98">
        <v>43362</v>
      </c>
      <c r="B1189" s="99">
        <v>180175246</v>
      </c>
      <c r="C1189" s="100">
        <v>2</v>
      </c>
      <c r="D1189" s="34">
        <v>186200</v>
      </c>
      <c r="E1189" s="99"/>
      <c r="F1189" s="100"/>
      <c r="G1189" s="34"/>
      <c r="H1189" s="102"/>
      <c r="I1189" s="102"/>
      <c r="J1189" s="34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98">
        <v>43362</v>
      </c>
      <c r="B1190" s="99">
        <v>180175249</v>
      </c>
      <c r="C1190" s="100">
        <v>3</v>
      </c>
      <c r="D1190" s="34">
        <v>224438</v>
      </c>
      <c r="E1190" s="99"/>
      <c r="F1190" s="100"/>
      <c r="G1190" s="34"/>
      <c r="H1190" s="102"/>
      <c r="I1190" s="102"/>
      <c r="J1190" s="34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98">
        <v>43362</v>
      </c>
      <c r="B1191" s="99">
        <v>180175269</v>
      </c>
      <c r="C1191" s="100">
        <v>10</v>
      </c>
      <c r="D1191" s="34">
        <v>1205838</v>
      </c>
      <c r="E1191" s="99"/>
      <c r="F1191" s="100"/>
      <c r="G1191" s="34"/>
      <c r="H1191" s="102"/>
      <c r="I1191" s="102"/>
      <c r="J1191" s="34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98">
        <v>43362</v>
      </c>
      <c r="B1192" s="99">
        <v>180175280</v>
      </c>
      <c r="C1192" s="100">
        <v>4</v>
      </c>
      <c r="D1192" s="34">
        <v>321300</v>
      </c>
      <c r="E1192" s="99"/>
      <c r="F1192" s="100"/>
      <c r="G1192" s="34"/>
      <c r="H1192" s="102"/>
      <c r="I1192" s="102"/>
      <c r="J1192" s="34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98">
        <v>43362</v>
      </c>
      <c r="B1193" s="99">
        <v>180175288</v>
      </c>
      <c r="C1193" s="100">
        <v>1</v>
      </c>
      <c r="D1193" s="34">
        <v>92313</v>
      </c>
      <c r="E1193" s="99"/>
      <c r="F1193" s="100"/>
      <c r="G1193" s="34"/>
      <c r="H1193" s="102"/>
      <c r="I1193" s="102"/>
      <c r="J1193" s="34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98">
        <v>43362</v>
      </c>
      <c r="B1194" s="99">
        <v>180175298</v>
      </c>
      <c r="C1194" s="100">
        <v>2</v>
      </c>
      <c r="D1194" s="34">
        <v>247888</v>
      </c>
      <c r="E1194" s="99"/>
      <c r="F1194" s="100"/>
      <c r="G1194" s="34"/>
      <c r="H1194" s="102"/>
      <c r="I1194" s="102"/>
      <c r="J1194" s="34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98">
        <v>43362</v>
      </c>
      <c r="B1195" s="99">
        <v>180175303</v>
      </c>
      <c r="C1195" s="100">
        <v>2</v>
      </c>
      <c r="D1195" s="34">
        <v>225838</v>
      </c>
      <c r="E1195" s="99"/>
      <c r="F1195" s="100"/>
      <c r="G1195" s="34"/>
      <c r="H1195" s="102"/>
      <c r="I1195" s="102"/>
      <c r="J1195" s="34"/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98"/>
      <c r="B1196" s="99"/>
      <c r="C1196" s="100"/>
      <c r="D1196" s="34"/>
      <c r="E1196" s="99"/>
      <c r="F1196" s="100"/>
      <c r="G1196" s="34"/>
      <c r="H1196" s="102"/>
      <c r="I1196" s="102"/>
      <c r="J1196" s="34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98"/>
      <c r="B1197" s="99"/>
      <c r="C1197" s="100"/>
      <c r="D1197" s="34"/>
      <c r="E1197" s="99"/>
      <c r="F1197" s="100"/>
      <c r="G1197" s="34"/>
      <c r="H1197" s="102"/>
      <c r="I1197" s="102"/>
      <c r="J1197" s="34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98"/>
      <c r="B1198" s="99"/>
      <c r="C1198" s="100"/>
      <c r="D1198" s="34"/>
      <c r="E1198" s="99"/>
      <c r="F1198" s="100"/>
      <c r="G1198" s="34"/>
      <c r="H1198" s="102"/>
      <c r="I1198" s="102"/>
      <c r="J1198" s="34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98"/>
      <c r="B1199" s="99"/>
      <c r="C1199" s="100"/>
      <c r="D1199" s="34"/>
      <c r="E1199" s="99"/>
      <c r="F1199" s="100"/>
      <c r="G1199" s="34"/>
      <c r="H1199" s="102"/>
      <c r="I1199" s="102"/>
      <c r="J1199" s="34"/>
      <c r="K1199" s="138"/>
      <c r="L1199" s="138"/>
      <c r="M1199" s="138"/>
      <c r="N1199" s="138"/>
      <c r="O1199" s="138"/>
      <c r="P1199" s="138"/>
      <c r="Q1199" s="138"/>
      <c r="R1199" s="138"/>
    </row>
    <row r="1200" spans="1:18" x14ac:dyDescent="0.25">
      <c r="A1200" s="235"/>
      <c r="B1200" s="234"/>
      <c r="C1200" s="240"/>
      <c r="D1200" s="236"/>
      <c r="E1200" s="234"/>
      <c r="F1200" s="240"/>
      <c r="G1200" s="236"/>
      <c r="H1200" s="239"/>
      <c r="I1200" s="239"/>
      <c r="J1200" s="236"/>
    </row>
    <row r="1201" spans="1:18" s="218" customFormat="1" x14ac:dyDescent="0.25">
      <c r="A1201" s="226"/>
      <c r="B1201" s="223" t="s">
        <v>11</v>
      </c>
      <c r="C1201" s="232">
        <f>SUM(C8:C1200)</f>
        <v>12458</v>
      </c>
      <c r="D1201" s="224">
        <f>SUM(D8:D1200)</f>
        <v>1350081555</v>
      </c>
      <c r="E1201" s="223" t="s">
        <v>11</v>
      </c>
      <c r="F1201" s="232">
        <f>SUM(F8:F1200)</f>
        <v>1207</v>
      </c>
      <c r="G1201" s="224">
        <f>SUM(G8:G1200)</f>
        <v>131795526</v>
      </c>
      <c r="H1201" s="232">
        <f>SUM(H8:H1200)</f>
        <v>0</v>
      </c>
      <c r="I1201" s="232">
        <f>SUM(I8:I1200)</f>
        <v>1209248060</v>
      </c>
      <c r="J1201" s="224"/>
      <c r="K1201" s="220"/>
      <c r="L1201" s="220"/>
      <c r="M1201" s="220"/>
      <c r="N1201" s="220"/>
      <c r="O1201" s="220"/>
      <c r="P1201" s="220"/>
      <c r="Q1201" s="220"/>
      <c r="R1201" s="220"/>
    </row>
    <row r="1202" spans="1:18" s="218" customFormat="1" x14ac:dyDescent="0.25">
      <c r="A1202" s="226"/>
      <c r="B1202" s="223"/>
      <c r="C1202" s="232"/>
      <c r="D1202" s="224"/>
      <c r="E1202" s="223"/>
      <c r="F1202" s="232"/>
      <c r="G1202" s="224"/>
      <c r="H1202" s="232"/>
      <c r="I1202" s="232"/>
      <c r="J1202" s="224"/>
      <c r="K1202" s="220"/>
      <c r="M1202" s="220"/>
      <c r="N1202" s="220"/>
      <c r="O1202" s="220"/>
      <c r="P1202" s="220"/>
      <c r="Q1202" s="220"/>
      <c r="R1202" s="220"/>
    </row>
    <row r="1203" spans="1:18" x14ac:dyDescent="0.25">
      <c r="A1203" s="225"/>
      <c r="B1203" s="226"/>
      <c r="C1203" s="240"/>
      <c r="D1203" s="236"/>
      <c r="E1203" s="223"/>
      <c r="F1203" s="240"/>
      <c r="G1203" s="408" t="s">
        <v>12</v>
      </c>
      <c r="H1203" s="409"/>
      <c r="I1203" s="236"/>
      <c r="J1203" s="227">
        <f>SUM(D8:D1200)</f>
        <v>1350081555</v>
      </c>
      <c r="P1203" s="220"/>
      <c r="Q1203" s="220"/>
      <c r="R1203" s="233"/>
    </row>
    <row r="1204" spans="1:18" x14ac:dyDescent="0.25">
      <c r="A1204" s="235"/>
      <c r="B1204" s="234"/>
      <c r="C1204" s="240"/>
      <c r="D1204" s="236"/>
      <c r="E1204" s="234"/>
      <c r="F1204" s="240"/>
      <c r="G1204" s="408" t="s">
        <v>13</v>
      </c>
      <c r="H1204" s="409"/>
      <c r="I1204" s="237"/>
      <c r="J1204" s="227">
        <f>SUM(G8:G1200)</f>
        <v>131795526</v>
      </c>
      <c r="R1204" s="233"/>
    </row>
    <row r="1205" spans="1:18" x14ac:dyDescent="0.25">
      <c r="A1205" s="228"/>
      <c r="B1205" s="237"/>
      <c r="C1205" s="240"/>
      <c r="D1205" s="236"/>
      <c r="E1205" s="234"/>
      <c r="F1205" s="240"/>
      <c r="G1205" s="408" t="s">
        <v>14</v>
      </c>
      <c r="H1205" s="409"/>
      <c r="I1205" s="229"/>
      <c r="J1205" s="229">
        <f>J1203-J1204</f>
        <v>1218286029</v>
      </c>
      <c r="L1205" s="220"/>
      <c r="R1205" s="233"/>
    </row>
    <row r="1206" spans="1:18" x14ac:dyDescent="0.25">
      <c r="A1206" s="235"/>
      <c r="B1206" s="230"/>
      <c r="C1206" s="240"/>
      <c r="D1206" s="231"/>
      <c r="E1206" s="234"/>
      <c r="F1206" s="240"/>
      <c r="G1206" s="408" t="s">
        <v>15</v>
      </c>
      <c r="H1206" s="409"/>
      <c r="I1206" s="237"/>
      <c r="J1206" s="227">
        <f>SUM(H8:H1200)</f>
        <v>0</v>
      </c>
      <c r="R1206" s="233"/>
    </row>
    <row r="1207" spans="1:18" x14ac:dyDescent="0.25">
      <c r="A1207" s="235"/>
      <c r="B1207" s="230"/>
      <c r="C1207" s="240"/>
      <c r="D1207" s="231"/>
      <c r="E1207" s="234"/>
      <c r="F1207" s="240"/>
      <c r="G1207" s="408" t="s">
        <v>16</v>
      </c>
      <c r="H1207" s="409"/>
      <c r="I1207" s="237"/>
      <c r="J1207" s="227">
        <f>J1205+J1206</f>
        <v>1218286029</v>
      </c>
      <c r="R1207" s="233"/>
    </row>
    <row r="1208" spans="1:18" x14ac:dyDescent="0.25">
      <c r="A1208" s="235"/>
      <c r="B1208" s="230"/>
      <c r="C1208" s="240"/>
      <c r="D1208" s="231"/>
      <c r="E1208" s="234"/>
      <c r="F1208" s="240"/>
      <c r="G1208" s="408" t="s">
        <v>5</v>
      </c>
      <c r="H1208" s="409"/>
      <c r="I1208" s="237"/>
      <c r="J1208" s="227">
        <f>SUM(I8:I1200)</f>
        <v>1209248060</v>
      </c>
      <c r="R1208" s="233"/>
    </row>
    <row r="1209" spans="1:18" x14ac:dyDescent="0.25">
      <c r="A1209" s="235"/>
      <c r="B1209" s="230"/>
      <c r="C1209" s="240"/>
      <c r="D1209" s="231"/>
      <c r="E1209" s="234"/>
      <c r="F1209" s="240"/>
      <c r="G1209" s="408" t="s">
        <v>32</v>
      </c>
      <c r="H1209" s="409"/>
      <c r="I1209" s="234" t="str">
        <f>IF(J1209&gt;0,"SALDO",IF(J1209&lt;0,"PIUTANG",IF(J1209=0,"LUNAS")))</f>
        <v>PIUTANG</v>
      </c>
      <c r="J1209" s="227">
        <f>J1208-J1207</f>
        <v>-9037969</v>
      </c>
      <c r="R1209" s="233"/>
    </row>
  </sheetData>
  <mergeCells count="13">
    <mergeCell ref="A5:J5"/>
    <mergeCell ref="A6:A7"/>
    <mergeCell ref="B6:G6"/>
    <mergeCell ref="H6:H7"/>
    <mergeCell ref="I6:I7"/>
    <mergeCell ref="J6:J7"/>
    <mergeCell ref="G1209:H1209"/>
    <mergeCell ref="G1203:H1203"/>
    <mergeCell ref="G1204:H1204"/>
    <mergeCell ref="G1205:H1205"/>
    <mergeCell ref="G1206:H1206"/>
    <mergeCell ref="G1207:H1207"/>
    <mergeCell ref="G1208:H1208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07"/>
  <sheetViews>
    <sheetView zoomScaleNormal="100" workbookViewId="0">
      <pane ySplit="6" topLeftCell="A690" activePane="bottomLeft" state="frozen"/>
      <selection pane="bottomLeft" activeCell="J696" sqref="J696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J706*-1</f>
        <v>291292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  <c r="O4" s="219">
        <v>1924738</v>
      </c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9">
        <v>43362</v>
      </c>
      <c r="B694" s="340">
        <v>180175258</v>
      </c>
      <c r="C694" s="341">
        <v>6</v>
      </c>
      <c r="D694" s="342">
        <v>583100</v>
      </c>
      <c r="E694" s="343">
        <v>180045345</v>
      </c>
      <c r="F694" s="341">
        <v>8</v>
      </c>
      <c r="G694" s="342">
        <v>795550</v>
      </c>
      <c r="H694" s="343"/>
      <c r="I694" s="344"/>
      <c r="J694" s="364"/>
      <c r="K694" s="328"/>
      <c r="L694" s="328"/>
      <c r="M694" s="328"/>
      <c r="N694" s="328"/>
      <c r="O694" s="366"/>
      <c r="P694" s="366"/>
    </row>
    <row r="695" spans="1:16" x14ac:dyDescent="0.25">
      <c r="A695" s="339">
        <v>43362</v>
      </c>
      <c r="B695" s="340">
        <v>180175297</v>
      </c>
      <c r="C695" s="341">
        <v>4</v>
      </c>
      <c r="D695" s="342">
        <v>455700</v>
      </c>
      <c r="E695" s="343"/>
      <c r="F695" s="341"/>
      <c r="G695" s="342"/>
      <c r="H695" s="343"/>
      <c r="I695" s="344"/>
      <c r="J695" s="364"/>
      <c r="K695" s="328"/>
      <c r="L695" s="328"/>
      <c r="M695" s="328"/>
      <c r="N695" s="328"/>
      <c r="O695" s="366"/>
      <c r="P695" s="366"/>
    </row>
    <row r="696" spans="1:16" x14ac:dyDescent="0.25">
      <c r="A696" s="339">
        <v>43362</v>
      </c>
      <c r="B696" s="340">
        <v>180175312</v>
      </c>
      <c r="C696" s="341">
        <v>1</v>
      </c>
      <c r="D696" s="342">
        <v>48038</v>
      </c>
      <c r="E696" s="343"/>
      <c r="F696" s="341"/>
      <c r="G696" s="342"/>
      <c r="H696" s="343"/>
      <c r="I696" s="344"/>
      <c r="J696" s="364"/>
      <c r="K696" s="328"/>
      <c r="L696" s="328"/>
      <c r="M696" s="328"/>
      <c r="N696" s="328"/>
      <c r="O696" s="366"/>
      <c r="P696" s="366"/>
    </row>
    <row r="697" spans="1:16" x14ac:dyDescent="0.25">
      <c r="A697" s="345"/>
      <c r="B697" s="346"/>
      <c r="C697" s="347"/>
      <c r="D697" s="342"/>
      <c r="E697" s="348"/>
      <c r="F697" s="347"/>
      <c r="G697" s="349"/>
      <c r="H697" s="348"/>
      <c r="I697" s="350"/>
      <c r="J697" s="349"/>
      <c r="K697" s="328"/>
      <c r="L697" s="328"/>
      <c r="M697" s="328"/>
      <c r="N697" s="328"/>
      <c r="O697" s="366"/>
      <c r="P697" s="366"/>
    </row>
    <row r="698" spans="1:16" x14ac:dyDescent="0.25">
      <c r="A698" s="345"/>
      <c r="B698" s="351" t="s">
        <v>11</v>
      </c>
      <c r="C698" s="352">
        <f>SUM(C7:C697)</f>
        <v>4833</v>
      </c>
      <c r="D698" s="353">
        <f>SUM(D7:D697)</f>
        <v>478689928</v>
      </c>
      <c r="E698" s="351" t="s">
        <v>11</v>
      </c>
      <c r="F698" s="352">
        <f>SUM(F7:F697)</f>
        <v>1243</v>
      </c>
      <c r="G698" s="353">
        <f>SUM(G7:G697)</f>
        <v>127508982</v>
      </c>
      <c r="H698" s="353">
        <f>SUM(H7:H697)</f>
        <v>0</v>
      </c>
      <c r="I698" s="352">
        <f>SUM(I7:I697)</f>
        <v>350889654</v>
      </c>
      <c r="J698" s="354"/>
      <c r="K698" s="328"/>
      <c r="L698" s="328"/>
      <c r="M698" s="328"/>
      <c r="N698" s="328"/>
      <c r="O698" s="366"/>
      <c r="P698" s="366"/>
    </row>
    <row r="699" spans="1:16" x14ac:dyDescent="0.25">
      <c r="A699" s="345"/>
      <c r="B699" s="351"/>
      <c r="C699" s="352"/>
      <c r="D699" s="353"/>
      <c r="E699" s="351"/>
      <c r="F699" s="352"/>
      <c r="G699" s="354"/>
      <c r="H699" s="346"/>
      <c r="I699" s="347"/>
      <c r="J699" s="354"/>
      <c r="K699" s="328"/>
      <c r="L699" s="328"/>
      <c r="M699" s="328"/>
      <c r="N699" s="328"/>
      <c r="O699" s="366"/>
      <c r="P699" s="366"/>
    </row>
    <row r="700" spans="1:16" x14ac:dyDescent="0.25">
      <c r="A700" s="345"/>
      <c r="B700" s="355"/>
      <c r="C700" s="347"/>
      <c r="D700" s="349"/>
      <c r="E700" s="351"/>
      <c r="F700" s="347"/>
      <c r="G700" s="431" t="s">
        <v>12</v>
      </c>
      <c r="H700" s="431"/>
      <c r="I700" s="350"/>
      <c r="J700" s="356">
        <f>SUM(D7:D697)</f>
        <v>478689928</v>
      </c>
      <c r="K700" s="328"/>
      <c r="L700" s="328"/>
      <c r="M700" s="328"/>
      <c r="N700" s="328"/>
      <c r="O700" s="366"/>
      <c r="P700" s="366"/>
    </row>
    <row r="701" spans="1:16" x14ac:dyDescent="0.25">
      <c r="A701" s="357"/>
      <c r="B701" s="346"/>
      <c r="C701" s="347"/>
      <c r="D701" s="349"/>
      <c r="E701" s="348"/>
      <c r="F701" s="347"/>
      <c r="G701" s="431" t="s">
        <v>13</v>
      </c>
      <c r="H701" s="431"/>
      <c r="I701" s="350"/>
      <c r="J701" s="356">
        <f>SUM(G7:G697)</f>
        <v>127508982</v>
      </c>
      <c r="K701" s="328"/>
      <c r="L701" s="328"/>
      <c r="M701" s="328"/>
      <c r="N701" s="328"/>
      <c r="O701" s="366"/>
      <c r="P701" s="366"/>
    </row>
    <row r="702" spans="1:16" x14ac:dyDescent="0.25">
      <c r="A702" s="345"/>
      <c r="B702" s="348"/>
      <c r="C702" s="347"/>
      <c r="D702" s="349"/>
      <c r="E702" s="348"/>
      <c r="F702" s="347"/>
      <c r="G702" s="431" t="s">
        <v>14</v>
      </c>
      <c r="H702" s="431"/>
      <c r="I702" s="358"/>
      <c r="J702" s="359">
        <f>J700-J701</f>
        <v>351180946</v>
      </c>
      <c r="K702" s="328"/>
      <c r="L702" s="328"/>
      <c r="M702" s="328"/>
      <c r="N702" s="328"/>
      <c r="O702" s="366"/>
      <c r="P702" s="366"/>
    </row>
    <row r="703" spans="1:16" x14ac:dyDescent="0.25">
      <c r="A703" s="360"/>
      <c r="B703" s="361"/>
      <c r="C703" s="347"/>
      <c r="D703" s="362"/>
      <c r="E703" s="348"/>
      <c r="F703" s="347"/>
      <c r="G703" s="431" t="s">
        <v>15</v>
      </c>
      <c r="H703" s="431"/>
      <c r="I703" s="350"/>
      <c r="J703" s="356">
        <f>SUM(H7:H697)</f>
        <v>0</v>
      </c>
      <c r="K703" s="328"/>
      <c r="L703" s="328"/>
      <c r="M703" s="328"/>
      <c r="N703" s="328"/>
      <c r="O703" s="366"/>
      <c r="P703" s="366"/>
    </row>
    <row r="704" spans="1:16" x14ac:dyDescent="0.25">
      <c r="A704" s="345"/>
      <c r="B704" s="361"/>
      <c r="C704" s="347"/>
      <c r="D704" s="362"/>
      <c r="E704" s="348"/>
      <c r="F704" s="347"/>
      <c r="G704" s="431" t="s">
        <v>16</v>
      </c>
      <c r="H704" s="431"/>
      <c r="I704" s="350"/>
      <c r="J704" s="356">
        <f>J702+J703</f>
        <v>351180946</v>
      </c>
      <c r="K704" s="328"/>
      <c r="L704" s="328"/>
      <c r="M704" s="328"/>
      <c r="N704" s="328"/>
      <c r="O704" s="366"/>
      <c r="P704" s="366"/>
    </row>
    <row r="705" spans="1:16" x14ac:dyDescent="0.25">
      <c r="A705" s="345"/>
      <c r="B705" s="361"/>
      <c r="C705" s="347"/>
      <c r="D705" s="362"/>
      <c r="E705" s="348"/>
      <c r="F705" s="347"/>
      <c r="G705" s="431" t="s">
        <v>5</v>
      </c>
      <c r="H705" s="431"/>
      <c r="I705" s="350"/>
      <c r="J705" s="356">
        <f>SUM(I7:I697)</f>
        <v>350889654</v>
      </c>
      <c r="K705" s="328"/>
      <c r="L705" s="328"/>
      <c r="M705" s="328"/>
      <c r="N705" s="328"/>
      <c r="O705" s="366"/>
      <c r="P705" s="366"/>
    </row>
    <row r="706" spans="1:16" x14ac:dyDescent="0.25">
      <c r="A706" s="345"/>
      <c r="B706" s="361"/>
      <c r="C706" s="347"/>
      <c r="D706" s="362"/>
      <c r="E706" s="348"/>
      <c r="F706" s="347"/>
      <c r="G706" s="431" t="s">
        <v>32</v>
      </c>
      <c r="H706" s="431"/>
      <c r="I706" s="347" t="str">
        <f>IF(J706&gt;0,"SALDO",IF(J706&lt;0,"PIUTANG",IF(J706=0,"LUNAS")))</f>
        <v>PIUTANG</v>
      </c>
      <c r="J706" s="356">
        <f>J705-J704</f>
        <v>-291292</v>
      </c>
      <c r="K706" s="328"/>
      <c r="L706" s="328"/>
      <c r="M706" s="328"/>
      <c r="N706" s="328"/>
      <c r="O706" s="366"/>
      <c r="P706" s="366"/>
    </row>
    <row r="707" spans="1:16" x14ac:dyDescent="0.25">
      <c r="A707" s="345"/>
      <c r="K707" s="328"/>
      <c r="L707" s="328"/>
      <c r="M707" s="328"/>
      <c r="N707" s="328"/>
      <c r="O707" s="366"/>
      <c r="P707" s="366"/>
    </row>
  </sheetData>
  <mergeCells count="15">
    <mergeCell ref="G706:H706"/>
    <mergeCell ref="G700:H700"/>
    <mergeCell ref="G701:H701"/>
    <mergeCell ref="G702:H702"/>
    <mergeCell ref="G703:H703"/>
    <mergeCell ref="G704:H704"/>
    <mergeCell ref="G705:H70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5"/>
  <sheetViews>
    <sheetView zoomScaleNormal="100" workbookViewId="0">
      <pane ySplit="6" topLeftCell="A52" activePane="bottomLeft" state="frozen"/>
      <selection pane="bottomLeft" activeCell="J62" sqref="J62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SUM(D628:D628)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J654*-1</f>
        <v>722445</v>
      </c>
      <c r="J2" s="324"/>
      <c r="L2" s="327">
        <f>SUM(G628:G628)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9">
        <v>43360</v>
      </c>
      <c r="B56" s="340">
        <v>18000062</v>
      </c>
      <c r="C56" s="341">
        <v>1</v>
      </c>
      <c r="D56" s="342">
        <v>33570</v>
      </c>
      <c r="E56" s="398" t="s">
        <v>215</v>
      </c>
      <c r="F56" s="341">
        <v>1</v>
      </c>
      <c r="G56" s="342">
        <v>105375</v>
      </c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>
        <v>43361</v>
      </c>
      <c r="B57" s="340">
        <v>18000064</v>
      </c>
      <c r="C57" s="341">
        <v>2</v>
      </c>
      <c r="D57" s="342">
        <v>133335</v>
      </c>
      <c r="E57" s="343"/>
      <c r="F57" s="341"/>
      <c r="G57" s="342"/>
      <c r="H57" s="343"/>
      <c r="I57" s="344">
        <v>61530</v>
      </c>
      <c r="J57" s="364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9">
        <v>43362</v>
      </c>
      <c r="B58" s="340">
        <v>18000066</v>
      </c>
      <c r="C58" s="341">
        <v>5</v>
      </c>
      <c r="D58" s="342">
        <v>296415</v>
      </c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>
        <v>43362</v>
      </c>
      <c r="B59" s="340">
        <v>18000067</v>
      </c>
      <c r="C59" s="341">
        <v>2</v>
      </c>
      <c r="D59" s="342">
        <v>109530</v>
      </c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64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64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64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64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65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67"/>
      <c r="M623" s="367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2"/>
      <c r="J624" s="364"/>
      <c r="K624" s="328"/>
      <c r="L624" s="366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219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5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42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 t="s">
        <v>11</v>
      </c>
      <c r="C646" s="369">
        <f>SUM(C7:C645)</f>
        <v>126</v>
      </c>
      <c r="D646" s="370">
        <f>SUM(D7:D645)</f>
        <v>7861531</v>
      </c>
      <c r="E646" s="368" t="s">
        <v>11</v>
      </c>
      <c r="F646" s="369">
        <f>SUM(F7:F645)</f>
        <v>12</v>
      </c>
      <c r="G646" s="370">
        <f>SUM(G7:G645)</f>
        <v>788400</v>
      </c>
      <c r="H646" s="370">
        <f>SUM(H7:H645)</f>
        <v>0</v>
      </c>
      <c r="I646" s="369">
        <f>SUM(I7:I645)</f>
        <v>6350686</v>
      </c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/>
      <c r="C647" s="369"/>
      <c r="D647" s="370"/>
      <c r="E647" s="368"/>
      <c r="F647" s="369"/>
      <c r="G647" s="371"/>
      <c r="H647" s="340"/>
      <c r="I647" s="341"/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72"/>
      <c r="C648" s="341"/>
      <c r="D648" s="342"/>
      <c r="E648" s="368"/>
      <c r="F648" s="341"/>
      <c r="G648" s="432" t="s">
        <v>12</v>
      </c>
      <c r="H648" s="432"/>
      <c r="I648" s="344"/>
      <c r="J648" s="373">
        <f>SUM(D7:D645)</f>
        <v>7861531</v>
      </c>
      <c r="K648" s="328"/>
      <c r="L648" s="328"/>
      <c r="M648" s="328"/>
      <c r="N648" s="328"/>
      <c r="O648" s="366"/>
      <c r="P648" s="366"/>
    </row>
    <row r="649" spans="1:16" x14ac:dyDescent="0.25">
      <c r="A649" s="357"/>
      <c r="B649" s="346"/>
      <c r="C649" s="347"/>
      <c r="D649" s="349"/>
      <c r="E649" s="348"/>
      <c r="F649" s="347"/>
      <c r="G649" s="431" t="s">
        <v>13</v>
      </c>
      <c r="H649" s="431"/>
      <c r="I649" s="350"/>
      <c r="J649" s="356">
        <f>SUM(G7:G645)</f>
        <v>788400</v>
      </c>
      <c r="K649" s="328"/>
      <c r="L649" s="328"/>
      <c r="M649" s="328"/>
      <c r="N649" s="328"/>
      <c r="O649" s="366"/>
      <c r="P649" s="366"/>
    </row>
    <row r="650" spans="1:16" x14ac:dyDescent="0.25">
      <c r="A650" s="345"/>
      <c r="B650" s="348"/>
      <c r="C650" s="347"/>
      <c r="D650" s="349"/>
      <c r="E650" s="348"/>
      <c r="F650" s="347"/>
      <c r="G650" s="431" t="s">
        <v>14</v>
      </c>
      <c r="H650" s="431"/>
      <c r="I650" s="358"/>
      <c r="J650" s="359">
        <f>J648-J649</f>
        <v>7073131</v>
      </c>
      <c r="K650" s="328"/>
      <c r="L650" s="328"/>
      <c r="M650" s="328"/>
      <c r="N650" s="328"/>
      <c r="O650" s="366"/>
      <c r="P650" s="366"/>
    </row>
    <row r="651" spans="1:16" x14ac:dyDescent="0.25">
      <c r="A651" s="360"/>
      <c r="B651" s="361"/>
      <c r="C651" s="347"/>
      <c r="D651" s="362"/>
      <c r="E651" s="348"/>
      <c r="F651" s="347"/>
      <c r="G651" s="431" t="s">
        <v>15</v>
      </c>
      <c r="H651" s="431"/>
      <c r="I651" s="350"/>
      <c r="J651" s="356">
        <f>SUM(H7:H645)</f>
        <v>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1" t="s">
        <v>16</v>
      </c>
      <c r="H652" s="431"/>
      <c r="I652" s="350"/>
      <c r="J652" s="356">
        <f>J650+J651</f>
        <v>7073131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1" t="s">
        <v>5</v>
      </c>
      <c r="H653" s="431"/>
      <c r="I653" s="350"/>
      <c r="J653" s="356">
        <f>SUM(I7:I645)</f>
        <v>6350686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1" t="s">
        <v>32</v>
      </c>
      <c r="H654" s="431"/>
      <c r="I654" s="347" t="str">
        <f>IF(J654&gt;0,"SALDO",IF(J654&lt;0,"PIUTANG",IF(J654=0,"LUNAS")))</f>
        <v>PIUTANG</v>
      </c>
      <c r="J654" s="356">
        <f>J653-J652</f>
        <v>-722445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K655" s="328"/>
      <c r="L655" s="328"/>
      <c r="M655" s="328"/>
      <c r="N655" s="328"/>
      <c r="O655" s="366"/>
      <c r="P655" s="366"/>
    </row>
  </sheetData>
  <mergeCells count="15">
    <mergeCell ref="G654:H654"/>
    <mergeCell ref="G648:H648"/>
    <mergeCell ref="G649:H649"/>
    <mergeCell ref="G650:H650"/>
    <mergeCell ref="G651:H651"/>
    <mergeCell ref="G652:H652"/>
    <mergeCell ref="G653:H653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53"/>
  <sheetViews>
    <sheetView zoomScale="85" zoomScaleNormal="85" workbookViewId="0">
      <pane ySplit="7" topLeftCell="A224" activePane="bottomLeft" state="frozen"/>
      <selection pane="bottomLeft" activeCell="B237" sqref="B23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399" t="s">
        <v>22</v>
      </c>
      <c r="G1" s="399"/>
      <c r="H1" s="399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99" t="s">
        <v>21</v>
      </c>
      <c r="G2" s="399"/>
      <c r="H2" s="399"/>
      <c r="I2" s="220">
        <f>J247*-1</f>
        <v>1675443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5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40" t="s">
        <v>4</v>
      </c>
      <c r="I6" s="442" t="s">
        <v>5</v>
      </c>
      <c r="J6" s="414" t="s">
        <v>6</v>
      </c>
    </row>
    <row r="7" spans="1:15" x14ac:dyDescent="0.25">
      <c r="A7" s="436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1"/>
      <c r="I7" s="443"/>
      <c r="J7" s="415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98">
        <v>43360</v>
      </c>
      <c r="B233" s="99">
        <v>180175074</v>
      </c>
      <c r="C233" s="100">
        <v>3</v>
      </c>
      <c r="D233" s="34">
        <v>246663</v>
      </c>
      <c r="E233" s="101"/>
      <c r="F233" s="99"/>
      <c r="G233" s="34"/>
      <c r="H233" s="102"/>
      <c r="I233" s="102"/>
      <c r="J233" s="34"/>
    </row>
    <row r="234" spans="1:10" x14ac:dyDescent="0.25">
      <c r="A234" s="98">
        <v>43360</v>
      </c>
      <c r="B234" s="99">
        <v>180175143</v>
      </c>
      <c r="C234" s="100">
        <v>2</v>
      </c>
      <c r="D234" s="34">
        <v>291900</v>
      </c>
      <c r="E234" s="101"/>
      <c r="F234" s="99"/>
      <c r="G234" s="34"/>
      <c r="H234" s="102"/>
      <c r="I234" s="102"/>
      <c r="J234" s="34"/>
    </row>
    <row r="235" spans="1:10" x14ac:dyDescent="0.25">
      <c r="A235" s="98">
        <v>43361</v>
      </c>
      <c r="B235" s="99">
        <v>180175163</v>
      </c>
      <c r="C235" s="100">
        <v>9</v>
      </c>
      <c r="D235" s="34">
        <v>757313</v>
      </c>
      <c r="E235" s="101"/>
      <c r="F235" s="99"/>
      <c r="G235" s="34"/>
      <c r="H235" s="102"/>
      <c r="I235" s="102"/>
      <c r="J235" s="34"/>
    </row>
    <row r="236" spans="1:10" x14ac:dyDescent="0.25">
      <c r="A236" s="98">
        <v>43362</v>
      </c>
      <c r="B236" s="99">
        <v>180175253</v>
      </c>
      <c r="C236" s="100">
        <v>2</v>
      </c>
      <c r="D236" s="34">
        <v>201600</v>
      </c>
      <c r="E236" s="101"/>
      <c r="F236" s="99"/>
      <c r="G236" s="34"/>
      <c r="H236" s="102"/>
      <c r="I236" s="102"/>
      <c r="J236" s="34"/>
    </row>
    <row r="237" spans="1:10" x14ac:dyDescent="0.25">
      <c r="A237" s="98">
        <v>43362</v>
      </c>
      <c r="B237" s="99">
        <v>180175307</v>
      </c>
      <c r="C237" s="100">
        <v>2</v>
      </c>
      <c r="D237" s="34">
        <v>177975</v>
      </c>
      <c r="E237" s="101"/>
      <c r="F237" s="99"/>
      <c r="G237" s="34"/>
      <c r="H237" s="102"/>
      <c r="I237" s="102"/>
      <c r="J237" s="34"/>
    </row>
    <row r="238" spans="1:10" x14ac:dyDescent="0.25">
      <c r="A238" s="235"/>
      <c r="B238" s="234"/>
      <c r="C238" s="240"/>
      <c r="D238" s="236"/>
      <c r="E238" s="237"/>
      <c r="F238" s="234"/>
      <c r="G238" s="236"/>
      <c r="H238" s="239"/>
      <c r="I238" s="239"/>
      <c r="J238" s="236"/>
    </row>
    <row r="239" spans="1:10" x14ac:dyDescent="0.25">
      <c r="A239" s="235"/>
      <c r="B239" s="223" t="s">
        <v>11</v>
      </c>
      <c r="C239" s="232">
        <f>SUM(C8:C238)</f>
        <v>1543</v>
      </c>
      <c r="D239" s="224"/>
      <c r="E239" s="223" t="s">
        <v>11</v>
      </c>
      <c r="F239" s="223">
        <f>SUM(F8:F238)</f>
        <v>215</v>
      </c>
      <c r="G239" s="224">
        <f>SUM(G8:G238)</f>
        <v>23221977</v>
      </c>
      <c r="H239" s="239"/>
      <c r="I239" s="239"/>
      <c r="J239" s="236"/>
    </row>
    <row r="240" spans="1:10" x14ac:dyDescent="0.25">
      <c r="A240" s="235"/>
      <c r="B240" s="223"/>
      <c r="C240" s="232"/>
      <c r="D240" s="224"/>
      <c r="E240" s="237"/>
      <c r="F240" s="234"/>
      <c r="G240" s="236"/>
      <c r="H240" s="239"/>
      <c r="I240" s="239"/>
      <c r="J240" s="236"/>
    </row>
    <row r="241" spans="1:16" x14ac:dyDescent="0.25">
      <c r="A241" s="225"/>
      <c r="B241" s="226"/>
      <c r="C241" s="240"/>
      <c r="D241" s="236"/>
      <c r="E241" s="223"/>
      <c r="F241" s="234"/>
      <c r="G241" s="405" t="s">
        <v>12</v>
      </c>
      <c r="H241" s="405"/>
      <c r="I241" s="239"/>
      <c r="J241" s="227">
        <f>SUM(D8:D238)</f>
        <v>148325427</v>
      </c>
    </row>
    <row r="242" spans="1:16" x14ac:dyDescent="0.25">
      <c r="A242" s="235"/>
      <c r="B242" s="234"/>
      <c r="C242" s="240"/>
      <c r="D242" s="236"/>
      <c r="E242" s="223"/>
      <c r="F242" s="234"/>
      <c r="G242" s="405" t="s">
        <v>13</v>
      </c>
      <c r="H242" s="405"/>
      <c r="I242" s="239"/>
      <c r="J242" s="227">
        <f>SUM(G8:G238)</f>
        <v>23221977</v>
      </c>
    </row>
    <row r="243" spans="1:16" x14ac:dyDescent="0.25">
      <c r="A243" s="228"/>
      <c r="B243" s="237"/>
      <c r="C243" s="240"/>
      <c r="D243" s="236"/>
      <c r="E243" s="237"/>
      <c r="F243" s="234"/>
      <c r="G243" s="405" t="s">
        <v>14</v>
      </c>
      <c r="H243" s="405"/>
      <c r="I243" s="41"/>
      <c r="J243" s="229">
        <f>J241-J242</f>
        <v>125103450</v>
      </c>
    </row>
    <row r="244" spans="1:16" x14ac:dyDescent="0.25">
      <c r="A244" s="235"/>
      <c r="B244" s="230"/>
      <c r="C244" s="240"/>
      <c r="D244" s="231"/>
      <c r="E244" s="237"/>
      <c r="F244" s="223"/>
      <c r="G244" s="405" t="s">
        <v>15</v>
      </c>
      <c r="H244" s="405"/>
      <c r="I244" s="239"/>
      <c r="J244" s="227">
        <f>SUM(H8:H240)</f>
        <v>375000</v>
      </c>
    </row>
    <row r="245" spans="1:16" x14ac:dyDescent="0.25">
      <c r="A245" s="235"/>
      <c r="B245" s="230"/>
      <c r="C245" s="240"/>
      <c r="D245" s="231"/>
      <c r="E245" s="237"/>
      <c r="F245" s="223"/>
      <c r="G245" s="405" t="s">
        <v>16</v>
      </c>
      <c r="H245" s="405"/>
      <c r="I245" s="239"/>
      <c r="J245" s="227">
        <f>J243+J244</f>
        <v>125478450</v>
      </c>
    </row>
    <row r="246" spans="1:16" x14ac:dyDescent="0.25">
      <c r="A246" s="235"/>
      <c r="B246" s="230"/>
      <c r="C246" s="240"/>
      <c r="D246" s="231"/>
      <c r="E246" s="237"/>
      <c r="F246" s="234"/>
      <c r="G246" s="405" t="s">
        <v>5</v>
      </c>
      <c r="H246" s="405"/>
      <c r="I246" s="239"/>
      <c r="J246" s="227">
        <f>SUM(I8:I240)</f>
        <v>123803007</v>
      </c>
    </row>
    <row r="247" spans="1:16" x14ac:dyDescent="0.25">
      <c r="A247" s="235"/>
      <c r="B247" s="230"/>
      <c r="C247" s="240"/>
      <c r="D247" s="231"/>
      <c r="E247" s="237"/>
      <c r="F247" s="234"/>
      <c r="G247" s="405" t="s">
        <v>32</v>
      </c>
      <c r="H247" s="405"/>
      <c r="I247" s="240" t="str">
        <f>IF(J247&gt;0,"SALDO",IF(J247&lt;0,"PIUTANG",IF(J247=0,"LUNAS")))</f>
        <v>PIUTANG</v>
      </c>
      <c r="J247" s="227">
        <f>J246-J245</f>
        <v>-1675443</v>
      </c>
    </row>
    <row r="248" spans="1:16" x14ac:dyDescent="0.25">
      <c r="F248" s="219"/>
      <c r="G248" s="219"/>
      <c r="J248" s="219"/>
    </row>
    <row r="249" spans="1:16" x14ac:dyDescent="0.25">
      <c r="C249" s="219"/>
      <c r="D249" s="219"/>
      <c r="F249" s="219"/>
      <c r="G249" s="219"/>
      <c r="J249" s="219"/>
      <c r="L249" s="233"/>
      <c r="M249" s="233"/>
      <c r="N249" s="233"/>
      <c r="O249" s="233"/>
      <c r="P249" s="233"/>
    </row>
    <row r="250" spans="1:16" x14ac:dyDescent="0.25">
      <c r="C250" s="219"/>
      <c r="D250" s="219"/>
      <c r="F250" s="219"/>
      <c r="G250" s="219"/>
      <c r="J250" s="219"/>
      <c r="L250" s="233"/>
      <c r="M250" s="233"/>
      <c r="N250" s="233"/>
      <c r="O250" s="233"/>
      <c r="P250" s="233"/>
    </row>
    <row r="251" spans="1:16" x14ac:dyDescent="0.25">
      <c r="C251" s="219"/>
      <c r="D251" s="219"/>
      <c r="F251" s="219"/>
      <c r="G251" s="219"/>
      <c r="J251" s="219"/>
      <c r="L251" s="233"/>
      <c r="M251" s="233"/>
      <c r="N251" s="233"/>
      <c r="O251" s="233"/>
      <c r="P251" s="233"/>
    </row>
    <row r="252" spans="1:16" x14ac:dyDescent="0.25">
      <c r="C252" s="219"/>
      <c r="D252" s="219"/>
      <c r="F252" s="219"/>
      <c r="G252" s="219"/>
      <c r="J252" s="219"/>
      <c r="L252" s="233"/>
      <c r="M252" s="233"/>
      <c r="N252" s="233"/>
      <c r="O252" s="233"/>
      <c r="P252" s="233"/>
    </row>
    <row r="253" spans="1:16" x14ac:dyDescent="0.25">
      <c r="C253" s="219"/>
      <c r="D253" s="219"/>
      <c r="L253" s="233"/>
      <c r="M253" s="233"/>
      <c r="N253" s="233"/>
      <c r="O253" s="233"/>
      <c r="P25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7:H247"/>
    <mergeCell ref="G241:H241"/>
    <mergeCell ref="G242:H242"/>
    <mergeCell ref="G243:H243"/>
    <mergeCell ref="G244:H244"/>
    <mergeCell ref="G245:H245"/>
    <mergeCell ref="G246:H24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1"/>
  <sheetViews>
    <sheetView workbookViewId="0">
      <selection activeCell="D20" sqref="D2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99" t="s">
        <v>22</v>
      </c>
      <c r="G1" s="399"/>
      <c r="H1" s="399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399" t="s">
        <v>21</v>
      </c>
      <c r="G2" s="399"/>
      <c r="H2" s="399"/>
      <c r="I2" s="220">
        <f>J235*-1</f>
        <v>294480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0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40" t="s">
        <v>4</v>
      </c>
      <c r="I6" s="442" t="s">
        <v>5</v>
      </c>
      <c r="J6" s="414" t="s">
        <v>6</v>
      </c>
    </row>
    <row r="7" spans="1:10" x14ac:dyDescent="0.25">
      <c r="A7" s="436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1"/>
      <c r="I7" s="443"/>
      <c r="J7" s="415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98">
        <v>43358</v>
      </c>
      <c r="B16" s="99">
        <v>18000061</v>
      </c>
      <c r="C16" s="100">
        <v>1</v>
      </c>
      <c r="D16" s="34">
        <v>64575</v>
      </c>
      <c r="E16" s="101"/>
      <c r="F16" s="99"/>
      <c r="G16" s="34"/>
      <c r="H16" s="102"/>
      <c r="I16" s="102"/>
      <c r="J16" s="34"/>
    </row>
    <row r="17" spans="1:10" x14ac:dyDescent="0.25">
      <c r="A17" s="98">
        <v>43360</v>
      </c>
      <c r="B17" s="99">
        <v>18000063</v>
      </c>
      <c r="C17" s="100">
        <v>1</v>
      </c>
      <c r="D17" s="34">
        <v>52155</v>
      </c>
      <c r="E17" s="101"/>
      <c r="F17" s="99"/>
      <c r="G17" s="34"/>
      <c r="H17" s="102"/>
      <c r="I17" s="102"/>
      <c r="J17" s="34"/>
    </row>
    <row r="18" spans="1:10" x14ac:dyDescent="0.25">
      <c r="A18" s="98">
        <v>39710</v>
      </c>
      <c r="B18" s="99">
        <v>18000065</v>
      </c>
      <c r="C18" s="100">
        <v>1</v>
      </c>
      <c r="D18" s="34">
        <v>72000</v>
      </c>
      <c r="E18" s="101"/>
      <c r="F18" s="99"/>
      <c r="G18" s="34"/>
      <c r="H18" s="102"/>
      <c r="I18" s="102"/>
      <c r="J18" s="34"/>
    </row>
    <row r="19" spans="1:10" x14ac:dyDescent="0.25">
      <c r="A19" s="98">
        <v>39710</v>
      </c>
      <c r="B19" s="99">
        <v>18000068</v>
      </c>
      <c r="C19" s="100">
        <v>1</v>
      </c>
      <c r="D19" s="34">
        <v>105750</v>
      </c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12</v>
      </c>
      <c r="D227" s="224"/>
      <c r="E227" s="223" t="s">
        <v>11</v>
      </c>
      <c r="F227" s="223">
        <f>SUM(F8:F226)</f>
        <v>0</v>
      </c>
      <c r="G227" s="224">
        <f>SUM(G8:G226)</f>
        <v>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05" t="s">
        <v>12</v>
      </c>
      <c r="H229" s="405"/>
      <c r="I229" s="239"/>
      <c r="J229" s="227">
        <f>SUM(D8:D226)</f>
        <v>897435</v>
      </c>
    </row>
    <row r="230" spans="1:10" x14ac:dyDescent="0.25">
      <c r="A230" s="235"/>
      <c r="B230" s="234"/>
      <c r="C230" s="240"/>
      <c r="D230" s="236"/>
      <c r="E230" s="223"/>
      <c r="F230" s="234"/>
      <c r="G230" s="405" t="s">
        <v>13</v>
      </c>
      <c r="H230" s="405"/>
      <c r="I230" s="239"/>
      <c r="J230" s="227">
        <f>SUM(G8:G226)</f>
        <v>0</v>
      </c>
    </row>
    <row r="231" spans="1:10" x14ac:dyDescent="0.25">
      <c r="A231" s="228"/>
      <c r="B231" s="237"/>
      <c r="C231" s="240"/>
      <c r="D231" s="236"/>
      <c r="E231" s="237"/>
      <c r="F231" s="234"/>
      <c r="G231" s="405" t="s">
        <v>14</v>
      </c>
      <c r="H231" s="405"/>
      <c r="I231" s="41"/>
      <c r="J231" s="229">
        <f>J229-J230</f>
        <v>897435</v>
      </c>
    </row>
    <row r="232" spans="1:10" x14ac:dyDescent="0.25">
      <c r="A232" s="235"/>
      <c r="B232" s="230"/>
      <c r="C232" s="240"/>
      <c r="D232" s="231"/>
      <c r="E232" s="237"/>
      <c r="F232" s="223"/>
      <c r="G232" s="405" t="s">
        <v>15</v>
      </c>
      <c r="H232" s="405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05" t="s">
        <v>16</v>
      </c>
      <c r="H233" s="405"/>
      <c r="I233" s="239"/>
      <c r="J233" s="227">
        <f>J231+J232</f>
        <v>897435</v>
      </c>
    </row>
    <row r="234" spans="1:10" x14ac:dyDescent="0.25">
      <c r="A234" s="235"/>
      <c r="B234" s="230"/>
      <c r="C234" s="240"/>
      <c r="D234" s="231"/>
      <c r="E234" s="237"/>
      <c r="F234" s="234"/>
      <c r="G234" s="405" t="s">
        <v>5</v>
      </c>
      <c r="H234" s="405"/>
      <c r="I234" s="239"/>
      <c r="J234" s="227">
        <f>SUM(I8:I228)</f>
        <v>602955</v>
      </c>
    </row>
    <row r="235" spans="1:10" x14ac:dyDescent="0.25">
      <c r="A235" s="235"/>
      <c r="B235" s="230"/>
      <c r="C235" s="240"/>
      <c r="D235" s="231"/>
      <c r="E235" s="237"/>
      <c r="F235" s="234"/>
      <c r="G235" s="405" t="s">
        <v>32</v>
      </c>
      <c r="H235" s="405"/>
      <c r="I235" s="240" t="str">
        <f>IF(J235&gt;0,"SALDO",IF(J235&lt;0,"PIUTANG",IF(J235=0,"LUNAS")))</f>
        <v>PIUTANG</v>
      </c>
      <c r="J235" s="227">
        <f>J234-J233</f>
        <v>-294480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5:H235"/>
    <mergeCell ref="G229:H229"/>
    <mergeCell ref="G230:H230"/>
    <mergeCell ref="G231:H231"/>
    <mergeCell ref="G232:H232"/>
    <mergeCell ref="G233:H233"/>
    <mergeCell ref="G234:H23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workbookViewId="0">
      <pane ySplit="7" topLeftCell="A43" activePane="bottomLeft" state="frozen"/>
      <selection pane="bottomLeft" activeCell="M43" sqref="M4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399" t="s">
        <v>22</v>
      </c>
      <c r="G1" s="399"/>
      <c r="H1" s="399"/>
      <c r="I1" s="220" t="s">
        <v>189</v>
      </c>
      <c r="J1" s="218"/>
      <c r="L1" s="238">
        <f>SUM(D43:D47)</f>
        <v>2071652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99" t="s">
        <v>21</v>
      </c>
      <c r="G2" s="399"/>
      <c r="H2" s="399"/>
      <c r="I2" s="220">
        <f>J59*-1</f>
        <v>268888</v>
      </c>
      <c r="J2" s="218"/>
      <c r="L2" s="238">
        <f>SUM(G43:G47)</f>
        <v>0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2071652</v>
      </c>
      <c r="M3" s="238"/>
    </row>
    <row r="4" spans="1:13" x14ac:dyDescent="0.25">
      <c r="L4" s="238"/>
    </row>
    <row r="5" spans="1:13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  <c r="L5" s="238"/>
    </row>
    <row r="6" spans="1:13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</row>
    <row r="7" spans="1:13" x14ac:dyDescent="0.25">
      <c r="A7" s="436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1"/>
      <c r="I7" s="443"/>
      <c r="J7" s="415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98">
        <v>43362</v>
      </c>
      <c r="B48" s="99">
        <v>180175245</v>
      </c>
      <c r="C48" s="253">
        <v>1</v>
      </c>
      <c r="D48" s="34">
        <v>141838</v>
      </c>
      <c r="E48" s="101"/>
      <c r="F48" s="99"/>
      <c r="G48" s="34"/>
      <c r="H48" s="101"/>
      <c r="I48" s="102"/>
      <c r="J48" s="34"/>
      <c r="L48" s="238"/>
    </row>
    <row r="49" spans="1:12" x14ac:dyDescent="0.25">
      <c r="A49" s="98">
        <v>43362</v>
      </c>
      <c r="B49" s="99">
        <v>180175267</v>
      </c>
      <c r="C49" s="253">
        <v>1</v>
      </c>
      <c r="D49" s="34">
        <v>127050</v>
      </c>
      <c r="E49" s="101"/>
      <c r="F49" s="99"/>
      <c r="G49" s="34"/>
      <c r="H49" s="101"/>
      <c r="I49" s="102"/>
      <c r="J49" s="34"/>
      <c r="L49" s="238"/>
    </row>
    <row r="50" spans="1:12" x14ac:dyDescent="0.25">
      <c r="A50" s="235"/>
      <c r="B50" s="234"/>
      <c r="C50" s="26"/>
      <c r="D50" s="236"/>
      <c r="E50" s="237"/>
      <c r="F50" s="234"/>
      <c r="G50" s="236"/>
      <c r="H50" s="237"/>
      <c r="I50" s="239"/>
      <c r="J50" s="236"/>
    </row>
    <row r="51" spans="1:12" x14ac:dyDescent="0.25">
      <c r="A51" s="235"/>
      <c r="B51" s="223" t="s">
        <v>11</v>
      </c>
      <c r="C51" s="27">
        <f>SUM(C8:C50)</f>
        <v>113</v>
      </c>
      <c r="D51" s="224"/>
      <c r="E51" s="223" t="s">
        <v>11</v>
      </c>
      <c r="F51" s="223">
        <f>SUM(F8:F50)</f>
        <v>2</v>
      </c>
      <c r="G51" s="5"/>
      <c r="H51" s="234"/>
      <c r="I51" s="240"/>
      <c r="J51" s="5"/>
    </row>
    <row r="52" spans="1:12" x14ac:dyDescent="0.25">
      <c r="A52" s="235"/>
      <c r="B52" s="223"/>
      <c r="C52" s="27"/>
      <c r="D52" s="224"/>
      <c r="E52" s="223"/>
      <c r="F52" s="223"/>
      <c r="G52" s="32"/>
      <c r="H52" s="33"/>
      <c r="I52" s="240"/>
      <c r="J52" s="5"/>
    </row>
    <row r="53" spans="1:12" x14ac:dyDescent="0.25">
      <c r="A53" s="225"/>
      <c r="B53" s="226"/>
      <c r="C53" s="26"/>
      <c r="D53" s="236"/>
      <c r="E53" s="223"/>
      <c r="F53" s="234"/>
      <c r="G53" s="405" t="s">
        <v>12</v>
      </c>
      <c r="H53" s="405"/>
      <c r="I53" s="239"/>
      <c r="J53" s="227">
        <f>SUM(D8:D50)</f>
        <v>12759172</v>
      </c>
    </row>
    <row r="54" spans="1:12" x14ac:dyDescent="0.25">
      <c r="A54" s="235"/>
      <c r="B54" s="234"/>
      <c r="C54" s="26"/>
      <c r="D54" s="236"/>
      <c r="E54" s="237"/>
      <c r="F54" s="234"/>
      <c r="G54" s="405" t="s">
        <v>13</v>
      </c>
      <c r="H54" s="405"/>
      <c r="I54" s="239"/>
      <c r="J54" s="227">
        <f>SUM(G8:G50)</f>
        <v>294263</v>
      </c>
    </row>
    <row r="55" spans="1:12" x14ac:dyDescent="0.25">
      <c r="A55" s="228"/>
      <c r="B55" s="237"/>
      <c r="C55" s="26"/>
      <c r="D55" s="236"/>
      <c r="E55" s="237"/>
      <c r="F55" s="234"/>
      <c r="G55" s="405" t="s">
        <v>14</v>
      </c>
      <c r="H55" s="405"/>
      <c r="I55" s="41"/>
      <c r="J55" s="229">
        <f>J53-J54</f>
        <v>12464909</v>
      </c>
    </row>
    <row r="56" spans="1:12" x14ac:dyDescent="0.25">
      <c r="A56" s="235"/>
      <c r="B56" s="230"/>
      <c r="C56" s="26"/>
      <c r="D56" s="231"/>
      <c r="E56" s="237"/>
      <c r="F56" s="234"/>
      <c r="G56" s="405" t="s">
        <v>15</v>
      </c>
      <c r="H56" s="405"/>
      <c r="I56" s="239"/>
      <c r="J56" s="227">
        <f>SUM(H8:H51)</f>
        <v>0</v>
      </c>
    </row>
    <row r="57" spans="1:12" x14ac:dyDescent="0.25">
      <c r="A57" s="235"/>
      <c r="B57" s="230"/>
      <c r="C57" s="26"/>
      <c r="D57" s="231"/>
      <c r="E57" s="237"/>
      <c r="F57" s="234"/>
      <c r="G57" s="405" t="s">
        <v>16</v>
      </c>
      <c r="H57" s="405"/>
      <c r="I57" s="239"/>
      <c r="J57" s="227">
        <f>J55+J56</f>
        <v>12464909</v>
      </c>
    </row>
    <row r="58" spans="1:12" x14ac:dyDescent="0.25">
      <c r="A58" s="235"/>
      <c r="B58" s="230"/>
      <c r="C58" s="26"/>
      <c r="D58" s="231"/>
      <c r="E58" s="237"/>
      <c r="F58" s="234"/>
      <c r="G58" s="405" t="s">
        <v>5</v>
      </c>
      <c r="H58" s="405"/>
      <c r="I58" s="239"/>
      <c r="J58" s="227">
        <f>SUM(I8:I51)</f>
        <v>12196021</v>
      </c>
    </row>
    <row r="59" spans="1:12" x14ac:dyDescent="0.25">
      <c r="A59" s="235"/>
      <c r="B59" s="230"/>
      <c r="C59" s="26"/>
      <c r="D59" s="231"/>
      <c r="E59" s="237"/>
      <c r="F59" s="234"/>
      <c r="G59" s="405" t="s">
        <v>32</v>
      </c>
      <c r="H59" s="405"/>
      <c r="I59" s="240" t="str">
        <f>IF(J59&gt;0,"SALDO",IF(J59&lt;0,"PIUTANG",IF(J59=0,"LUNAS")))</f>
        <v>PIUTANG</v>
      </c>
      <c r="J59" s="227">
        <f>J58-J57</f>
        <v>-268888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32" activePane="bottomLeft" state="frozen"/>
      <selection pane="bottomLeft" activeCell="G127" sqref="G12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399" t="s">
        <v>22</v>
      </c>
      <c r="G1" s="399"/>
      <c r="H1" s="399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6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40" t="s">
        <v>4</v>
      </c>
      <c r="I6" s="442" t="s">
        <v>5</v>
      </c>
      <c r="J6" s="414" t="s">
        <v>6</v>
      </c>
    </row>
    <row r="7" spans="1:16" x14ac:dyDescent="0.25">
      <c r="A7" s="436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1"/>
      <c r="I7" s="443"/>
      <c r="J7" s="415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405" t="s">
        <v>12</v>
      </c>
      <c r="H160" s="405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405" t="s">
        <v>13</v>
      </c>
      <c r="H161" s="405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405" t="s">
        <v>14</v>
      </c>
      <c r="H162" s="405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405" t="s">
        <v>15</v>
      </c>
      <c r="H163" s="405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405" t="s">
        <v>16</v>
      </c>
      <c r="H164" s="405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405" t="s">
        <v>5</v>
      </c>
      <c r="H165" s="405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405" t="s">
        <v>32</v>
      </c>
      <c r="H166" s="405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6:H166"/>
    <mergeCell ref="G160:H160"/>
    <mergeCell ref="G161:H161"/>
    <mergeCell ref="G162:H162"/>
    <mergeCell ref="G163:H163"/>
    <mergeCell ref="G164:H164"/>
    <mergeCell ref="G165:H16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9"/>
  <sheetViews>
    <sheetView workbookViewId="0">
      <pane ySplit="7" topLeftCell="A57" activePane="bottomLeft" state="frozen"/>
      <selection pane="bottomLeft" activeCell="B66" sqref="B6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99" t="s">
        <v>22</v>
      </c>
      <c r="G1" s="399"/>
      <c r="H1" s="399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J79*-1</f>
        <v>99313</v>
      </c>
      <c r="J2" s="20"/>
      <c r="L2" s="37">
        <f>SUM(G53:G70)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  <c r="M5" s="37"/>
    </row>
    <row r="6" spans="1:17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40" t="s">
        <v>4</v>
      </c>
      <c r="I6" s="442" t="s">
        <v>5</v>
      </c>
      <c r="J6" s="414" t="s">
        <v>6</v>
      </c>
      <c r="M6" s="37"/>
    </row>
    <row r="7" spans="1:17" x14ac:dyDescent="0.25">
      <c r="A7" s="436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1"/>
      <c r="I7" s="443"/>
      <c r="J7" s="415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98">
        <v>43356</v>
      </c>
      <c r="B66" s="99">
        <v>180174743</v>
      </c>
      <c r="C66" s="100">
        <v>3</v>
      </c>
      <c r="D66" s="34">
        <v>348950</v>
      </c>
      <c r="E66" s="101"/>
      <c r="F66" s="99"/>
      <c r="G66" s="34"/>
      <c r="H66" s="102"/>
      <c r="I66" s="102"/>
      <c r="J66" s="34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  <c r="K69" s="138"/>
      <c r="L69" s="138"/>
      <c r="M69" s="138"/>
      <c r="N69" s="138"/>
      <c r="O69" s="138"/>
      <c r="P69" s="138"/>
      <c r="Q69" s="138"/>
    </row>
    <row r="70" spans="1:17" x14ac:dyDescent="0.25">
      <c r="A70" s="4"/>
      <c r="B70" s="3"/>
      <c r="C70" s="40"/>
      <c r="D70" s="6"/>
      <c r="E70" s="7"/>
      <c r="F70" s="3"/>
      <c r="G70" s="6"/>
      <c r="H70" s="39"/>
      <c r="I70" s="39"/>
      <c r="J70" s="6"/>
      <c r="M70" s="37"/>
    </row>
    <row r="71" spans="1:17" x14ac:dyDescent="0.25">
      <c r="A71" s="4"/>
      <c r="B71" s="8" t="s">
        <v>11</v>
      </c>
      <c r="C71" s="77">
        <f>SUM(C8:C70)</f>
        <v>365</v>
      </c>
      <c r="D71" s="9"/>
      <c r="E71" s="8" t="s">
        <v>11</v>
      </c>
      <c r="F71" s="8">
        <f>SUM(F8:F70)</f>
        <v>106</v>
      </c>
      <c r="G71" s="5"/>
      <c r="H71" s="40"/>
      <c r="I71" s="40"/>
      <c r="J71" s="5"/>
      <c r="M71" s="37"/>
    </row>
    <row r="72" spans="1:17" x14ac:dyDescent="0.25">
      <c r="A72" s="4"/>
      <c r="B72" s="8"/>
      <c r="C72" s="77"/>
      <c r="D72" s="9"/>
      <c r="E72" s="8"/>
      <c r="F72" s="8"/>
      <c r="G72" s="32"/>
      <c r="H72" s="52"/>
      <c r="I72" s="40"/>
      <c r="J72" s="5"/>
      <c r="M72" s="37"/>
    </row>
    <row r="73" spans="1:17" x14ac:dyDescent="0.25">
      <c r="A73" s="10"/>
      <c r="B73" s="11"/>
      <c r="C73" s="40"/>
      <c r="D73" s="6"/>
      <c r="E73" s="8"/>
      <c r="F73" s="3"/>
      <c r="G73" s="405" t="s">
        <v>12</v>
      </c>
      <c r="H73" s="405"/>
      <c r="I73" s="39"/>
      <c r="J73" s="13">
        <f>SUM(D8:D70)</f>
        <v>40836700</v>
      </c>
      <c r="M73" s="37"/>
    </row>
    <row r="74" spans="1:17" x14ac:dyDescent="0.25">
      <c r="A74" s="4"/>
      <c r="B74" s="3"/>
      <c r="C74" s="40"/>
      <c r="D74" s="6"/>
      <c r="E74" s="7"/>
      <c r="F74" s="3"/>
      <c r="G74" s="405" t="s">
        <v>13</v>
      </c>
      <c r="H74" s="405"/>
      <c r="I74" s="39"/>
      <c r="J74" s="13">
        <f>SUM(G8:G70)</f>
        <v>12626772</v>
      </c>
      <c r="M74" s="37"/>
    </row>
    <row r="75" spans="1:17" x14ac:dyDescent="0.25">
      <c r="A75" s="14"/>
      <c r="B75" s="7"/>
      <c r="C75" s="40"/>
      <c r="D75" s="6"/>
      <c r="E75" s="7"/>
      <c r="F75" s="3"/>
      <c r="G75" s="405" t="s">
        <v>14</v>
      </c>
      <c r="H75" s="405"/>
      <c r="I75" s="41"/>
      <c r="J75" s="15">
        <f>J73-J74</f>
        <v>28209928</v>
      </c>
      <c r="M75" s="37"/>
    </row>
    <row r="76" spans="1:17" x14ac:dyDescent="0.25">
      <c r="A76" s="4"/>
      <c r="B76" s="16"/>
      <c r="C76" s="40"/>
      <c r="D76" s="17"/>
      <c r="E76" s="7"/>
      <c r="F76" s="3"/>
      <c r="G76" s="405" t="s">
        <v>15</v>
      </c>
      <c r="H76" s="405"/>
      <c r="I76" s="39"/>
      <c r="J76" s="13">
        <f>SUM(H8:H71)</f>
        <v>0</v>
      </c>
      <c r="M76" s="37"/>
    </row>
    <row r="77" spans="1:17" x14ac:dyDescent="0.25">
      <c r="A77" s="4"/>
      <c r="B77" s="16"/>
      <c r="C77" s="40"/>
      <c r="D77" s="17"/>
      <c r="E77" s="7"/>
      <c r="F77" s="3"/>
      <c r="G77" s="405" t="s">
        <v>16</v>
      </c>
      <c r="H77" s="405"/>
      <c r="I77" s="39"/>
      <c r="J77" s="13">
        <f>J75+J76</f>
        <v>28209928</v>
      </c>
      <c r="M77" s="37"/>
    </row>
    <row r="78" spans="1:17" x14ac:dyDescent="0.25">
      <c r="A78" s="4"/>
      <c r="B78" s="16"/>
      <c r="C78" s="40"/>
      <c r="D78" s="17"/>
      <c r="E78" s="7"/>
      <c r="F78" s="3"/>
      <c r="G78" s="405" t="s">
        <v>5</v>
      </c>
      <c r="H78" s="405"/>
      <c r="I78" s="39"/>
      <c r="J78" s="13">
        <f>SUM(I8:I71)</f>
        <v>28110615</v>
      </c>
      <c r="M78" s="37"/>
    </row>
    <row r="79" spans="1:17" x14ac:dyDescent="0.25">
      <c r="A79" s="4"/>
      <c r="B79" s="16"/>
      <c r="C79" s="40"/>
      <c r="D79" s="17"/>
      <c r="E79" s="7"/>
      <c r="F79" s="3"/>
      <c r="G79" s="405" t="s">
        <v>32</v>
      </c>
      <c r="H79" s="405"/>
      <c r="I79" s="40" t="str">
        <f>IF(J79&gt;0,"SALDO",IF(J79&lt;0,"PIUTANG",IF(J79=0,"LUNAS")))</f>
        <v>PIUTANG</v>
      </c>
      <c r="J79" s="13">
        <f>J78-J77</f>
        <v>-99313</v>
      </c>
      <c r="M79" s="37"/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99" t="s">
        <v>21</v>
      </c>
      <c r="G2" s="399"/>
      <c r="H2" s="399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  <c r="L5" s="18"/>
    </row>
    <row r="6" spans="1:13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</row>
    <row r="7" spans="1:13" x14ac:dyDescent="0.25">
      <c r="A7" s="436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1"/>
      <c r="I7" s="443"/>
      <c r="J7" s="415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405" t="s">
        <v>12</v>
      </c>
      <c r="H28" s="405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405" t="s">
        <v>13</v>
      </c>
      <c r="H29" s="405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405" t="s">
        <v>14</v>
      </c>
      <c r="H30" s="405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405" t="s">
        <v>15</v>
      </c>
      <c r="H31" s="405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405" t="s">
        <v>16</v>
      </c>
      <c r="H32" s="405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405" t="s">
        <v>5</v>
      </c>
      <c r="H33" s="405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405" t="s">
        <v>32</v>
      </c>
      <c r="H34" s="405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6"/>
  <sheetViews>
    <sheetView workbookViewId="0">
      <pane ySplit="7" topLeftCell="A29" activePane="bottomLeft" state="frozen"/>
      <selection pane="bottomLeft" activeCell="L32" sqref="L3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399" t="s">
        <v>22</v>
      </c>
      <c r="G1" s="399"/>
      <c r="H1" s="39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99" t="s">
        <v>21</v>
      </c>
      <c r="G2" s="399"/>
      <c r="H2" s="399"/>
      <c r="I2" s="220">
        <f>J50*-1</f>
        <v>7574775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0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40" t="s">
        <v>4</v>
      </c>
      <c r="I6" s="442" t="s">
        <v>5</v>
      </c>
      <c r="J6" s="414" t="s">
        <v>6</v>
      </c>
    </row>
    <row r="7" spans="1:10" x14ac:dyDescent="0.25">
      <c r="A7" s="436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1"/>
      <c r="I7" s="443"/>
      <c r="J7" s="415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>
        <v>43347</v>
      </c>
      <c r="B38" s="99">
        <v>180173964</v>
      </c>
      <c r="C38" s="100">
        <v>50</v>
      </c>
      <c r="D38" s="34">
        <v>4695775</v>
      </c>
      <c r="E38" s="101">
        <v>180045118</v>
      </c>
      <c r="F38" s="99">
        <v>15</v>
      </c>
      <c r="G38" s="34">
        <v>1647538</v>
      </c>
      <c r="H38" s="102"/>
      <c r="I38" s="102"/>
      <c r="J38" s="34"/>
    </row>
    <row r="39" spans="1:10" x14ac:dyDescent="0.25">
      <c r="A39" s="98">
        <v>43357</v>
      </c>
      <c r="B39" s="99">
        <v>180174809</v>
      </c>
      <c r="C39" s="100">
        <v>52</v>
      </c>
      <c r="D39" s="34">
        <v>5478550</v>
      </c>
      <c r="E39" s="101"/>
      <c r="F39" s="99"/>
      <c r="G39" s="34"/>
      <c r="H39" s="102"/>
      <c r="I39" s="102"/>
      <c r="J39" s="34"/>
    </row>
    <row r="40" spans="1:10" x14ac:dyDescent="0.25">
      <c r="A40" s="98">
        <v>43360</v>
      </c>
      <c r="B40" s="99"/>
      <c r="C40" s="100"/>
      <c r="D40" s="34"/>
      <c r="E40" s="101">
        <v>180045316</v>
      </c>
      <c r="F40" s="99">
        <v>9</v>
      </c>
      <c r="G40" s="34">
        <v>1001175</v>
      </c>
      <c r="H40" s="102"/>
      <c r="I40" s="102">
        <v>4000000</v>
      </c>
      <c r="J40" s="34" t="s">
        <v>17</v>
      </c>
    </row>
    <row r="41" spans="1:10" x14ac:dyDescent="0.25">
      <c r="A41" s="235"/>
      <c r="B41" s="234"/>
      <c r="C41" s="240"/>
      <c r="D41" s="236"/>
      <c r="E41" s="237"/>
      <c r="F41" s="234"/>
      <c r="G41" s="236"/>
      <c r="H41" s="239"/>
      <c r="I41" s="239"/>
      <c r="J41" s="236"/>
    </row>
    <row r="42" spans="1:10" x14ac:dyDescent="0.25">
      <c r="A42" s="235"/>
      <c r="B42" s="223" t="s">
        <v>11</v>
      </c>
      <c r="C42" s="232">
        <f>SUM(C8:C41)</f>
        <v>813</v>
      </c>
      <c r="D42" s="224"/>
      <c r="E42" s="223" t="s">
        <v>11</v>
      </c>
      <c r="F42" s="223">
        <f>SUM(F8:F41)</f>
        <v>129</v>
      </c>
      <c r="G42" s="224">
        <f>SUM(G8:G41)</f>
        <v>13605727</v>
      </c>
      <c r="H42" s="239"/>
      <c r="I42" s="239"/>
      <c r="J42" s="236"/>
    </row>
    <row r="43" spans="1:10" x14ac:dyDescent="0.25">
      <c r="A43" s="235"/>
      <c r="B43" s="223"/>
      <c r="C43" s="232"/>
      <c r="D43" s="224"/>
      <c r="E43" s="237"/>
      <c r="F43" s="234"/>
      <c r="G43" s="236"/>
      <c r="H43" s="239"/>
      <c r="I43" s="239"/>
      <c r="J43" s="236"/>
    </row>
    <row r="44" spans="1:10" x14ac:dyDescent="0.25">
      <c r="A44" s="225"/>
      <c r="B44" s="226"/>
      <c r="C44" s="240"/>
      <c r="D44" s="236"/>
      <c r="E44" s="223"/>
      <c r="F44" s="234"/>
      <c r="G44" s="405" t="s">
        <v>12</v>
      </c>
      <c r="H44" s="405"/>
      <c r="I44" s="239"/>
      <c r="J44" s="227">
        <f>SUM(D8:D41)</f>
        <v>84437678</v>
      </c>
    </row>
    <row r="45" spans="1:10" x14ac:dyDescent="0.25">
      <c r="A45" s="235"/>
      <c r="B45" s="234"/>
      <c r="C45" s="240"/>
      <c r="D45" s="236"/>
      <c r="E45" s="223"/>
      <c r="F45" s="234"/>
      <c r="G45" s="405" t="s">
        <v>13</v>
      </c>
      <c r="H45" s="405"/>
      <c r="I45" s="239"/>
      <c r="J45" s="227">
        <f>SUM(G8:G41)</f>
        <v>13605727</v>
      </c>
    </row>
    <row r="46" spans="1:10" x14ac:dyDescent="0.25">
      <c r="A46" s="228"/>
      <c r="B46" s="237"/>
      <c r="C46" s="240"/>
      <c r="D46" s="236"/>
      <c r="E46" s="237"/>
      <c r="F46" s="234"/>
      <c r="G46" s="405" t="s">
        <v>14</v>
      </c>
      <c r="H46" s="405"/>
      <c r="I46" s="41"/>
      <c r="J46" s="229">
        <f>J44-J45</f>
        <v>70831951</v>
      </c>
    </row>
    <row r="47" spans="1:10" x14ac:dyDescent="0.25">
      <c r="A47" s="235"/>
      <c r="B47" s="230"/>
      <c r="C47" s="240"/>
      <c r="D47" s="231"/>
      <c r="E47" s="237"/>
      <c r="F47" s="223"/>
      <c r="G47" s="405" t="s">
        <v>15</v>
      </c>
      <c r="H47" s="405"/>
      <c r="I47" s="239"/>
      <c r="J47" s="227">
        <f>SUM(H8:H43)</f>
        <v>0</v>
      </c>
    </row>
    <row r="48" spans="1:10" x14ac:dyDescent="0.25">
      <c r="A48" s="235"/>
      <c r="B48" s="230"/>
      <c r="C48" s="240"/>
      <c r="D48" s="231"/>
      <c r="E48" s="237"/>
      <c r="F48" s="223"/>
      <c r="G48" s="405" t="s">
        <v>16</v>
      </c>
      <c r="H48" s="405"/>
      <c r="I48" s="239"/>
      <c r="J48" s="227">
        <f>J46+J47</f>
        <v>70831951</v>
      </c>
    </row>
    <row r="49" spans="1:16" x14ac:dyDescent="0.25">
      <c r="A49" s="235"/>
      <c r="B49" s="230"/>
      <c r="C49" s="240"/>
      <c r="D49" s="231"/>
      <c r="E49" s="237"/>
      <c r="F49" s="234"/>
      <c r="G49" s="405" t="s">
        <v>5</v>
      </c>
      <c r="H49" s="405"/>
      <c r="I49" s="239"/>
      <c r="J49" s="227">
        <f>SUM(I8:I43)</f>
        <v>63257176</v>
      </c>
    </row>
    <row r="50" spans="1:16" x14ac:dyDescent="0.25">
      <c r="A50" s="235"/>
      <c r="B50" s="230"/>
      <c r="C50" s="240"/>
      <c r="D50" s="231"/>
      <c r="E50" s="237"/>
      <c r="F50" s="234"/>
      <c r="G50" s="405" t="s">
        <v>32</v>
      </c>
      <c r="H50" s="405"/>
      <c r="I50" s="240" t="str">
        <f>IF(J50&gt;0,"SALDO",IF(J50&lt;0,"PIUTANG",IF(J50=0,"LUNAS")))</f>
        <v>PIUTANG</v>
      </c>
      <c r="J50" s="227">
        <f>J49-J48</f>
        <v>-7574775</v>
      </c>
    </row>
    <row r="51" spans="1:16" x14ac:dyDescent="0.25">
      <c r="F51" s="219"/>
      <c r="G51" s="219"/>
      <c r="J51" s="219"/>
    </row>
    <row r="52" spans="1:16" x14ac:dyDescent="0.25">
      <c r="C52" s="219"/>
      <c r="D52" s="219"/>
      <c r="F52" s="219"/>
      <c r="G52" s="219"/>
      <c r="J52" s="219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8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8"/>
      <c r="M54" s="233"/>
      <c r="N54" s="233"/>
      <c r="O54" s="233"/>
      <c r="P54" s="233"/>
    </row>
    <row r="55" spans="1:16" x14ac:dyDescent="0.25">
      <c r="C55" s="219"/>
      <c r="D55" s="219"/>
      <c r="F55" s="219"/>
      <c r="G55" s="219"/>
      <c r="J55" s="219"/>
      <c r="L55" s="233"/>
      <c r="M55" s="233"/>
      <c r="N55" s="233"/>
      <c r="O55" s="233"/>
      <c r="P55" s="233"/>
    </row>
    <row r="56" spans="1:16" x14ac:dyDescent="0.25">
      <c r="C56" s="219"/>
      <c r="D56" s="219"/>
      <c r="L56" s="233"/>
      <c r="M56" s="233"/>
      <c r="N56" s="233"/>
      <c r="O56" s="233"/>
      <c r="P56" s="233"/>
    </row>
  </sheetData>
  <mergeCells count="15">
    <mergeCell ref="G50:H50"/>
    <mergeCell ref="G44:H44"/>
    <mergeCell ref="G45:H45"/>
    <mergeCell ref="G46:H46"/>
    <mergeCell ref="G47:H47"/>
    <mergeCell ref="G48:H48"/>
    <mergeCell ref="G49:H4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399" t="s">
        <v>22</v>
      </c>
      <c r="G1" s="399"/>
      <c r="H1" s="399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99" t="s">
        <v>21</v>
      </c>
      <c r="G2" s="399"/>
      <c r="H2" s="399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3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40" t="s">
        <v>4</v>
      </c>
      <c r="I6" s="442" t="s">
        <v>5</v>
      </c>
      <c r="J6" s="414" t="s">
        <v>6</v>
      </c>
    </row>
    <row r="7" spans="1:13" x14ac:dyDescent="0.25">
      <c r="A7" s="436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1"/>
      <c r="I7" s="443"/>
      <c r="J7" s="415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405" t="s">
        <v>12</v>
      </c>
      <c r="H27" s="405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405" t="s">
        <v>13</v>
      </c>
      <c r="H28" s="405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405" t="s">
        <v>14</v>
      </c>
      <c r="H29" s="405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405" t="s">
        <v>15</v>
      </c>
      <c r="H30" s="405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405" t="s">
        <v>16</v>
      </c>
      <c r="H31" s="405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405" t="s">
        <v>5</v>
      </c>
      <c r="H32" s="405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405" t="s">
        <v>32</v>
      </c>
      <c r="H33" s="405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99" t="s">
        <v>21</v>
      </c>
      <c r="G2" s="399"/>
      <c r="H2" s="399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5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40" t="s">
        <v>4</v>
      </c>
      <c r="I6" s="442" t="s">
        <v>5</v>
      </c>
      <c r="J6" s="414" t="s">
        <v>6</v>
      </c>
    </row>
    <row r="7" spans="1:15" x14ac:dyDescent="0.25">
      <c r="A7" s="436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1"/>
      <c r="I7" s="443"/>
      <c r="J7" s="415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5" t="s">
        <v>12</v>
      </c>
      <c r="H46" s="40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5" t="s">
        <v>13</v>
      </c>
      <c r="H47" s="40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5" t="s">
        <v>14</v>
      </c>
      <c r="H48" s="40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5" t="s">
        <v>15</v>
      </c>
      <c r="H49" s="40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5" t="s">
        <v>16</v>
      </c>
      <c r="H50" s="40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5" t="s">
        <v>5</v>
      </c>
      <c r="H51" s="40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5" t="s">
        <v>32</v>
      </c>
      <c r="H52" s="40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6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40" t="s">
        <v>4</v>
      </c>
      <c r="I6" s="442" t="s">
        <v>5</v>
      </c>
      <c r="J6" s="414" t="s">
        <v>6</v>
      </c>
    </row>
    <row r="7" spans="1:16" x14ac:dyDescent="0.25">
      <c r="A7" s="43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1"/>
      <c r="I7" s="443"/>
      <c r="J7" s="415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5" t="s">
        <v>12</v>
      </c>
      <c r="H69" s="40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5" t="s">
        <v>13</v>
      </c>
      <c r="H70" s="40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5" t="s">
        <v>14</v>
      </c>
      <c r="H71" s="40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5" t="s">
        <v>15</v>
      </c>
      <c r="H72" s="40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5" t="s">
        <v>16</v>
      </c>
      <c r="H73" s="40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5" t="s">
        <v>5</v>
      </c>
      <c r="H74" s="40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5" t="s">
        <v>32</v>
      </c>
      <c r="H75" s="40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44" t="s">
        <v>21</v>
      </c>
      <c r="H1" s="444"/>
      <c r="I1" s="444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44" t="s">
        <v>108</v>
      </c>
      <c r="H2" s="444"/>
      <c r="I2" s="44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44" t="s">
        <v>109</v>
      </c>
      <c r="H3" s="444"/>
      <c r="I3" s="444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</row>
    <row r="7" spans="1:13" x14ac:dyDescent="0.25">
      <c r="A7" s="436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1"/>
      <c r="I7" s="443"/>
      <c r="J7" s="415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5" t="s">
        <v>12</v>
      </c>
      <c r="H44" s="40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5" t="s">
        <v>13</v>
      </c>
      <c r="H45" s="40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5" t="s">
        <v>14</v>
      </c>
      <c r="H46" s="40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5" t="s">
        <v>15</v>
      </c>
      <c r="H47" s="40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5" t="s">
        <v>16</v>
      </c>
      <c r="H48" s="40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5" t="s">
        <v>5</v>
      </c>
      <c r="H49" s="40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5" t="s">
        <v>32</v>
      </c>
      <c r="H50" s="40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99" t="s">
        <v>21</v>
      </c>
      <c r="G2" s="399"/>
      <c r="H2" s="399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0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</row>
    <row r="7" spans="1:10" x14ac:dyDescent="0.25">
      <c r="A7" s="436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1"/>
      <c r="I7" s="443"/>
      <c r="J7" s="415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5" t="s">
        <v>12</v>
      </c>
      <c r="H49" s="40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5" t="s">
        <v>13</v>
      </c>
      <c r="H50" s="40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5" t="s">
        <v>14</v>
      </c>
      <c r="H51" s="40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5" t="s">
        <v>15</v>
      </c>
      <c r="H52" s="40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5" t="s">
        <v>16</v>
      </c>
      <c r="H53" s="40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5" t="s">
        <v>5</v>
      </c>
      <c r="H54" s="40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5" t="s">
        <v>32</v>
      </c>
      <c r="H55" s="40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B22" sqref="B2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45" t="s">
        <v>49</v>
      </c>
      <c r="B1" s="445"/>
      <c r="C1" s="445"/>
    </row>
    <row r="2" spans="1:5" ht="15" customHeight="1" x14ac:dyDescent="0.25">
      <c r="A2" s="445"/>
      <c r="B2" s="445"/>
      <c r="C2" s="44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43360</v>
      </c>
      <c r="C5" s="281">
        <f>'Taufik ST'!I2</f>
        <v>1739850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43353</v>
      </c>
      <c r="C6" s="281">
        <f>'Indra Fashion'!I2</f>
        <v>2602862</v>
      </c>
      <c r="E6" s="289" t="s">
        <v>152</v>
      </c>
    </row>
    <row r="7" spans="1:5" s="267" customFormat="1" ht="18.75" customHeight="1" x14ac:dyDescent="0.25">
      <c r="A7" s="185" t="s">
        <v>65</v>
      </c>
      <c r="B7" s="184">
        <v>43362</v>
      </c>
      <c r="C7" s="281">
        <f>Atlantis!I2</f>
        <v>291292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43362</v>
      </c>
      <c r="C8" s="281">
        <f>Bandros!I2</f>
        <v>9037969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Bentang!A35</f>
        <v>43335</v>
      </c>
      <c r="C9" s="281">
        <f>Bentang!I2</f>
        <v>7574775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f>ESP!A233</f>
        <v>43360</v>
      </c>
      <c r="C11" s="281">
        <f>ESP!I2</f>
        <v>1675443</v>
      </c>
      <c r="E11" s="289"/>
    </row>
    <row r="12" spans="1:5" s="267" customFormat="1" ht="18.75" customHeight="1" x14ac:dyDescent="0.25">
      <c r="A12" s="185" t="s">
        <v>203</v>
      </c>
      <c r="B12" s="184">
        <v>43358</v>
      </c>
      <c r="C12" s="281">
        <f>Yuan!I2</f>
        <v>268888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v>43356</v>
      </c>
      <c r="C13" s="281">
        <f>Yanyan!I2</f>
        <v>99313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 t="s">
        <v>40</v>
      </c>
      <c r="C19" s="281">
        <f>Anip!I2</f>
        <v>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>
        <v>43362</v>
      </c>
      <c r="C20" s="281">
        <f>'Sale Atlantis'!I2</f>
        <v>722445</v>
      </c>
      <c r="E20" s="288"/>
    </row>
    <row r="21" spans="1:5" s="267" customFormat="1" ht="18.75" customHeight="1" x14ac:dyDescent="0.25">
      <c r="A21" s="185" t="s">
        <v>214</v>
      </c>
      <c r="B21" s="184">
        <v>43360</v>
      </c>
      <c r="C21" s="281">
        <f>'Sale ESP'!I2</f>
        <v>294480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48" t="s">
        <v>11</v>
      </c>
      <c r="B23" s="449"/>
      <c r="C23" s="446">
        <f>SUM(C5:C22)</f>
        <v>34181469.5</v>
      </c>
    </row>
    <row r="24" spans="1:5" s="267" customFormat="1" ht="15" customHeight="1" x14ac:dyDescent="0.25">
      <c r="A24" s="450"/>
      <c r="B24" s="451"/>
      <c r="C24" s="447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2" t="s">
        <v>12</v>
      </c>
      <c r="H647" s="432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1" t="s">
        <v>13</v>
      </c>
      <c r="H648" s="431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1" t="s">
        <v>14</v>
      </c>
      <c r="H649" s="431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1" t="s">
        <v>15</v>
      </c>
      <c r="H650" s="431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1" t="s">
        <v>16</v>
      </c>
      <c r="H651" s="431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1" t="s">
        <v>5</v>
      </c>
      <c r="H652" s="431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1" t="s">
        <v>32</v>
      </c>
      <c r="H653" s="431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99" t="s">
        <v>22</v>
      </c>
      <c r="G1" s="399"/>
      <c r="H1" s="399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2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</row>
    <row r="7" spans="1:12" x14ac:dyDescent="0.25">
      <c r="A7" s="436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1"/>
      <c r="I7" s="443"/>
      <c r="J7" s="415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5" t="s">
        <v>12</v>
      </c>
      <c r="H120" s="40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5" t="s">
        <v>13</v>
      </c>
      <c r="H121" s="40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5" t="s">
        <v>14</v>
      </c>
      <c r="H122" s="40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5" t="s">
        <v>15</v>
      </c>
      <c r="H123" s="40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5" t="s">
        <v>16</v>
      </c>
      <c r="H124" s="40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5" t="s">
        <v>5</v>
      </c>
      <c r="H125" s="40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5" t="s">
        <v>32</v>
      </c>
      <c r="H126" s="40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3" t="s">
        <v>22</v>
      </c>
      <c r="G1" s="453"/>
      <c r="H1" s="453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3" t="s">
        <v>21</v>
      </c>
      <c r="G2" s="453"/>
      <c r="H2" s="453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4"/>
    </row>
    <row r="6" spans="1:13" x14ac:dyDescent="0.25">
      <c r="A6" s="455" t="s">
        <v>2</v>
      </c>
      <c r="B6" s="456" t="s">
        <v>3</v>
      </c>
      <c r="C6" s="456"/>
      <c r="D6" s="456"/>
      <c r="E6" s="456"/>
      <c r="F6" s="456"/>
      <c r="G6" s="456"/>
      <c r="H6" s="457" t="s">
        <v>4</v>
      </c>
      <c r="I6" s="459" t="s">
        <v>5</v>
      </c>
      <c r="J6" s="460" t="s">
        <v>6</v>
      </c>
    </row>
    <row r="7" spans="1:13" x14ac:dyDescent="0.25">
      <c r="A7" s="45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58"/>
      <c r="I7" s="459"/>
      <c r="J7" s="460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2" t="s">
        <v>12</v>
      </c>
      <c r="H89" s="45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2" t="s">
        <v>13</v>
      </c>
      <c r="H90" s="45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2" t="s">
        <v>14</v>
      </c>
      <c r="H91" s="45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2" t="s">
        <v>15</v>
      </c>
      <c r="H92" s="45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2" t="s">
        <v>16</v>
      </c>
      <c r="H93" s="45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2" t="s">
        <v>5</v>
      </c>
      <c r="H94" s="45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2" t="s">
        <v>32</v>
      </c>
      <c r="H95" s="45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399" t="s">
        <v>22</v>
      </c>
      <c r="G1" s="399"/>
      <c r="H1" s="39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99" t="s">
        <v>21</v>
      </c>
      <c r="G2" s="399"/>
      <c r="H2" s="39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3"/>
      <c r="B4" s="433"/>
      <c r="C4" s="433"/>
      <c r="D4" s="433"/>
      <c r="E4" s="433"/>
      <c r="F4" s="433"/>
      <c r="G4" s="433"/>
      <c r="H4" s="433"/>
      <c r="I4" s="433"/>
      <c r="J4" s="434"/>
    </row>
    <row r="5" spans="1:15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14" t="s">
        <v>6</v>
      </c>
    </row>
    <row r="6" spans="1:15" x14ac:dyDescent="0.25">
      <c r="A6" s="436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1"/>
      <c r="I6" s="443"/>
      <c r="J6" s="415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5" t="s">
        <v>12</v>
      </c>
      <c r="H121" s="40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5" t="s">
        <v>13</v>
      </c>
      <c r="H122" s="40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5" t="s">
        <v>14</v>
      </c>
      <c r="H123" s="40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5" t="s">
        <v>15</v>
      </c>
      <c r="H124" s="40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5" t="s">
        <v>16</v>
      </c>
      <c r="H125" s="40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5" t="s">
        <v>5</v>
      </c>
      <c r="H126" s="40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5" t="s">
        <v>32</v>
      </c>
      <c r="H127" s="40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99" t="s">
        <v>22</v>
      </c>
      <c r="G1" s="399"/>
      <c r="H1" s="39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99" t="s">
        <v>21</v>
      </c>
      <c r="G2" s="399"/>
      <c r="H2" s="39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02" t="s">
        <v>4</v>
      </c>
      <c r="I5" s="461" t="s">
        <v>5</v>
      </c>
      <c r="J5" s="404" t="s">
        <v>6</v>
      </c>
      <c r="L5" s="37"/>
      <c r="M5" s="37"/>
      <c r="N5" s="37"/>
      <c r="O5" s="37"/>
      <c r="P5" s="37"/>
      <c r="Q5" s="37"/>
    </row>
    <row r="6" spans="1:17" x14ac:dyDescent="0.25">
      <c r="A6" s="40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2"/>
      <c r="I6" s="461"/>
      <c r="J6" s="40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05" t="s">
        <v>12</v>
      </c>
      <c r="H31" s="40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05" t="s">
        <v>13</v>
      </c>
      <c r="H32" s="40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05" t="s">
        <v>14</v>
      </c>
      <c r="H33" s="40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05" t="s">
        <v>15</v>
      </c>
      <c r="H34" s="40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05" t="s">
        <v>16</v>
      </c>
      <c r="H35" s="40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05" t="s">
        <v>5</v>
      </c>
      <c r="H36" s="40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05" t="s">
        <v>32</v>
      </c>
      <c r="H37" s="40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J59*-1</f>
        <v>-34807202</v>
      </c>
      <c r="J2" s="20"/>
    </row>
    <row r="4" spans="1:10" ht="19.5" x14ac:dyDescent="0.25">
      <c r="A4" s="433"/>
      <c r="B4" s="433"/>
      <c r="C4" s="433"/>
      <c r="D4" s="433"/>
      <c r="E4" s="433"/>
      <c r="F4" s="433"/>
      <c r="G4" s="433"/>
      <c r="H4" s="433"/>
      <c r="I4" s="433"/>
      <c r="J4" s="434"/>
    </row>
    <row r="5" spans="1:10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14" t="s">
        <v>6</v>
      </c>
    </row>
    <row r="6" spans="1:10" x14ac:dyDescent="0.25">
      <c r="A6" s="436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1"/>
      <c r="I6" s="443"/>
      <c r="J6" s="415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2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3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2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3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2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3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2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3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2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3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2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3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2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3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2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3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2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3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2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3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5" t="s">
        <v>12</v>
      </c>
      <c r="H53" s="40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5" t="s">
        <v>13</v>
      </c>
      <c r="H54" s="40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5" t="s">
        <v>14</v>
      </c>
      <c r="H55" s="40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5" t="s">
        <v>15</v>
      </c>
      <c r="H56" s="40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5" t="s">
        <v>16</v>
      </c>
      <c r="H57" s="40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5" t="s">
        <v>5</v>
      </c>
      <c r="H58" s="40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5" t="s">
        <v>32</v>
      </c>
      <c r="H59" s="40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99" t="s">
        <v>21</v>
      </c>
      <c r="G2" s="399"/>
      <c r="H2" s="399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  <c r="L5" s="238"/>
    </row>
    <row r="6" spans="1:12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40" t="s">
        <v>4</v>
      </c>
      <c r="I6" s="442" t="s">
        <v>5</v>
      </c>
      <c r="J6" s="414" t="s">
        <v>6</v>
      </c>
      <c r="L6" s="238"/>
    </row>
    <row r="7" spans="1:12" x14ac:dyDescent="0.25">
      <c r="A7" s="436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1"/>
      <c r="I7" s="443"/>
      <c r="J7" s="415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5" t="s">
        <v>12</v>
      </c>
      <c r="H53" s="40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5" t="s">
        <v>13</v>
      </c>
      <c r="H54" s="40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5" t="s">
        <v>14</v>
      </c>
      <c r="H55" s="40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5" t="s">
        <v>15</v>
      </c>
      <c r="H56" s="40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5" t="s">
        <v>16</v>
      </c>
      <c r="H57" s="40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5" t="s">
        <v>5</v>
      </c>
      <c r="H58" s="40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5" t="s">
        <v>32</v>
      </c>
      <c r="H59" s="40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399" t="s">
        <v>22</v>
      </c>
      <c r="G1" s="399"/>
      <c r="H1" s="39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9" t="s">
        <v>21</v>
      </c>
      <c r="G2" s="399"/>
      <c r="H2" s="39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1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2"/>
      <c r="I7" s="461"/>
      <c r="J7" s="40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5" t="s">
        <v>12</v>
      </c>
      <c r="H32" s="40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5" t="s">
        <v>13</v>
      </c>
      <c r="H33" s="40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5" t="s">
        <v>14</v>
      </c>
      <c r="H34" s="40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5" t="s">
        <v>15</v>
      </c>
      <c r="H35" s="40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5" t="s">
        <v>16</v>
      </c>
      <c r="H36" s="40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5" t="s">
        <v>5</v>
      </c>
      <c r="H37" s="40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5" t="s">
        <v>32</v>
      </c>
      <c r="H38" s="40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99" t="s">
        <v>22</v>
      </c>
      <c r="G1" s="399"/>
      <c r="H1" s="39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0" t="s">
        <v>62</v>
      </c>
      <c r="B5" s="400"/>
      <c r="C5" s="400"/>
      <c r="D5" s="400"/>
      <c r="E5" s="400"/>
      <c r="F5" s="400"/>
      <c r="G5" s="400"/>
      <c r="H5" s="400"/>
      <c r="I5" s="400"/>
      <c r="J5" s="400"/>
    </row>
    <row r="6" spans="1:19" x14ac:dyDescent="0.25">
      <c r="A6" s="406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03" t="s">
        <v>5</v>
      </c>
      <c r="J6" s="404" t="s">
        <v>6</v>
      </c>
    </row>
    <row r="7" spans="1:19" x14ac:dyDescent="0.25">
      <c r="A7" s="40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2"/>
      <c r="I7" s="403"/>
      <c r="J7" s="40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5" t="s">
        <v>12</v>
      </c>
      <c r="H32" s="40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5" t="s">
        <v>13</v>
      </c>
      <c r="H33" s="40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5" t="s">
        <v>14</v>
      </c>
      <c r="H34" s="40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5" t="s">
        <v>15</v>
      </c>
      <c r="H35" s="40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5" t="s">
        <v>16</v>
      </c>
      <c r="H36" s="40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5" t="s">
        <v>5</v>
      </c>
      <c r="H37" s="40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5" t="s">
        <v>32</v>
      </c>
      <c r="H38" s="40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99" t="s">
        <v>21</v>
      </c>
      <c r="G2" s="399"/>
      <c r="H2" s="39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3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</row>
    <row r="7" spans="1:13" x14ac:dyDescent="0.25">
      <c r="A7" s="436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1"/>
      <c r="I7" s="443"/>
      <c r="J7" s="415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5" t="s">
        <v>12</v>
      </c>
      <c r="H73" s="40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5" t="s">
        <v>13</v>
      </c>
      <c r="H74" s="40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5" t="s">
        <v>14</v>
      </c>
      <c r="H75" s="40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5" t="s">
        <v>15</v>
      </c>
      <c r="H76" s="40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5" t="s">
        <v>16</v>
      </c>
      <c r="H77" s="40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5" t="s">
        <v>5</v>
      </c>
      <c r="H78" s="40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5" t="s">
        <v>32</v>
      </c>
      <c r="H79" s="40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99" t="s">
        <v>119</v>
      </c>
      <c r="G2" s="399"/>
      <c r="H2" s="399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18"/>
      <c r="N5" s="18"/>
      <c r="O5" s="37"/>
    </row>
    <row r="6" spans="1:15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64" t="s">
        <v>4</v>
      </c>
      <c r="I6" s="466" t="s">
        <v>5</v>
      </c>
      <c r="J6" s="467" t="s">
        <v>6</v>
      </c>
      <c r="L6" s="18"/>
      <c r="N6" s="18"/>
      <c r="O6" s="37"/>
    </row>
    <row r="7" spans="1:15" x14ac:dyDescent="0.25">
      <c r="A7" s="40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65"/>
      <c r="I7" s="466"/>
      <c r="J7" s="46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68" t="s">
        <v>12</v>
      </c>
      <c r="H19" s="468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68" t="s">
        <v>13</v>
      </c>
      <c r="H20" s="468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68" t="s">
        <v>14</v>
      </c>
      <c r="H21" s="468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68" t="s">
        <v>15</v>
      </c>
      <c r="H22" s="468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68" t="s">
        <v>16</v>
      </c>
      <c r="H23" s="468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68" t="s">
        <v>5</v>
      </c>
      <c r="H24" s="468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68" t="s">
        <v>32</v>
      </c>
      <c r="H25" s="468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99" t="s">
        <v>22</v>
      </c>
      <c r="G1" s="399"/>
      <c r="H1" s="39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5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40" t="s">
        <v>4</v>
      </c>
      <c r="I6" s="442" t="s">
        <v>5</v>
      </c>
      <c r="J6" s="414" t="s">
        <v>6</v>
      </c>
    </row>
    <row r="7" spans="1:15" x14ac:dyDescent="0.25">
      <c r="A7" s="43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1"/>
      <c r="I7" s="443"/>
      <c r="J7" s="415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5" t="s">
        <v>12</v>
      </c>
      <c r="H53" s="40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5" t="s">
        <v>13</v>
      </c>
      <c r="H54" s="40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5" t="s">
        <v>14</v>
      </c>
      <c r="H55" s="40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5" t="s">
        <v>15</v>
      </c>
      <c r="H56" s="40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5" t="s">
        <v>16</v>
      </c>
      <c r="H57" s="40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5" t="s">
        <v>5</v>
      </c>
      <c r="H58" s="40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5" t="s">
        <v>32</v>
      </c>
      <c r="H59" s="40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0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</row>
    <row r="7" spans="1:10" x14ac:dyDescent="0.25">
      <c r="A7" s="436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1"/>
      <c r="I7" s="443"/>
      <c r="J7" s="415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5" t="s">
        <v>12</v>
      </c>
      <c r="H35" s="40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5" t="s">
        <v>13</v>
      </c>
      <c r="H36" s="40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5" t="s">
        <v>14</v>
      </c>
      <c r="H37" s="40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5" t="s">
        <v>15</v>
      </c>
      <c r="H38" s="40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5" t="s">
        <v>16</v>
      </c>
      <c r="H39" s="40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5" t="s">
        <v>5</v>
      </c>
      <c r="H40" s="40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5" t="s">
        <v>32</v>
      </c>
      <c r="H41" s="40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99" t="s">
        <v>22</v>
      </c>
      <c r="G1" s="399"/>
      <c r="H1" s="399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99" t="s">
        <v>21</v>
      </c>
      <c r="G2" s="399"/>
      <c r="H2" s="399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0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</row>
    <row r="7" spans="1:10" x14ac:dyDescent="0.25">
      <c r="A7" s="436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1"/>
      <c r="I7" s="443"/>
      <c r="J7" s="415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5" t="s">
        <v>12</v>
      </c>
      <c r="H35" s="40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5" t="s">
        <v>13</v>
      </c>
      <c r="H36" s="40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5" t="s">
        <v>14</v>
      </c>
      <c r="H37" s="40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5" t="s">
        <v>15</v>
      </c>
      <c r="H38" s="40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5" t="s">
        <v>16</v>
      </c>
      <c r="H39" s="40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5" t="s">
        <v>5</v>
      </c>
      <c r="H40" s="40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5" t="s">
        <v>32</v>
      </c>
      <c r="H41" s="40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99" t="s">
        <v>22</v>
      </c>
      <c r="G1" s="399"/>
      <c r="H1" s="399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99" t="s">
        <v>21</v>
      </c>
      <c r="G2" s="399"/>
      <c r="H2" s="399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7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</row>
    <row r="7" spans="1:17" x14ac:dyDescent="0.25">
      <c r="A7" s="436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1"/>
      <c r="I7" s="443"/>
      <c r="J7" s="415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5" t="s">
        <v>12</v>
      </c>
      <c r="H35" s="40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5" t="s">
        <v>13</v>
      </c>
      <c r="H36" s="40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5" t="s">
        <v>14</v>
      </c>
      <c r="H37" s="40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5" t="s">
        <v>15</v>
      </c>
      <c r="H38" s="40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5" t="s">
        <v>16</v>
      </c>
      <c r="H39" s="40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5" t="s">
        <v>5</v>
      </c>
      <c r="H40" s="40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5" t="s">
        <v>32</v>
      </c>
      <c r="H41" s="40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99" t="s">
        <v>21</v>
      </c>
      <c r="G2" s="399"/>
      <c r="H2" s="399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0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</row>
    <row r="7" spans="1:10" x14ac:dyDescent="0.25">
      <c r="A7" s="436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1"/>
      <c r="I7" s="443"/>
      <c r="J7" s="415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5" t="s">
        <v>12</v>
      </c>
      <c r="H35" s="40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5" t="s">
        <v>13</v>
      </c>
      <c r="H36" s="40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5" t="s">
        <v>14</v>
      </c>
      <c r="H37" s="40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5" t="s">
        <v>15</v>
      </c>
      <c r="H38" s="40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5" t="s">
        <v>16</v>
      </c>
      <c r="H39" s="40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5" t="s">
        <v>5</v>
      </c>
      <c r="H40" s="40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5" t="s">
        <v>32</v>
      </c>
      <c r="H41" s="40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99" t="s">
        <v>21</v>
      </c>
      <c r="G2" s="399"/>
      <c r="H2" s="399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0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</row>
    <row r="7" spans="1:10" x14ac:dyDescent="0.25">
      <c r="A7" s="436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1"/>
      <c r="I7" s="443"/>
      <c r="J7" s="415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5" t="s">
        <v>12</v>
      </c>
      <c r="H35" s="40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5" t="s">
        <v>13</v>
      </c>
      <c r="H36" s="40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5" t="s">
        <v>14</v>
      </c>
      <c r="H37" s="40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5" t="s">
        <v>15</v>
      </c>
      <c r="H38" s="40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5" t="s">
        <v>16</v>
      </c>
      <c r="H39" s="40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5" t="s">
        <v>5</v>
      </c>
      <c r="H40" s="40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5" t="s">
        <v>32</v>
      </c>
      <c r="H41" s="40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99" t="s">
        <v>22</v>
      </c>
      <c r="G1" s="399"/>
      <c r="H1" s="399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6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</row>
    <row r="7" spans="1:16" x14ac:dyDescent="0.25">
      <c r="A7" s="436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1"/>
      <c r="I7" s="443"/>
      <c r="J7" s="415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5" t="s">
        <v>12</v>
      </c>
      <c r="H158" s="40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5" t="s">
        <v>13</v>
      </c>
      <c r="H159" s="40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5" t="s">
        <v>14</v>
      </c>
      <c r="H160" s="40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5" t="s">
        <v>15</v>
      </c>
      <c r="H161" s="40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5" t="s">
        <v>16</v>
      </c>
      <c r="H162" s="40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5" t="s">
        <v>5</v>
      </c>
      <c r="H163" s="40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5" t="s">
        <v>32</v>
      </c>
      <c r="H164" s="40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99" t="s">
        <v>22</v>
      </c>
      <c r="G1" s="399"/>
      <c r="H1" s="399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99" t="s">
        <v>21</v>
      </c>
      <c r="G2" s="399"/>
      <c r="H2" s="39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1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2"/>
      <c r="I7" s="461"/>
      <c r="J7" s="40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5" t="s">
        <v>12</v>
      </c>
      <c r="H32" s="40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5" t="s">
        <v>13</v>
      </c>
      <c r="H33" s="40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5" t="s">
        <v>14</v>
      </c>
      <c r="H34" s="40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5" t="s">
        <v>15</v>
      </c>
      <c r="H35" s="40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5" t="s">
        <v>16</v>
      </c>
      <c r="H36" s="40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5" t="s">
        <v>5</v>
      </c>
      <c r="H37" s="40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5" t="s">
        <v>32</v>
      </c>
      <c r="H38" s="40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99" t="s">
        <v>22</v>
      </c>
      <c r="G1" s="399"/>
      <c r="H1" s="39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  <c r="L5" s="174"/>
      <c r="M5" s="18"/>
      <c r="O5" s="18"/>
    </row>
    <row r="6" spans="1:15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10" t="s">
        <v>4</v>
      </c>
      <c r="I6" s="442" t="s">
        <v>5</v>
      </c>
      <c r="J6" s="414" t="s">
        <v>6</v>
      </c>
      <c r="L6" s="174"/>
    </row>
    <row r="7" spans="1:15" x14ac:dyDescent="0.25">
      <c r="A7" s="43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1"/>
      <c r="I7" s="443"/>
      <c r="J7" s="415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5" t="s">
        <v>12</v>
      </c>
      <c r="H57" s="40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5" t="s">
        <v>13</v>
      </c>
      <c r="H58" s="40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5" t="s">
        <v>14</v>
      </c>
      <c r="H59" s="40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5" t="s">
        <v>15</v>
      </c>
      <c r="H60" s="40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5" t="s">
        <v>16</v>
      </c>
      <c r="H61" s="40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5" t="s">
        <v>5</v>
      </c>
      <c r="H62" s="40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5" t="s">
        <v>32</v>
      </c>
      <c r="H63" s="40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99" t="s">
        <v>22</v>
      </c>
      <c r="G1" s="399"/>
      <c r="H1" s="39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99" t="s">
        <v>21</v>
      </c>
      <c r="G2" s="399"/>
      <c r="H2" s="399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3"/>
      <c r="B5" s="433"/>
      <c r="C5" s="433"/>
      <c r="D5" s="433"/>
      <c r="E5" s="433"/>
      <c r="F5" s="433"/>
      <c r="G5" s="433"/>
      <c r="H5" s="433"/>
      <c r="I5" s="433"/>
      <c r="J5" s="434"/>
    </row>
    <row r="6" spans="1:11" x14ac:dyDescent="0.25">
      <c r="A6" s="435" t="s">
        <v>2</v>
      </c>
      <c r="B6" s="437" t="s">
        <v>3</v>
      </c>
      <c r="C6" s="438"/>
      <c r="D6" s="438"/>
      <c r="E6" s="438"/>
      <c r="F6" s="438"/>
      <c r="G6" s="439"/>
      <c r="H6" s="440" t="s">
        <v>4</v>
      </c>
      <c r="I6" s="442" t="s">
        <v>5</v>
      </c>
      <c r="J6" s="414" t="s">
        <v>6</v>
      </c>
    </row>
    <row r="7" spans="1:11" x14ac:dyDescent="0.25">
      <c r="A7" s="436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1"/>
      <c r="I7" s="443"/>
      <c r="J7" s="415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5" t="s">
        <v>12</v>
      </c>
      <c r="H116" s="40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5" t="s">
        <v>13</v>
      </c>
      <c r="H117" s="40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5" t="s">
        <v>14</v>
      </c>
      <c r="H118" s="40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5" t="s">
        <v>15</v>
      </c>
      <c r="H119" s="40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5" t="s">
        <v>16</v>
      </c>
      <c r="H120" s="40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5" t="s">
        <v>5</v>
      </c>
      <c r="H121" s="40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5" t="s">
        <v>32</v>
      </c>
      <c r="H122" s="40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399" t="s">
        <v>22</v>
      </c>
      <c r="G1" s="399"/>
      <c r="H1" s="39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9" t="s">
        <v>21</v>
      </c>
      <c r="G2" s="399"/>
      <c r="H2" s="39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1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2"/>
      <c r="I7" s="461"/>
      <c r="J7" s="40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5" t="s">
        <v>12</v>
      </c>
      <c r="H32" s="40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5" t="s">
        <v>13</v>
      </c>
      <c r="H33" s="40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5" t="s">
        <v>14</v>
      </c>
      <c r="H34" s="40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5" t="s">
        <v>15</v>
      </c>
      <c r="H35" s="40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5" t="s">
        <v>16</v>
      </c>
      <c r="H36" s="40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5" t="s">
        <v>5</v>
      </c>
      <c r="H37" s="40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5" t="s">
        <v>32</v>
      </c>
      <c r="H38" s="40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99" t="s">
        <v>22</v>
      </c>
      <c r="G1" s="399"/>
      <c r="H1" s="39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99" t="s">
        <v>21</v>
      </c>
      <c r="G2" s="399"/>
      <c r="H2" s="399"/>
      <c r="I2" s="21">
        <f>J72*-1</f>
        <v>0</v>
      </c>
    </row>
    <row r="4" spans="1:10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</row>
    <row r="5" spans="1:10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69" t="s">
        <v>4</v>
      </c>
      <c r="I5" s="466" t="s">
        <v>5</v>
      </c>
      <c r="J5" s="467" t="s">
        <v>6</v>
      </c>
    </row>
    <row r="6" spans="1:10" x14ac:dyDescent="0.25">
      <c r="A6" s="40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0"/>
      <c r="I6" s="466"/>
      <c r="J6" s="46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68" t="s">
        <v>12</v>
      </c>
      <c r="H66" s="468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8" t="s">
        <v>13</v>
      </c>
      <c r="H67" s="468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68" t="s">
        <v>14</v>
      </c>
      <c r="H68" s="468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8" t="s">
        <v>15</v>
      </c>
      <c r="H69" s="468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8" t="s">
        <v>16</v>
      </c>
      <c r="H70" s="468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8" t="s">
        <v>5</v>
      </c>
      <c r="H71" s="468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68" t="s">
        <v>32</v>
      </c>
      <c r="H72" s="468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99" t="s">
        <v>22</v>
      </c>
      <c r="G1" s="399"/>
      <c r="H1" s="39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J40*-1</f>
        <v>0</v>
      </c>
      <c r="J2" s="20"/>
    </row>
    <row r="4" spans="1:15" ht="19.5" x14ac:dyDescent="0.25">
      <c r="A4" s="433"/>
      <c r="B4" s="433"/>
      <c r="C4" s="433"/>
      <c r="D4" s="433"/>
      <c r="E4" s="433"/>
      <c r="F4" s="433"/>
      <c r="G4" s="433"/>
      <c r="H4" s="433"/>
      <c r="I4" s="433"/>
      <c r="J4" s="434"/>
    </row>
    <row r="5" spans="1:15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14" t="s">
        <v>6</v>
      </c>
    </row>
    <row r="6" spans="1:15" x14ac:dyDescent="0.25">
      <c r="A6" s="43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1"/>
      <c r="I6" s="443"/>
      <c r="J6" s="415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5" t="s">
        <v>12</v>
      </c>
      <c r="H34" s="40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5" t="s">
        <v>13</v>
      </c>
      <c r="H35" s="40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5" t="s">
        <v>14</v>
      </c>
      <c r="H36" s="40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5" t="s">
        <v>15</v>
      </c>
      <c r="H37" s="40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5" t="s">
        <v>16</v>
      </c>
      <c r="H38" s="40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5" t="s">
        <v>5</v>
      </c>
      <c r="H39" s="40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5" t="s">
        <v>32</v>
      </c>
      <c r="H40" s="40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99" t="s">
        <v>22</v>
      </c>
      <c r="G1" s="399"/>
      <c r="H1" s="39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99" t="s">
        <v>21</v>
      </c>
      <c r="G2" s="399"/>
      <c r="H2" s="399"/>
      <c r="I2" s="21">
        <f>J71*-1</f>
        <v>12110891</v>
      </c>
    </row>
    <row r="4" spans="1:10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</row>
    <row r="5" spans="1:10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69" t="s">
        <v>4</v>
      </c>
      <c r="I5" s="466" t="s">
        <v>5</v>
      </c>
      <c r="J5" s="467" t="s">
        <v>6</v>
      </c>
    </row>
    <row r="6" spans="1:10" x14ac:dyDescent="0.25">
      <c r="A6" s="40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0"/>
      <c r="I6" s="466"/>
      <c r="J6" s="46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68" t="s">
        <v>12</v>
      </c>
      <c r="H65" s="468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68" t="s">
        <v>13</v>
      </c>
      <c r="H66" s="468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8" t="s">
        <v>14</v>
      </c>
      <c r="H67" s="468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68" t="s">
        <v>15</v>
      </c>
      <c r="H68" s="468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8" t="s">
        <v>16</v>
      </c>
      <c r="H69" s="468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8" t="s">
        <v>5</v>
      </c>
      <c r="H70" s="468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8" t="s">
        <v>32</v>
      </c>
      <c r="H71" s="468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2018-09-17T04:34:40Z</cp:lastPrinted>
  <dcterms:created xsi:type="dcterms:W3CDTF">2016-05-07T01:49:09Z</dcterms:created>
  <dcterms:modified xsi:type="dcterms:W3CDTF">2018-09-19T10:58:54Z</dcterms:modified>
</cp:coreProperties>
</file>