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90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ST'!$A$5:$J$390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35" l="1"/>
  <c r="L1" i="35"/>
  <c r="L2" i="58"/>
  <c r="L1" i="58"/>
  <c r="L2" i="2"/>
  <c r="L1" i="2"/>
  <c r="L2" i="54"/>
  <c r="L1" i="54"/>
  <c r="L1" i="61" l="1"/>
  <c r="M2" i="58" l="1"/>
  <c r="M1" i="58"/>
  <c r="L2" i="61" l="1"/>
  <c r="B9" i="15"/>
  <c r="C9" i="15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19" i="63" l="1"/>
  <c r="J717" i="63"/>
  <c r="J715" i="63"/>
  <c r="J714" i="63"/>
  <c r="I712" i="63"/>
  <c r="H712" i="63"/>
  <c r="G712" i="63"/>
  <c r="F712" i="63"/>
  <c r="D712" i="63"/>
  <c r="C712" i="63"/>
  <c r="L3" i="63"/>
  <c r="L2" i="63"/>
  <c r="L1" i="63"/>
  <c r="J716" i="63" l="1"/>
  <c r="J718" i="63" s="1"/>
  <c r="J720" i="63" s="1"/>
  <c r="I720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65" i="61" l="1"/>
  <c r="J63" i="61"/>
  <c r="J61" i="61"/>
  <c r="J60" i="61"/>
  <c r="F58" i="61"/>
  <c r="C58" i="61"/>
  <c r="J62" i="61" l="1"/>
  <c r="J64" i="61" s="1"/>
  <c r="J66" i="61" s="1"/>
  <c r="I6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M2" i="57"/>
  <c r="O2" i="57" s="1"/>
  <c r="M1" i="57"/>
  <c r="M3" i="57" s="1"/>
  <c r="O1" i="57" l="1"/>
  <c r="L2" i="12" l="1"/>
  <c r="L1" i="12"/>
  <c r="J1233" i="58" l="1"/>
  <c r="J1231" i="58"/>
  <c r="J1229" i="58"/>
  <c r="J1228" i="58"/>
  <c r="I1226" i="58"/>
  <c r="H1226" i="58"/>
  <c r="G1226" i="58"/>
  <c r="F1226" i="58"/>
  <c r="D1226" i="58"/>
  <c r="C1226" i="58"/>
  <c r="L666" i="58"/>
  <c r="L665" i="58"/>
  <c r="M3" i="58"/>
  <c r="L3" i="58"/>
  <c r="N3" i="58" l="1"/>
  <c r="J1230" i="58"/>
  <c r="J1232" i="58" s="1"/>
  <c r="J1234" i="58" s="1"/>
  <c r="I1234" i="58" l="1"/>
  <c r="I2" i="58"/>
  <c r="C8" i="15" s="1"/>
  <c r="M66" i="57" l="1"/>
  <c r="M65" i="57"/>
  <c r="M67" i="57" l="1"/>
  <c r="L15" i="2"/>
  <c r="L16" i="2"/>
  <c r="L17" i="2"/>
  <c r="J256" i="57" l="1"/>
  <c r="J254" i="57"/>
  <c r="J252" i="57"/>
  <c r="J251" i="57"/>
  <c r="G249" i="57"/>
  <c r="F249" i="57"/>
  <c r="C249" i="57"/>
  <c r="J253" i="57" l="1"/>
  <c r="J255" i="57" s="1"/>
  <c r="J257" i="57" s="1"/>
  <c r="I25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89" i="54" l="1"/>
  <c r="J387" i="54"/>
  <c r="J385" i="54"/>
  <c r="J384" i="54"/>
  <c r="I382" i="54"/>
  <c r="H382" i="54"/>
  <c r="G382" i="54"/>
  <c r="F382" i="54"/>
  <c r="D382" i="54"/>
  <c r="C382" i="54"/>
  <c r="J386" i="54" l="1"/>
  <c r="J388" i="54" s="1"/>
  <c r="J390" i="54" s="1"/>
  <c r="I2" i="54" s="1"/>
  <c r="C5" i="15" s="1"/>
  <c r="L3" i="54"/>
  <c r="N3" i="54" s="1"/>
  <c r="I390" i="54" l="1"/>
  <c r="J170" i="35" l="1"/>
  <c r="J174" i="35"/>
  <c r="J172" i="35"/>
  <c r="J169" i="35"/>
  <c r="G167" i="35"/>
  <c r="F167" i="35"/>
  <c r="J171" i="35" l="1"/>
  <c r="J173" i="35" s="1"/>
  <c r="J175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6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75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<sst xmlns="http://schemas.openxmlformats.org/spreadsheetml/2006/main" count="2295" uniqueCount="219">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</sst>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6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90"/>
  <sheetViews>
    <sheetView zoomScale="85" zoomScaleNormal="85" workbookViewId="0">
      <pane ySplit="7" topLeftCell="A364" activePane="bottomLeft" state="frozen"/>
      <selection pane="bottomLeft" activeCell="H368" sqref="H36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9" t="s">
        <v>22</v>
      </c>
      <c r="G1" s="399"/>
      <c r="H1" s="399"/>
      <c r="I1" s="220" t="s">
        <v>20</v>
      </c>
      <c r="J1" s="218"/>
      <c r="L1" s="275">
        <f>SUM(D366:D377)</f>
        <v>5724777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9" t="s">
        <v>21</v>
      </c>
      <c r="G2" s="399"/>
      <c r="H2" s="399"/>
      <c r="I2" s="220">
        <f>J390*-1</f>
        <v>6343751</v>
      </c>
      <c r="J2" s="218"/>
      <c r="L2" s="276">
        <f>SUM(G366:G377)</f>
        <v>1108452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4616325</v>
      </c>
      <c r="M3" s="238">
        <f>M1-M2</f>
        <v>4830175</v>
      </c>
      <c r="N3" s="238">
        <f>L3+M3</f>
        <v>9446500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0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L5" s="274"/>
      <c r="M5" s="238"/>
      <c r="N5" s="238"/>
      <c r="O5" s="238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5" x14ac:dyDescent="0.25">
      <c r="A7" s="40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2"/>
      <c r="I7" s="403"/>
      <c r="J7" s="40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180175218</v>
      </c>
      <c r="C369" s="306">
        <v>3</v>
      </c>
      <c r="D369" s="117">
        <v>278338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>
        <v>43363</v>
      </c>
      <c r="B372" s="115">
        <v>180175353</v>
      </c>
      <c r="C372" s="306">
        <v>13</v>
      </c>
      <c r="D372" s="117">
        <v>1220625</v>
      </c>
      <c r="E372" s="118">
        <v>180045374</v>
      </c>
      <c r="F372" s="120">
        <v>1</v>
      </c>
      <c r="G372" s="117">
        <v>93013</v>
      </c>
      <c r="H372" s="118"/>
      <c r="I372" s="213"/>
      <c r="J372" s="117"/>
    </row>
    <row r="373" spans="1:10" ht="15.75" customHeight="1" x14ac:dyDescent="0.25">
      <c r="A373" s="210">
        <v>43363</v>
      </c>
      <c r="B373" s="115">
        <v>180175393</v>
      </c>
      <c r="C373" s="306">
        <v>9</v>
      </c>
      <c r="D373" s="117">
        <v>785050</v>
      </c>
      <c r="E373" s="118"/>
      <c r="F373" s="120"/>
      <c r="G373" s="117"/>
      <c r="H373" s="118"/>
      <c r="I373" s="213"/>
      <c r="J373" s="117"/>
    </row>
    <row r="374" spans="1:10" ht="15.75" customHeight="1" x14ac:dyDescent="0.25">
      <c r="A374" s="210">
        <v>43364</v>
      </c>
      <c r="B374" s="115">
        <v>180175428</v>
      </c>
      <c r="C374" s="306">
        <v>6</v>
      </c>
      <c r="D374" s="117">
        <v>523250</v>
      </c>
      <c r="E374" s="118">
        <v>180045385</v>
      </c>
      <c r="F374" s="120">
        <v>4</v>
      </c>
      <c r="G374" s="117">
        <v>426038</v>
      </c>
      <c r="H374" s="118"/>
      <c r="I374" s="213"/>
      <c r="J374" s="117"/>
    </row>
    <row r="375" spans="1:10" ht="15.75" customHeight="1" x14ac:dyDescent="0.25">
      <c r="A375" s="210">
        <v>43364</v>
      </c>
      <c r="B375" s="115">
        <v>180175455</v>
      </c>
      <c r="C375" s="306">
        <v>3</v>
      </c>
      <c r="D375" s="117">
        <v>324888</v>
      </c>
      <c r="E375" s="118"/>
      <c r="F375" s="120"/>
      <c r="G375" s="117"/>
      <c r="H375" s="118"/>
      <c r="I375" s="213"/>
      <c r="J375" s="117"/>
    </row>
    <row r="376" spans="1:10" ht="15.75" customHeight="1" x14ac:dyDescent="0.25">
      <c r="A376" s="98">
        <v>43365</v>
      </c>
      <c r="B376" s="99">
        <v>180175496</v>
      </c>
      <c r="C376" s="100">
        <v>7</v>
      </c>
      <c r="D376" s="34">
        <v>530338</v>
      </c>
      <c r="E376" s="118">
        <v>180045400</v>
      </c>
      <c r="F376" s="120">
        <v>2</v>
      </c>
      <c r="G376" s="117">
        <v>158025</v>
      </c>
      <c r="H376" s="118"/>
      <c r="I376" s="213"/>
      <c r="J376" s="117"/>
    </row>
    <row r="377" spans="1:10" ht="15.75" customHeight="1" x14ac:dyDescent="0.25">
      <c r="A377" s="210">
        <v>43365</v>
      </c>
      <c r="B377" s="115">
        <v>180175525</v>
      </c>
      <c r="C377" s="306">
        <v>1</v>
      </c>
      <c r="D377" s="117">
        <v>104300</v>
      </c>
      <c r="E377" s="118"/>
      <c r="F377" s="120"/>
      <c r="G377" s="117"/>
      <c r="H377" s="118"/>
      <c r="I377" s="213"/>
      <c r="J377" s="117"/>
    </row>
    <row r="378" spans="1:10" ht="15.75" customHeight="1" x14ac:dyDescent="0.25">
      <c r="A378" s="210">
        <v>43367</v>
      </c>
      <c r="B378" s="115">
        <v>180175645</v>
      </c>
      <c r="C378" s="306">
        <v>13</v>
      </c>
      <c r="D378" s="117">
        <v>1400788</v>
      </c>
      <c r="E378" s="118"/>
      <c r="F378" s="120"/>
      <c r="G378" s="117"/>
      <c r="H378" s="118"/>
      <c r="I378" s="213"/>
      <c r="J378" s="117"/>
    </row>
    <row r="379" spans="1:10" ht="15.75" customHeight="1" x14ac:dyDescent="0.25">
      <c r="A379" s="210">
        <v>43367</v>
      </c>
      <c r="B379" s="115">
        <v>180175673</v>
      </c>
      <c r="C379" s="306">
        <v>3</v>
      </c>
      <c r="D379" s="117">
        <v>326638</v>
      </c>
      <c r="E379" s="118"/>
      <c r="F379" s="120"/>
      <c r="G379" s="117"/>
      <c r="H379" s="118"/>
      <c r="I379" s="213"/>
      <c r="J379" s="117"/>
    </row>
    <row r="380" spans="1:10" ht="15.75" customHeight="1" x14ac:dyDescent="0.25">
      <c r="A380" s="210"/>
      <c r="B380" s="115"/>
      <c r="C380" s="306"/>
      <c r="D380" s="117"/>
      <c r="E380" s="118"/>
      <c r="F380" s="120"/>
      <c r="G380" s="117"/>
      <c r="H380" s="118"/>
      <c r="I380" s="213"/>
      <c r="J380" s="117"/>
    </row>
    <row r="381" spans="1:10" x14ac:dyDescent="0.25">
      <c r="A381" s="235"/>
      <c r="B381" s="234"/>
      <c r="C381" s="12"/>
      <c r="D381" s="236"/>
      <c r="E381" s="237"/>
      <c r="F381" s="240"/>
      <c r="G381" s="236"/>
      <c r="H381" s="237"/>
      <c r="I381" s="239"/>
      <c r="J381" s="236"/>
    </row>
    <row r="382" spans="1:10" x14ac:dyDescent="0.25">
      <c r="A382" s="235"/>
      <c r="B382" s="223" t="s">
        <v>11</v>
      </c>
      <c r="C382" s="229">
        <f>SUM(C8:C381)</f>
        <v>3732</v>
      </c>
      <c r="D382" s="224">
        <f>SUM(D8:D381)</f>
        <v>390198203</v>
      </c>
      <c r="E382" s="223" t="s">
        <v>11</v>
      </c>
      <c r="F382" s="232">
        <f>SUM(F8:F381)</f>
        <v>505</v>
      </c>
      <c r="G382" s="224">
        <f>SUM(G8:G381)</f>
        <v>55543724</v>
      </c>
      <c r="H382" s="232">
        <f>SUM(H8:H381)</f>
        <v>0</v>
      </c>
      <c r="I382" s="232">
        <f>SUM(I8:I381)</f>
        <v>328310728</v>
      </c>
      <c r="J382" s="5"/>
    </row>
    <row r="383" spans="1:10" x14ac:dyDescent="0.25">
      <c r="A383" s="235"/>
      <c r="B383" s="223"/>
      <c r="C383" s="229"/>
      <c r="D383" s="224"/>
      <c r="E383" s="223"/>
      <c r="F383" s="232"/>
      <c r="G383" s="224"/>
      <c r="H383" s="232"/>
      <c r="I383" s="232"/>
      <c r="J383" s="5"/>
    </row>
    <row r="384" spans="1:10" x14ac:dyDescent="0.25">
      <c r="A384" s="225"/>
      <c r="B384" s="226"/>
      <c r="C384" s="12"/>
      <c r="D384" s="236"/>
      <c r="E384" s="223"/>
      <c r="F384" s="240"/>
      <c r="G384" s="398" t="s">
        <v>12</v>
      </c>
      <c r="H384" s="398"/>
      <c r="I384" s="239"/>
      <c r="J384" s="227">
        <f>SUM(D8:D381)</f>
        <v>390198203</v>
      </c>
    </row>
    <row r="385" spans="1:10" x14ac:dyDescent="0.25">
      <c r="A385" s="235"/>
      <c r="B385" s="234"/>
      <c r="C385" s="12"/>
      <c r="D385" s="236"/>
      <c r="E385" s="237"/>
      <c r="F385" s="240"/>
      <c r="G385" s="398" t="s">
        <v>13</v>
      </c>
      <c r="H385" s="398"/>
      <c r="I385" s="239"/>
      <c r="J385" s="227">
        <f>SUM(G8:G381)</f>
        <v>55543724</v>
      </c>
    </row>
    <row r="386" spans="1:10" x14ac:dyDescent="0.25">
      <c r="A386" s="228"/>
      <c r="B386" s="237"/>
      <c r="C386" s="12"/>
      <c r="D386" s="236"/>
      <c r="E386" s="237"/>
      <c r="F386" s="240"/>
      <c r="G386" s="398" t="s">
        <v>14</v>
      </c>
      <c r="H386" s="398"/>
      <c r="I386" s="41"/>
      <c r="J386" s="229">
        <f>J384-J385</f>
        <v>334654479</v>
      </c>
    </row>
    <row r="387" spans="1:10" x14ac:dyDescent="0.25">
      <c r="A387" s="235"/>
      <c r="B387" s="230"/>
      <c r="C387" s="12"/>
      <c r="D387" s="231"/>
      <c r="E387" s="237"/>
      <c r="F387" s="240"/>
      <c r="G387" s="398" t="s">
        <v>15</v>
      </c>
      <c r="H387" s="398"/>
      <c r="I387" s="239"/>
      <c r="J387" s="227">
        <f>SUM(H8:H381)</f>
        <v>0</v>
      </c>
    </row>
    <row r="388" spans="1:10" x14ac:dyDescent="0.25">
      <c r="A388" s="235"/>
      <c r="B388" s="230"/>
      <c r="C388" s="12"/>
      <c r="D388" s="231"/>
      <c r="E388" s="237"/>
      <c r="F388" s="240"/>
      <c r="G388" s="398" t="s">
        <v>16</v>
      </c>
      <c r="H388" s="398"/>
      <c r="I388" s="239"/>
      <c r="J388" s="227">
        <f>J386+J387</f>
        <v>334654479</v>
      </c>
    </row>
    <row r="389" spans="1:10" x14ac:dyDescent="0.25">
      <c r="A389" s="235"/>
      <c r="B389" s="230"/>
      <c r="C389" s="12"/>
      <c r="D389" s="231"/>
      <c r="E389" s="237"/>
      <c r="F389" s="240"/>
      <c r="G389" s="398" t="s">
        <v>5</v>
      </c>
      <c r="H389" s="398"/>
      <c r="I389" s="239"/>
      <c r="J389" s="227">
        <f>SUM(I8:I381)</f>
        <v>328310728</v>
      </c>
    </row>
    <row r="390" spans="1:10" x14ac:dyDescent="0.25">
      <c r="A390" s="235"/>
      <c r="B390" s="230"/>
      <c r="C390" s="12"/>
      <c r="D390" s="231"/>
      <c r="E390" s="237"/>
      <c r="F390" s="240"/>
      <c r="G390" s="398" t="s">
        <v>32</v>
      </c>
      <c r="H390" s="398"/>
      <c r="I390" s="240" t="str">
        <f>IF(J390&gt;0,"SALDO",IF(J390&lt;0,"PIUTANG",IF(J390=0,"LUNAS")))</f>
        <v>PIUTANG</v>
      </c>
      <c r="J390" s="227">
        <f>J389-J388</f>
        <v>-6343751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0:H390"/>
    <mergeCell ref="G384:H384"/>
    <mergeCell ref="G385:H385"/>
    <mergeCell ref="G386:H386"/>
    <mergeCell ref="G387:H387"/>
    <mergeCell ref="G388:H388"/>
    <mergeCell ref="G389:H389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5" activePane="bottomLeft" state="frozen"/>
      <selection pane="bottomLeft" activeCell="B194" sqref="B19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9" t="s">
        <v>22</v>
      </c>
      <c r="G1" s="399"/>
      <c r="H1" s="399"/>
      <c r="I1" s="42" t="s">
        <v>20</v>
      </c>
      <c r="J1" s="20"/>
      <c r="L1" s="277">
        <f>SUM(D188:D193)</f>
        <v>1544813</v>
      </c>
      <c r="M1" s="219">
        <v>0</v>
      </c>
      <c r="N1" s="219">
        <v>132213</v>
      </c>
      <c r="O1" s="219">
        <f>L2+N1</f>
        <v>331714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J207*-1</f>
        <v>1436400</v>
      </c>
      <c r="J2" s="20"/>
      <c r="L2" s="277">
        <f>SUM(G188:G193)</f>
        <v>199501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1345312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6" t="s">
        <v>4</v>
      </c>
      <c r="I6" s="403" t="s">
        <v>5</v>
      </c>
      <c r="J6" s="404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3"/>
      <c r="J7" s="40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>
        <v>43364</v>
      </c>
      <c r="B193" s="234">
        <v>180175456</v>
      </c>
      <c r="C193" s="240">
        <v>2</v>
      </c>
      <c r="D193" s="236">
        <v>208163</v>
      </c>
      <c r="E193" s="237">
        <v>180045388</v>
      </c>
      <c r="F193" s="240">
        <v>1</v>
      </c>
      <c r="G193" s="236">
        <v>118388</v>
      </c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/>
      <c r="B195" s="234"/>
      <c r="C195" s="240"/>
      <c r="D195" s="236"/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/>
      <c r="B196" s="234"/>
      <c r="C196" s="240"/>
      <c r="D196" s="236"/>
      <c r="E196" s="237"/>
      <c r="F196" s="240"/>
      <c r="G196" s="236"/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1026</v>
      </c>
      <c r="D199" s="9">
        <f>SUM(D8:D198)</f>
        <v>111137117</v>
      </c>
      <c r="E199" s="8" t="s">
        <v>11</v>
      </c>
      <c r="F199" s="77">
        <f>SUM(F8:F198)</f>
        <v>89</v>
      </c>
      <c r="G199" s="5">
        <f>SUM(G8:G198)</f>
        <v>19233252</v>
      </c>
      <c r="H199" s="40">
        <f>SUM(H8:H198)</f>
        <v>0</v>
      </c>
      <c r="I199" s="40">
        <f>SUM(I8:I198)</f>
        <v>90467465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398" t="s">
        <v>12</v>
      </c>
      <c r="H201" s="398"/>
      <c r="I201" s="39"/>
      <c r="J201" s="13">
        <f>SUM(D8:D198)</f>
        <v>111137117</v>
      </c>
    </row>
    <row r="202" spans="1:18" x14ac:dyDescent="0.25">
      <c r="A202" s="162"/>
      <c r="B202" s="3"/>
      <c r="C202" s="40"/>
      <c r="D202" s="6"/>
      <c r="E202" s="7"/>
      <c r="F202" s="40"/>
      <c r="G202" s="398" t="s">
        <v>13</v>
      </c>
      <c r="H202" s="398"/>
      <c r="I202" s="39"/>
      <c r="J202" s="13">
        <f>SUM(G8:G198)</f>
        <v>19233252</v>
      </c>
    </row>
    <row r="203" spans="1:18" x14ac:dyDescent="0.25">
      <c r="A203" s="164"/>
      <c r="B203" s="7"/>
      <c r="C203" s="40"/>
      <c r="D203" s="6"/>
      <c r="E203" s="7"/>
      <c r="F203" s="40"/>
      <c r="G203" s="398" t="s">
        <v>14</v>
      </c>
      <c r="H203" s="398"/>
      <c r="I203" s="41"/>
      <c r="J203" s="15">
        <f>J201-J202</f>
        <v>91903865</v>
      </c>
    </row>
    <row r="204" spans="1:18" x14ac:dyDescent="0.25">
      <c r="A204" s="162"/>
      <c r="B204" s="16"/>
      <c r="C204" s="40"/>
      <c r="D204" s="17"/>
      <c r="E204" s="7"/>
      <c r="F204" s="40"/>
      <c r="G204" s="398" t="s">
        <v>15</v>
      </c>
      <c r="H204" s="398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398" t="s">
        <v>16</v>
      </c>
      <c r="H205" s="398"/>
      <c r="I205" s="39"/>
      <c r="J205" s="13">
        <f>J203+J204</f>
        <v>91903865</v>
      </c>
    </row>
    <row r="206" spans="1:18" x14ac:dyDescent="0.25">
      <c r="A206" s="162"/>
      <c r="B206" s="16"/>
      <c r="C206" s="40"/>
      <c r="D206" s="17"/>
      <c r="E206" s="7"/>
      <c r="F206" s="40"/>
      <c r="G206" s="398" t="s">
        <v>5</v>
      </c>
      <c r="H206" s="398"/>
      <c r="I206" s="39"/>
      <c r="J206" s="13">
        <f>SUM(I8:I198)</f>
        <v>90467465</v>
      </c>
    </row>
    <row r="207" spans="1:18" x14ac:dyDescent="0.25">
      <c r="A207" s="162"/>
      <c r="B207" s="16"/>
      <c r="C207" s="40"/>
      <c r="D207" s="17"/>
      <c r="E207" s="7"/>
      <c r="F207" s="40"/>
      <c r="G207" s="398" t="s">
        <v>32</v>
      </c>
      <c r="H207" s="398"/>
      <c r="I207" s="40" t="str">
        <f>IF(J207&gt;0,"SALDO",IF(J207&lt;0,"PIUTANG",IF(J207=0,"LUNAS")))</f>
        <v>PIUTANG</v>
      </c>
      <c r="J207" s="13">
        <f>J206-J205</f>
        <v>-1436400</v>
      </c>
    </row>
  </sheetData>
  <mergeCells count="15">
    <mergeCell ref="G206:H206"/>
    <mergeCell ref="G207:H207"/>
    <mergeCell ref="G201:H201"/>
    <mergeCell ref="G202:H202"/>
    <mergeCell ref="G203:H203"/>
    <mergeCell ref="G204:H204"/>
    <mergeCell ref="G205:H2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34"/>
  <sheetViews>
    <sheetView workbookViewId="0">
      <pane ySplit="7" topLeftCell="A1213" activePane="bottomLeft" state="frozen"/>
      <selection pane="bottomLeft" activeCell="B1224" sqref="B122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SUM(D1214:D1218)</f>
        <v>4001639</v>
      </c>
      <c r="M1" s="219">
        <f>SUM(D1188:D1195)</f>
        <v>4794128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J1234*-1</f>
        <v>8565988</v>
      </c>
      <c r="J2" s="218"/>
      <c r="L2" s="219">
        <f>SUM(G1214:G1218)</f>
        <v>401713</v>
      </c>
      <c r="M2" s="219">
        <f>SUM(G1188:G1195)</f>
        <v>755825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3599926</v>
      </c>
      <c r="M3" s="219">
        <f>M1-M2</f>
        <v>4038303</v>
      </c>
      <c r="N3" s="219">
        <f>L3+M3</f>
        <v>7638229</v>
      </c>
    </row>
    <row r="4" spans="1:18" x14ac:dyDescent="0.25">
      <c r="L4" s="233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7" t="s">
        <v>4</v>
      </c>
      <c r="I6" s="409" t="s">
        <v>5</v>
      </c>
      <c r="J6" s="411" t="s">
        <v>6</v>
      </c>
    </row>
    <row r="7" spans="1:18" x14ac:dyDescent="0.25">
      <c r="A7" s="40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08"/>
      <c r="I7" s="410"/>
      <c r="J7" s="41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98">
        <v>43367</v>
      </c>
      <c r="B1219" s="99">
        <v>180175617</v>
      </c>
      <c r="C1219" s="100">
        <v>35</v>
      </c>
      <c r="D1219" s="34">
        <v>3883425</v>
      </c>
      <c r="E1219" s="99"/>
      <c r="F1219" s="100"/>
      <c r="G1219" s="34"/>
      <c r="H1219" s="102"/>
      <c r="I1219" s="102"/>
      <c r="J1219" s="34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98">
        <v>43367</v>
      </c>
      <c r="B1220" s="99">
        <v>180175629</v>
      </c>
      <c r="C1220" s="100">
        <v>22</v>
      </c>
      <c r="D1220" s="34">
        <v>1985900</v>
      </c>
      <c r="E1220" s="99"/>
      <c r="F1220" s="100"/>
      <c r="G1220" s="34"/>
      <c r="H1220" s="102"/>
      <c r="I1220" s="102"/>
      <c r="J1220" s="34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98">
        <v>43367</v>
      </c>
      <c r="B1221" s="99">
        <v>180175633</v>
      </c>
      <c r="C1221" s="100">
        <v>2</v>
      </c>
      <c r="D1221" s="34">
        <v>204400</v>
      </c>
      <c r="E1221" s="99"/>
      <c r="F1221" s="100"/>
      <c r="G1221" s="34"/>
      <c r="H1221" s="102"/>
      <c r="I1221" s="102"/>
      <c r="J1221" s="34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98">
        <v>43367</v>
      </c>
      <c r="B1222" s="99">
        <v>180175657</v>
      </c>
      <c r="C1222" s="100">
        <v>15</v>
      </c>
      <c r="D1222" s="34">
        <v>1484175</v>
      </c>
      <c r="E1222" s="99"/>
      <c r="F1222" s="100"/>
      <c r="G1222" s="34"/>
      <c r="H1222" s="102"/>
      <c r="I1222" s="102"/>
      <c r="J1222" s="34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98">
        <v>43367</v>
      </c>
      <c r="B1223" s="99">
        <v>180175667</v>
      </c>
      <c r="C1223" s="100">
        <v>14</v>
      </c>
      <c r="D1223" s="34">
        <v>807363</v>
      </c>
      <c r="E1223" s="99"/>
      <c r="F1223" s="100"/>
      <c r="G1223" s="34"/>
      <c r="H1223" s="102"/>
      <c r="I1223" s="102"/>
      <c r="J1223" s="34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98">
        <v>43367</v>
      </c>
      <c r="B1224" s="99">
        <v>180175677</v>
      </c>
      <c r="C1224" s="100">
        <v>3</v>
      </c>
      <c r="D1224" s="34">
        <v>200725</v>
      </c>
      <c r="E1224" s="99"/>
      <c r="F1224" s="100"/>
      <c r="G1224" s="34"/>
      <c r="H1224" s="102"/>
      <c r="I1224" s="102"/>
      <c r="J1224" s="34"/>
      <c r="K1224" s="138"/>
      <c r="L1224" s="138"/>
      <c r="M1224" s="138"/>
      <c r="N1224" s="138"/>
      <c r="O1224" s="138"/>
      <c r="P1224" s="138"/>
      <c r="Q1224" s="138"/>
      <c r="R1224" s="138"/>
    </row>
    <row r="1225" spans="1:18" x14ac:dyDescent="0.25">
      <c r="A1225" s="235"/>
      <c r="B1225" s="234"/>
      <c r="C1225" s="240"/>
      <c r="D1225" s="236"/>
      <c r="E1225" s="234"/>
      <c r="F1225" s="240"/>
      <c r="G1225" s="236"/>
      <c r="H1225" s="239"/>
      <c r="I1225" s="239"/>
      <c r="J1225" s="236"/>
    </row>
    <row r="1226" spans="1:18" s="218" customFormat="1" x14ac:dyDescent="0.25">
      <c r="A1226" s="226"/>
      <c r="B1226" s="223" t="s">
        <v>11</v>
      </c>
      <c r="C1226" s="232">
        <f>SUM(C8:C1225)</f>
        <v>12664</v>
      </c>
      <c r="D1226" s="224">
        <f>SUM(D8:D1225)</f>
        <v>1371036239</v>
      </c>
      <c r="E1226" s="223" t="s">
        <v>11</v>
      </c>
      <c r="F1226" s="232">
        <f>SUM(F8:F1225)</f>
        <v>1215</v>
      </c>
      <c r="G1226" s="224">
        <f>SUM(G8:G1225)</f>
        <v>132614964</v>
      </c>
      <c r="H1226" s="232">
        <f>SUM(H8:H1225)</f>
        <v>0</v>
      </c>
      <c r="I1226" s="232">
        <f>SUM(I8:I1225)</f>
        <v>1229855287</v>
      </c>
      <c r="J1226" s="224"/>
      <c r="K1226" s="220"/>
      <c r="L1226" s="220"/>
      <c r="M1226" s="220"/>
      <c r="N1226" s="220"/>
      <c r="O1226" s="220"/>
      <c r="P1226" s="220"/>
      <c r="Q1226" s="220"/>
      <c r="R1226" s="220"/>
    </row>
    <row r="1227" spans="1:18" s="218" customFormat="1" x14ac:dyDescent="0.25">
      <c r="A1227" s="226"/>
      <c r="B1227" s="223"/>
      <c r="C1227" s="232"/>
      <c r="D1227" s="224"/>
      <c r="E1227" s="223"/>
      <c r="F1227" s="232"/>
      <c r="G1227" s="224"/>
      <c r="H1227" s="232"/>
      <c r="I1227" s="232"/>
      <c r="J1227" s="224"/>
      <c r="K1227" s="220"/>
      <c r="M1227" s="220"/>
      <c r="N1227" s="220"/>
      <c r="O1227" s="220"/>
      <c r="P1227" s="220"/>
      <c r="Q1227" s="220"/>
      <c r="R1227" s="220"/>
    </row>
    <row r="1228" spans="1:18" x14ac:dyDescent="0.25">
      <c r="A1228" s="225"/>
      <c r="B1228" s="226"/>
      <c r="C1228" s="240"/>
      <c r="D1228" s="236"/>
      <c r="E1228" s="223"/>
      <c r="F1228" s="240"/>
      <c r="G1228" s="413" t="s">
        <v>12</v>
      </c>
      <c r="H1228" s="414"/>
      <c r="I1228" s="236"/>
      <c r="J1228" s="227">
        <f>SUM(D8:D1225)</f>
        <v>1371036239</v>
      </c>
      <c r="P1228" s="220"/>
      <c r="Q1228" s="220"/>
      <c r="R1228" s="233"/>
    </row>
    <row r="1229" spans="1:18" x14ac:dyDescent="0.25">
      <c r="A1229" s="235"/>
      <c r="B1229" s="234"/>
      <c r="C1229" s="240"/>
      <c r="D1229" s="236"/>
      <c r="E1229" s="234"/>
      <c r="F1229" s="240"/>
      <c r="G1229" s="413" t="s">
        <v>13</v>
      </c>
      <c r="H1229" s="414"/>
      <c r="I1229" s="237"/>
      <c r="J1229" s="227">
        <f>SUM(G8:G1225)</f>
        <v>132614964</v>
      </c>
      <c r="R1229" s="233"/>
    </row>
    <row r="1230" spans="1:18" x14ac:dyDescent="0.25">
      <c r="A1230" s="228"/>
      <c r="B1230" s="237"/>
      <c r="C1230" s="240"/>
      <c r="D1230" s="236"/>
      <c r="E1230" s="234"/>
      <c r="F1230" s="240"/>
      <c r="G1230" s="413" t="s">
        <v>14</v>
      </c>
      <c r="H1230" s="414"/>
      <c r="I1230" s="229"/>
      <c r="J1230" s="229">
        <f>J1228-J1229</f>
        <v>1238421275</v>
      </c>
      <c r="L1230" s="220"/>
      <c r="R1230" s="233"/>
    </row>
    <row r="1231" spans="1:18" x14ac:dyDescent="0.25">
      <c r="A1231" s="235"/>
      <c r="B1231" s="230"/>
      <c r="C1231" s="240"/>
      <c r="D1231" s="231"/>
      <c r="E1231" s="234"/>
      <c r="F1231" s="240"/>
      <c r="G1231" s="413" t="s">
        <v>15</v>
      </c>
      <c r="H1231" s="414"/>
      <c r="I1231" s="237"/>
      <c r="J1231" s="227">
        <f>SUM(H8:H1225)</f>
        <v>0</v>
      </c>
      <c r="R1231" s="233"/>
    </row>
    <row r="1232" spans="1:18" x14ac:dyDescent="0.25">
      <c r="A1232" s="235"/>
      <c r="B1232" s="230"/>
      <c r="C1232" s="240"/>
      <c r="D1232" s="231"/>
      <c r="E1232" s="234"/>
      <c r="F1232" s="240"/>
      <c r="G1232" s="413" t="s">
        <v>16</v>
      </c>
      <c r="H1232" s="414"/>
      <c r="I1232" s="237"/>
      <c r="J1232" s="227">
        <f>J1230+J1231</f>
        <v>1238421275</v>
      </c>
      <c r="R1232" s="233"/>
    </row>
    <row r="1233" spans="1:18" x14ac:dyDescent="0.25">
      <c r="A1233" s="235"/>
      <c r="B1233" s="230"/>
      <c r="C1233" s="240"/>
      <c r="D1233" s="231"/>
      <c r="E1233" s="234"/>
      <c r="F1233" s="240"/>
      <c r="G1233" s="413" t="s">
        <v>5</v>
      </c>
      <c r="H1233" s="414"/>
      <c r="I1233" s="237"/>
      <c r="J1233" s="227">
        <f>SUM(I8:I1225)</f>
        <v>1229855287</v>
      </c>
      <c r="R1233" s="233"/>
    </row>
    <row r="1234" spans="1:18" x14ac:dyDescent="0.25">
      <c r="A1234" s="235"/>
      <c r="B1234" s="230"/>
      <c r="C1234" s="240"/>
      <c r="D1234" s="231"/>
      <c r="E1234" s="234"/>
      <c r="F1234" s="240"/>
      <c r="G1234" s="413" t="s">
        <v>32</v>
      </c>
      <c r="H1234" s="414"/>
      <c r="I1234" s="234" t="str">
        <f>IF(J1234&gt;0,"SALDO",IF(J1234&lt;0,"PIUTANG",IF(J1234=0,"LUNAS")))</f>
        <v>PIUTANG</v>
      </c>
      <c r="J1234" s="227">
        <f>J1233-J1232</f>
        <v>-8565988</v>
      </c>
      <c r="R1234" s="233"/>
    </row>
  </sheetData>
  <mergeCells count="13">
    <mergeCell ref="G1234:H1234"/>
    <mergeCell ref="G1228:H1228"/>
    <mergeCell ref="G1229:H1229"/>
    <mergeCell ref="G1230:H1230"/>
    <mergeCell ref="G1231:H1231"/>
    <mergeCell ref="G1232:H1232"/>
    <mergeCell ref="G1233:H123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21"/>
  <sheetViews>
    <sheetView zoomScaleNormal="100" workbookViewId="0">
      <pane ySplit="6" topLeftCell="A696" activePane="bottomLeft" state="frozen"/>
      <selection pane="bottomLeft" activeCell="E707" sqref="E70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J720*-1</f>
        <v>2071392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  <c r="O4" s="219">
        <v>1924738</v>
      </c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9">
        <v>43365</v>
      </c>
      <c r="B704" s="340">
        <v>180175480</v>
      </c>
      <c r="C704" s="341">
        <v>2</v>
      </c>
      <c r="D704" s="342">
        <v>193025</v>
      </c>
      <c r="E704" s="343">
        <v>180045393</v>
      </c>
      <c r="F704" s="341">
        <v>3</v>
      </c>
      <c r="G704" s="342">
        <v>285163</v>
      </c>
      <c r="H704" s="343"/>
      <c r="I704" s="344"/>
      <c r="J704" s="364"/>
      <c r="K704" s="328"/>
      <c r="L704" s="328"/>
      <c r="M704" s="328"/>
      <c r="N704" s="328"/>
      <c r="O704" s="366"/>
      <c r="P704" s="366"/>
    </row>
    <row r="705" spans="1:16" x14ac:dyDescent="0.25">
      <c r="A705" s="339">
        <v>43365</v>
      </c>
      <c r="B705" s="340">
        <v>180175520</v>
      </c>
      <c r="C705" s="341">
        <v>2</v>
      </c>
      <c r="D705" s="342">
        <v>233188</v>
      </c>
      <c r="E705" s="343"/>
      <c r="F705" s="341"/>
      <c r="G705" s="342"/>
      <c r="H705" s="343"/>
      <c r="I705" s="344"/>
      <c r="J705" s="364"/>
      <c r="K705" s="328"/>
      <c r="L705" s="328"/>
      <c r="M705" s="328"/>
      <c r="N705" s="328"/>
      <c r="O705" s="366"/>
      <c r="P705" s="366"/>
    </row>
    <row r="706" spans="1:16" x14ac:dyDescent="0.25">
      <c r="A706" s="339">
        <v>43365</v>
      </c>
      <c r="B706" s="340">
        <v>180175521</v>
      </c>
      <c r="C706" s="341">
        <v>5</v>
      </c>
      <c r="D706" s="342">
        <v>431025</v>
      </c>
      <c r="E706" s="343"/>
      <c r="F706" s="341"/>
      <c r="G706" s="342"/>
      <c r="H706" s="343"/>
      <c r="I706" s="344"/>
      <c r="J706" s="364"/>
      <c r="K706" s="328"/>
      <c r="L706" s="328"/>
      <c r="M706" s="328"/>
      <c r="N706" s="328"/>
      <c r="O706" s="366"/>
      <c r="P706" s="366"/>
    </row>
    <row r="707" spans="1:16" x14ac:dyDescent="0.25">
      <c r="A707" s="339">
        <v>43367</v>
      </c>
      <c r="B707" s="340">
        <v>180175638</v>
      </c>
      <c r="C707" s="341">
        <v>5</v>
      </c>
      <c r="D707" s="342">
        <v>436188</v>
      </c>
      <c r="E707" s="343">
        <v>180045427</v>
      </c>
      <c r="F707" s="341">
        <v>6</v>
      </c>
      <c r="G707" s="342">
        <v>626675</v>
      </c>
      <c r="H707" s="343"/>
      <c r="I707" s="344"/>
      <c r="J707" s="364"/>
      <c r="K707" s="328"/>
      <c r="L707" s="328"/>
      <c r="M707" s="328"/>
      <c r="N707" s="328"/>
      <c r="O707" s="366"/>
      <c r="P707" s="366"/>
    </row>
    <row r="708" spans="1:16" x14ac:dyDescent="0.25">
      <c r="A708" s="339">
        <v>43367</v>
      </c>
      <c r="B708" s="340">
        <v>180175669</v>
      </c>
      <c r="C708" s="341">
        <v>17</v>
      </c>
      <c r="D708" s="342">
        <v>1689800</v>
      </c>
      <c r="E708" s="343"/>
      <c r="F708" s="341"/>
      <c r="G708" s="342"/>
      <c r="H708" s="343"/>
      <c r="I708" s="344"/>
      <c r="J708" s="364"/>
      <c r="K708" s="328"/>
      <c r="L708" s="328"/>
      <c r="M708" s="328"/>
      <c r="N708" s="328"/>
      <c r="O708" s="366"/>
      <c r="P708" s="366"/>
    </row>
    <row r="709" spans="1:16" x14ac:dyDescent="0.25">
      <c r="A709" s="339"/>
      <c r="B709" s="340"/>
      <c r="C709" s="341"/>
      <c r="D709" s="342"/>
      <c r="E709" s="343"/>
      <c r="F709" s="341"/>
      <c r="G709" s="342"/>
      <c r="H709" s="343"/>
      <c r="I709" s="344"/>
      <c r="J709" s="364"/>
      <c r="K709" s="328"/>
      <c r="L709" s="328"/>
      <c r="M709" s="328"/>
      <c r="N709" s="328"/>
      <c r="O709" s="366"/>
      <c r="P709" s="366"/>
    </row>
    <row r="710" spans="1:16" x14ac:dyDescent="0.25">
      <c r="A710" s="339"/>
      <c r="B710" s="340"/>
      <c r="C710" s="341"/>
      <c r="D710" s="342"/>
      <c r="E710" s="343"/>
      <c r="F710" s="341"/>
      <c r="G710" s="342"/>
      <c r="H710" s="343"/>
      <c r="I710" s="344"/>
      <c r="J710" s="364"/>
      <c r="K710" s="328"/>
      <c r="L710" s="328"/>
      <c r="M710" s="328"/>
      <c r="N710" s="328"/>
      <c r="O710" s="366"/>
      <c r="P710" s="366"/>
    </row>
    <row r="711" spans="1:16" x14ac:dyDescent="0.25">
      <c r="A711" s="345"/>
      <c r="B711" s="346"/>
      <c r="C711" s="347"/>
      <c r="D711" s="342"/>
      <c r="E711" s="348"/>
      <c r="F711" s="347"/>
      <c r="G711" s="349"/>
      <c r="H711" s="348"/>
      <c r="I711" s="350"/>
      <c r="J711" s="349"/>
      <c r="K711" s="328"/>
      <c r="L711" s="328"/>
      <c r="M711" s="328"/>
      <c r="N711" s="328"/>
      <c r="O711" s="366"/>
      <c r="P711" s="366"/>
    </row>
    <row r="712" spans="1:16" x14ac:dyDescent="0.25">
      <c r="A712" s="345"/>
      <c r="B712" s="351" t="s">
        <v>11</v>
      </c>
      <c r="C712" s="352">
        <f>SUM(C7:C711)</f>
        <v>4890</v>
      </c>
      <c r="D712" s="353">
        <f>SUM(D7:D711)</f>
        <v>484167344</v>
      </c>
      <c r="E712" s="351" t="s">
        <v>11</v>
      </c>
      <c r="F712" s="352">
        <f>SUM(F7:F711)</f>
        <v>1265</v>
      </c>
      <c r="G712" s="353">
        <f>SUM(G7:G711)</f>
        <v>129556746</v>
      </c>
      <c r="H712" s="353">
        <f>SUM(H7:H711)</f>
        <v>0</v>
      </c>
      <c r="I712" s="352">
        <f>SUM(I7:I711)</f>
        <v>352539206</v>
      </c>
      <c r="J712" s="354"/>
      <c r="K712" s="328"/>
      <c r="L712" s="328"/>
      <c r="M712" s="328"/>
      <c r="N712" s="328"/>
      <c r="O712" s="366"/>
      <c r="P712" s="366"/>
    </row>
    <row r="713" spans="1:16" x14ac:dyDescent="0.25">
      <c r="A713" s="345"/>
      <c r="B713" s="351"/>
      <c r="C713" s="352"/>
      <c r="D713" s="353"/>
      <c r="E713" s="351"/>
      <c r="F713" s="352"/>
      <c r="G713" s="354"/>
      <c r="H713" s="346"/>
      <c r="I713" s="347"/>
      <c r="J713" s="354"/>
      <c r="K713" s="328"/>
      <c r="L713" s="328"/>
      <c r="M713" s="328"/>
      <c r="N713" s="328"/>
      <c r="O713" s="366"/>
      <c r="P713" s="366"/>
    </row>
    <row r="714" spans="1:16" x14ac:dyDescent="0.25">
      <c r="A714" s="345"/>
      <c r="B714" s="355"/>
      <c r="C714" s="347"/>
      <c r="D714" s="349"/>
      <c r="E714" s="351"/>
      <c r="F714" s="347"/>
      <c r="G714" s="415" t="s">
        <v>12</v>
      </c>
      <c r="H714" s="415"/>
      <c r="I714" s="350"/>
      <c r="J714" s="356">
        <f>SUM(D7:D711)</f>
        <v>484167344</v>
      </c>
      <c r="K714" s="328"/>
      <c r="L714" s="328"/>
      <c r="M714" s="328"/>
      <c r="N714" s="328"/>
      <c r="O714" s="366"/>
      <c r="P714" s="366"/>
    </row>
    <row r="715" spans="1:16" x14ac:dyDescent="0.25">
      <c r="A715" s="357"/>
      <c r="B715" s="346"/>
      <c r="C715" s="347"/>
      <c r="D715" s="349"/>
      <c r="E715" s="348"/>
      <c r="F715" s="347"/>
      <c r="G715" s="415" t="s">
        <v>13</v>
      </c>
      <c r="H715" s="415"/>
      <c r="I715" s="350"/>
      <c r="J715" s="356">
        <f>SUM(G7:G711)</f>
        <v>129556746</v>
      </c>
      <c r="K715" s="328"/>
      <c r="L715" s="328"/>
      <c r="M715" s="328"/>
      <c r="N715" s="328"/>
      <c r="O715" s="366"/>
      <c r="P715" s="366"/>
    </row>
    <row r="716" spans="1:16" x14ac:dyDescent="0.25">
      <c r="A716" s="345"/>
      <c r="B716" s="348"/>
      <c r="C716" s="347"/>
      <c r="D716" s="349"/>
      <c r="E716" s="348"/>
      <c r="F716" s="347"/>
      <c r="G716" s="415" t="s">
        <v>14</v>
      </c>
      <c r="H716" s="415"/>
      <c r="I716" s="358"/>
      <c r="J716" s="359">
        <f>J714-J715</f>
        <v>354610598</v>
      </c>
      <c r="K716" s="328"/>
      <c r="L716" s="328"/>
      <c r="M716" s="328"/>
      <c r="N716" s="328"/>
      <c r="O716" s="366"/>
      <c r="P716" s="366"/>
    </row>
    <row r="717" spans="1:16" x14ac:dyDescent="0.25">
      <c r="A717" s="360"/>
      <c r="B717" s="361"/>
      <c r="C717" s="347"/>
      <c r="D717" s="362"/>
      <c r="E717" s="348"/>
      <c r="F717" s="347"/>
      <c r="G717" s="415" t="s">
        <v>15</v>
      </c>
      <c r="H717" s="415"/>
      <c r="I717" s="350"/>
      <c r="J717" s="356">
        <f>SUM(H7:H711)</f>
        <v>0</v>
      </c>
      <c r="K717" s="328"/>
      <c r="L717" s="328"/>
      <c r="M717" s="328"/>
      <c r="N717" s="328"/>
      <c r="O717" s="366"/>
      <c r="P717" s="366"/>
    </row>
    <row r="718" spans="1:16" x14ac:dyDescent="0.25">
      <c r="A718" s="345"/>
      <c r="B718" s="361"/>
      <c r="C718" s="347"/>
      <c r="D718" s="362"/>
      <c r="E718" s="348"/>
      <c r="F718" s="347"/>
      <c r="G718" s="415" t="s">
        <v>16</v>
      </c>
      <c r="H718" s="415"/>
      <c r="I718" s="350"/>
      <c r="J718" s="356">
        <f>J716+J717</f>
        <v>354610598</v>
      </c>
      <c r="K718" s="328"/>
      <c r="L718" s="328"/>
      <c r="M718" s="328"/>
      <c r="N718" s="328"/>
      <c r="O718" s="366"/>
      <c r="P718" s="366"/>
    </row>
    <row r="719" spans="1:16" x14ac:dyDescent="0.25">
      <c r="A719" s="345"/>
      <c r="B719" s="361"/>
      <c r="C719" s="347"/>
      <c r="D719" s="362"/>
      <c r="E719" s="348"/>
      <c r="F719" s="347"/>
      <c r="G719" s="415" t="s">
        <v>5</v>
      </c>
      <c r="H719" s="415"/>
      <c r="I719" s="350"/>
      <c r="J719" s="356">
        <f>SUM(I7:I711)</f>
        <v>352539206</v>
      </c>
      <c r="K719" s="328"/>
      <c r="L719" s="328"/>
      <c r="M719" s="328"/>
      <c r="N719" s="328"/>
      <c r="O719" s="366"/>
      <c r="P719" s="366"/>
    </row>
    <row r="720" spans="1:16" x14ac:dyDescent="0.25">
      <c r="A720" s="345"/>
      <c r="B720" s="361"/>
      <c r="C720" s="347"/>
      <c r="D720" s="362"/>
      <c r="E720" s="348"/>
      <c r="F720" s="347"/>
      <c r="G720" s="415" t="s">
        <v>32</v>
      </c>
      <c r="H720" s="415"/>
      <c r="I720" s="347" t="str">
        <f>IF(J720&gt;0,"SALDO",IF(J720&lt;0,"PIUTANG",IF(J720=0,"LUNAS")))</f>
        <v>PIUTANG</v>
      </c>
      <c r="J720" s="356">
        <f>J719-J718</f>
        <v>-2071392</v>
      </c>
      <c r="K720" s="328"/>
      <c r="L720" s="328"/>
      <c r="M720" s="328"/>
      <c r="N720" s="328"/>
      <c r="O720" s="366"/>
      <c r="P720" s="366"/>
    </row>
    <row r="721" spans="1:16" x14ac:dyDescent="0.25">
      <c r="A721" s="345"/>
      <c r="K721" s="328"/>
      <c r="L721" s="328"/>
      <c r="M721" s="328"/>
      <c r="N721" s="328"/>
      <c r="O721" s="366"/>
      <c r="P721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0:H720"/>
    <mergeCell ref="G714:H714"/>
    <mergeCell ref="G715:H715"/>
    <mergeCell ref="G716:H716"/>
    <mergeCell ref="G717:H717"/>
    <mergeCell ref="G718:H718"/>
    <mergeCell ref="G719:H71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4" activePane="bottomLeft" state="frozen"/>
      <selection pane="bottomLeft" activeCell="H63" sqref="H6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J654*-1</f>
        <v>764970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9">
        <v>43365</v>
      </c>
      <c r="B61" s="340">
        <v>18000072</v>
      </c>
      <c r="C61" s="341">
        <v>1</v>
      </c>
      <c r="D61" s="342">
        <v>46035</v>
      </c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>
        <v>43365</v>
      </c>
      <c r="B62" s="340">
        <v>18000073</v>
      </c>
      <c r="C62" s="341">
        <v>1</v>
      </c>
      <c r="D62" s="342">
        <v>71100</v>
      </c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>
        <v>43367</v>
      </c>
      <c r="B63" s="340">
        <v>18000075</v>
      </c>
      <c r="C63" s="341">
        <v>5</v>
      </c>
      <c r="D63" s="342">
        <v>373680</v>
      </c>
      <c r="E63" s="470" t="s">
        <v>218</v>
      </c>
      <c r="F63" s="341">
        <v>1</v>
      </c>
      <c r="G63" s="342">
        <v>87300</v>
      </c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>
        <v>43367</v>
      </c>
      <c r="B64" s="340">
        <v>18000076</v>
      </c>
      <c r="C64" s="341">
        <v>1</v>
      </c>
      <c r="D64" s="342">
        <v>44955</v>
      </c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135</v>
      </c>
      <c r="D646" s="370">
        <f>SUM(D7:D645)</f>
        <v>8456566</v>
      </c>
      <c r="E646" s="368" t="s">
        <v>11</v>
      </c>
      <c r="F646" s="369">
        <f>SUM(F7:F645)</f>
        <v>13</v>
      </c>
      <c r="G646" s="370">
        <f>SUM(G7:G645)</f>
        <v>875700</v>
      </c>
      <c r="H646" s="370">
        <f>SUM(H7:H645)</f>
        <v>0</v>
      </c>
      <c r="I646" s="369">
        <f>SUM(I7:I645)</f>
        <v>6815896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8456566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15" t="s">
        <v>13</v>
      </c>
      <c r="H649" s="415"/>
      <c r="I649" s="350"/>
      <c r="J649" s="356">
        <f>SUM(G7:G645)</f>
        <v>875700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15" t="s">
        <v>14</v>
      </c>
      <c r="H650" s="415"/>
      <c r="I650" s="358"/>
      <c r="J650" s="359">
        <f>J648-J649</f>
        <v>7580866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15" t="s">
        <v>15</v>
      </c>
      <c r="H651" s="415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16</v>
      </c>
      <c r="H652" s="415"/>
      <c r="I652" s="350"/>
      <c r="J652" s="356">
        <f>J650+J651</f>
        <v>7580866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5</v>
      </c>
      <c r="H653" s="415"/>
      <c r="I653" s="350"/>
      <c r="J653" s="356">
        <f>SUM(I7:I645)</f>
        <v>6815896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15" t="s">
        <v>32</v>
      </c>
      <c r="H654" s="415"/>
      <c r="I654" s="347" t="str">
        <f>IF(J654&gt;0,"SALDO",IF(J654&lt;0,"PIUTANG",IF(J654=0,"LUNAS")))</f>
        <v>PIUTANG</v>
      </c>
      <c r="J654" s="356">
        <f>J653-J652</f>
        <v>-764970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4:H654"/>
    <mergeCell ref="G648:H648"/>
    <mergeCell ref="G649:H649"/>
    <mergeCell ref="G650:H650"/>
    <mergeCell ref="G651:H651"/>
    <mergeCell ref="G652:H652"/>
    <mergeCell ref="G653:H6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63"/>
  <sheetViews>
    <sheetView zoomScale="85" zoomScaleNormal="85" workbookViewId="0">
      <pane ySplit="7" topLeftCell="A237" activePane="bottomLeft" state="frozen"/>
      <selection pane="bottomLeft" activeCell="B245" sqref="B24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J257*-1</f>
        <v>846030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98">
        <v>43365</v>
      </c>
      <c r="B243" s="99">
        <v>180175493</v>
      </c>
      <c r="C243" s="100">
        <v>5</v>
      </c>
      <c r="D243" s="34">
        <v>322350</v>
      </c>
      <c r="E243" s="101"/>
      <c r="F243" s="99"/>
      <c r="G243" s="34"/>
      <c r="H243" s="102"/>
      <c r="I243" s="102"/>
      <c r="J243" s="34"/>
    </row>
    <row r="244" spans="1:10" x14ac:dyDescent="0.25">
      <c r="A244" s="98">
        <v>43365</v>
      </c>
      <c r="B244" s="99">
        <v>180175544</v>
      </c>
      <c r="C244" s="100">
        <v>2</v>
      </c>
      <c r="D244" s="34">
        <v>154175</v>
      </c>
      <c r="E244" s="101"/>
      <c r="F244" s="99"/>
      <c r="G244" s="34"/>
      <c r="H244" s="102"/>
      <c r="I244" s="102"/>
      <c r="J244" s="34"/>
    </row>
    <row r="245" spans="1:10" x14ac:dyDescent="0.25">
      <c r="A245" s="98">
        <v>43367</v>
      </c>
      <c r="B245" s="99">
        <v>180175637</v>
      </c>
      <c r="C245" s="100">
        <v>4</v>
      </c>
      <c r="D245" s="34">
        <v>369513</v>
      </c>
      <c r="E245" s="101"/>
      <c r="F245" s="99"/>
      <c r="G245" s="34"/>
      <c r="H245" s="102"/>
      <c r="I245" s="102"/>
      <c r="J245" s="34"/>
    </row>
    <row r="246" spans="1:10" x14ac:dyDescent="0.25">
      <c r="A246" s="98"/>
      <c r="B246" s="99"/>
      <c r="C246" s="100"/>
      <c r="D246" s="34"/>
      <c r="E246" s="101"/>
      <c r="F246" s="99"/>
      <c r="G246" s="34"/>
      <c r="H246" s="102"/>
      <c r="I246" s="102"/>
      <c r="J246" s="34"/>
    </row>
    <row r="247" spans="1:10" x14ac:dyDescent="0.25">
      <c r="A247" s="98"/>
      <c r="B247" s="99"/>
      <c r="C247" s="100"/>
      <c r="D247" s="34"/>
      <c r="E247" s="101"/>
      <c r="F247" s="99"/>
      <c r="G247" s="34"/>
      <c r="H247" s="102"/>
      <c r="I247" s="102"/>
      <c r="J247" s="34"/>
    </row>
    <row r="248" spans="1:10" x14ac:dyDescent="0.25">
      <c r="A248" s="235"/>
      <c r="B248" s="234"/>
      <c r="C248" s="240"/>
      <c r="D248" s="236"/>
      <c r="E248" s="237"/>
      <c r="F248" s="234"/>
      <c r="G248" s="236"/>
      <c r="H248" s="239"/>
      <c r="I248" s="239"/>
      <c r="J248" s="236"/>
    </row>
    <row r="249" spans="1:10" x14ac:dyDescent="0.25">
      <c r="A249" s="235"/>
      <c r="B249" s="223" t="s">
        <v>11</v>
      </c>
      <c r="C249" s="232">
        <f>SUM(C8:C248)</f>
        <v>1566</v>
      </c>
      <c r="D249" s="224"/>
      <c r="E249" s="223" t="s">
        <v>11</v>
      </c>
      <c r="F249" s="223">
        <f>SUM(F8:F248)</f>
        <v>222</v>
      </c>
      <c r="G249" s="224">
        <f>SUM(G8:G248)</f>
        <v>23954965</v>
      </c>
      <c r="H249" s="239"/>
      <c r="I249" s="239"/>
      <c r="J249" s="236"/>
    </row>
    <row r="250" spans="1:10" x14ac:dyDescent="0.25">
      <c r="A250" s="235"/>
      <c r="B250" s="223"/>
      <c r="C250" s="232"/>
      <c r="D250" s="224"/>
      <c r="E250" s="237"/>
      <c r="F250" s="234"/>
      <c r="G250" s="236"/>
      <c r="H250" s="239"/>
      <c r="I250" s="239"/>
      <c r="J250" s="236"/>
    </row>
    <row r="251" spans="1:10" x14ac:dyDescent="0.25">
      <c r="A251" s="225"/>
      <c r="B251" s="226"/>
      <c r="C251" s="240"/>
      <c r="D251" s="236"/>
      <c r="E251" s="223"/>
      <c r="F251" s="234"/>
      <c r="G251" s="398" t="s">
        <v>12</v>
      </c>
      <c r="H251" s="398"/>
      <c r="I251" s="239"/>
      <c r="J251" s="227">
        <f>SUM(D8:D248)</f>
        <v>150325767</v>
      </c>
    </row>
    <row r="252" spans="1:10" x14ac:dyDescent="0.25">
      <c r="A252" s="235"/>
      <c r="B252" s="234"/>
      <c r="C252" s="240"/>
      <c r="D252" s="236"/>
      <c r="E252" s="223"/>
      <c r="F252" s="234"/>
      <c r="G252" s="398" t="s">
        <v>13</v>
      </c>
      <c r="H252" s="398"/>
      <c r="I252" s="239"/>
      <c r="J252" s="227">
        <f>SUM(G8:G248)</f>
        <v>23954965</v>
      </c>
    </row>
    <row r="253" spans="1:10" x14ac:dyDescent="0.25">
      <c r="A253" s="228"/>
      <c r="B253" s="237"/>
      <c r="C253" s="240"/>
      <c r="D253" s="236"/>
      <c r="E253" s="237"/>
      <c r="F253" s="234"/>
      <c r="G253" s="398" t="s">
        <v>14</v>
      </c>
      <c r="H253" s="398"/>
      <c r="I253" s="41"/>
      <c r="J253" s="229">
        <f>J251-J252</f>
        <v>126370802</v>
      </c>
    </row>
    <row r="254" spans="1:10" x14ac:dyDescent="0.25">
      <c r="A254" s="235"/>
      <c r="B254" s="230"/>
      <c r="C254" s="240"/>
      <c r="D254" s="231"/>
      <c r="E254" s="237"/>
      <c r="F254" s="223"/>
      <c r="G254" s="398" t="s">
        <v>15</v>
      </c>
      <c r="H254" s="398"/>
      <c r="I254" s="239"/>
      <c r="J254" s="227">
        <f>SUM(H8:H250)</f>
        <v>375000</v>
      </c>
    </row>
    <row r="255" spans="1:10" x14ac:dyDescent="0.25">
      <c r="A255" s="235"/>
      <c r="B255" s="230"/>
      <c r="C255" s="240"/>
      <c r="D255" s="231"/>
      <c r="E255" s="237"/>
      <c r="F255" s="223"/>
      <c r="G255" s="398" t="s">
        <v>16</v>
      </c>
      <c r="H255" s="398"/>
      <c r="I255" s="239"/>
      <c r="J255" s="227">
        <f>J253+J254</f>
        <v>126745802</v>
      </c>
    </row>
    <row r="256" spans="1:10" x14ac:dyDescent="0.25">
      <c r="A256" s="235"/>
      <c r="B256" s="230"/>
      <c r="C256" s="240"/>
      <c r="D256" s="231"/>
      <c r="E256" s="237"/>
      <c r="F256" s="234"/>
      <c r="G256" s="398" t="s">
        <v>5</v>
      </c>
      <c r="H256" s="398"/>
      <c r="I256" s="239"/>
      <c r="J256" s="227">
        <f>SUM(I8:I250)</f>
        <v>125899772</v>
      </c>
    </row>
    <row r="257" spans="1:16" x14ac:dyDescent="0.25">
      <c r="A257" s="235"/>
      <c r="B257" s="230"/>
      <c r="C257" s="240"/>
      <c r="D257" s="231"/>
      <c r="E257" s="237"/>
      <c r="F257" s="234"/>
      <c r="G257" s="398" t="s">
        <v>32</v>
      </c>
      <c r="H257" s="398"/>
      <c r="I257" s="240" t="str">
        <f>IF(J257&gt;0,"SALDO",IF(J257&lt;0,"PIUTANG",IF(J257=0,"LUNAS")))</f>
        <v>PIUTANG</v>
      </c>
      <c r="J257" s="227">
        <f>J256-J255</f>
        <v>-846030</v>
      </c>
    </row>
    <row r="258" spans="1:16" x14ac:dyDescent="0.25">
      <c r="F258" s="219"/>
      <c r="G258" s="219"/>
      <c r="J258" s="219"/>
    </row>
    <row r="259" spans="1:16" x14ac:dyDescent="0.25">
      <c r="C259" s="219"/>
      <c r="D259" s="219"/>
      <c r="F259" s="219"/>
      <c r="G259" s="219"/>
      <c r="J259" s="219"/>
      <c r="L259" s="233"/>
      <c r="M259" s="233"/>
      <c r="N259" s="233"/>
      <c r="O259" s="233"/>
      <c r="P259" s="233"/>
    </row>
    <row r="260" spans="1:16" x14ac:dyDescent="0.25">
      <c r="C260" s="219"/>
      <c r="D260" s="219"/>
      <c r="F260" s="219"/>
      <c r="G260" s="219"/>
      <c r="J260" s="219"/>
      <c r="L260" s="233"/>
      <c r="M260" s="233"/>
      <c r="N260" s="233"/>
      <c r="O260" s="233"/>
      <c r="P260" s="233"/>
    </row>
    <row r="261" spans="1:16" x14ac:dyDescent="0.25">
      <c r="C261" s="219"/>
      <c r="D261" s="219"/>
      <c r="F261" s="219"/>
      <c r="G261" s="219"/>
      <c r="J261" s="219"/>
      <c r="L261" s="233"/>
      <c r="M261" s="233"/>
      <c r="N261" s="233"/>
      <c r="O261" s="233"/>
      <c r="P261" s="233"/>
    </row>
    <row r="262" spans="1:16" x14ac:dyDescent="0.25">
      <c r="C262" s="219"/>
      <c r="D262" s="219"/>
      <c r="F262" s="219"/>
      <c r="G262" s="219"/>
      <c r="J262" s="219"/>
      <c r="L262" s="233"/>
      <c r="M262" s="233"/>
      <c r="N262" s="233"/>
      <c r="O262" s="233"/>
      <c r="P262" s="233"/>
    </row>
    <row r="263" spans="1:16" x14ac:dyDescent="0.25">
      <c r="C263" s="219"/>
      <c r="D263" s="219"/>
      <c r="L263" s="233"/>
      <c r="M263" s="233"/>
      <c r="N263" s="233"/>
      <c r="O263" s="233"/>
      <c r="P263" s="233"/>
    </row>
  </sheetData>
  <mergeCells count="15">
    <mergeCell ref="G257:H257"/>
    <mergeCell ref="G251:H251"/>
    <mergeCell ref="G252:H252"/>
    <mergeCell ref="G253:H253"/>
    <mergeCell ref="G254:H254"/>
    <mergeCell ref="G255:H255"/>
    <mergeCell ref="G256:H25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topLeftCell="A7" workbookViewId="0">
      <selection activeCell="B20" sqref="B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J235*-1</f>
        <v>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13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398" t="s">
        <v>12</v>
      </c>
      <c r="H229" s="398"/>
      <c r="I229" s="239"/>
      <c r="J229" s="227">
        <f>SUM(D8:D226)</f>
        <v>953235</v>
      </c>
    </row>
    <row r="230" spans="1:10" x14ac:dyDescent="0.25">
      <c r="A230" s="235"/>
      <c r="B230" s="234"/>
      <c r="C230" s="240"/>
      <c r="D230" s="236"/>
      <c r="E230" s="223"/>
      <c r="F230" s="234"/>
      <c r="G230" s="398" t="s">
        <v>13</v>
      </c>
      <c r="H230" s="398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398" t="s">
        <v>14</v>
      </c>
      <c r="H231" s="398"/>
      <c r="I231" s="41"/>
      <c r="J231" s="229">
        <f>J229-J230</f>
        <v>840735</v>
      </c>
    </row>
    <row r="232" spans="1:10" x14ac:dyDescent="0.25">
      <c r="A232" s="235"/>
      <c r="B232" s="230"/>
      <c r="C232" s="240"/>
      <c r="D232" s="231"/>
      <c r="E232" s="237"/>
      <c r="F232" s="223"/>
      <c r="G232" s="398" t="s">
        <v>15</v>
      </c>
      <c r="H232" s="398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398" t="s">
        <v>16</v>
      </c>
      <c r="H233" s="398"/>
      <c r="I233" s="239"/>
      <c r="J233" s="227">
        <f>J231+J232</f>
        <v>840735</v>
      </c>
    </row>
    <row r="234" spans="1:10" x14ac:dyDescent="0.25">
      <c r="A234" s="235"/>
      <c r="B234" s="230"/>
      <c r="C234" s="240"/>
      <c r="D234" s="231"/>
      <c r="E234" s="237"/>
      <c r="F234" s="234"/>
      <c r="G234" s="398" t="s">
        <v>5</v>
      </c>
      <c r="H234" s="398"/>
      <c r="I234" s="239"/>
      <c r="J234" s="227">
        <f>SUM(I8:I228)</f>
        <v>840735</v>
      </c>
    </row>
    <row r="235" spans="1:10" x14ac:dyDescent="0.25">
      <c r="A235" s="235"/>
      <c r="B235" s="230"/>
      <c r="C235" s="240"/>
      <c r="D235" s="231"/>
      <c r="E235" s="237"/>
      <c r="F235" s="234"/>
      <c r="G235" s="398" t="s">
        <v>32</v>
      </c>
      <c r="H235" s="398"/>
      <c r="I235" s="240" t="str">
        <f>IF(J235&gt;0,"SALDO",IF(J235&lt;0,"PIUTANG",IF(J235=0,"LUNAS")))</f>
        <v>LUNAS</v>
      </c>
      <c r="J235" s="227">
        <f>J234-J233</f>
        <v>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workbookViewId="0">
      <pane ySplit="7" topLeftCell="A49" activePane="bottomLeft" state="frozen"/>
      <selection pane="bottomLeft" activeCell="H54" sqref="H5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9" t="s">
        <v>22</v>
      </c>
      <c r="G1" s="399"/>
      <c r="H1" s="399"/>
      <c r="I1" s="220" t="s">
        <v>189</v>
      </c>
      <c r="J1" s="218"/>
      <c r="L1" s="238">
        <f>SUM(D48:D53)</f>
        <v>941939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9" t="s">
        <v>21</v>
      </c>
      <c r="G2" s="399"/>
      <c r="H2" s="399"/>
      <c r="I2" s="220">
        <f>J66*-1</f>
        <v>880776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941939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08"/>
      <c r="I7" s="442"/>
      <c r="J7" s="41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98">
        <v>43365</v>
      </c>
      <c r="B54" s="99">
        <v>180175477</v>
      </c>
      <c r="C54" s="253">
        <v>2</v>
      </c>
      <c r="D54" s="34">
        <v>204138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43365</v>
      </c>
      <c r="B55" s="99">
        <v>180175511</v>
      </c>
      <c r="C55" s="253">
        <v>2</v>
      </c>
      <c r="D55" s="34">
        <v>268888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>
        <v>43367</v>
      </c>
      <c r="B56" s="99">
        <v>180175623</v>
      </c>
      <c r="C56" s="253">
        <v>4</v>
      </c>
      <c r="D56" s="34">
        <v>407750</v>
      </c>
      <c r="E56" s="101"/>
      <c r="F56" s="99"/>
      <c r="G56" s="34"/>
      <c r="H56" s="101"/>
      <c r="I56" s="102"/>
      <c r="J56" s="34"/>
      <c r="L56" s="238"/>
    </row>
    <row r="57" spans="1:12" x14ac:dyDescent="0.25">
      <c r="A57" s="235"/>
      <c r="B57" s="234"/>
      <c r="C57" s="26"/>
      <c r="D57" s="236"/>
      <c r="E57" s="237"/>
      <c r="F57" s="234"/>
      <c r="G57" s="236"/>
      <c r="H57" s="237"/>
      <c r="I57" s="239"/>
      <c r="J57" s="236"/>
    </row>
    <row r="58" spans="1:12" x14ac:dyDescent="0.25">
      <c r="A58" s="235"/>
      <c r="B58" s="223" t="s">
        <v>11</v>
      </c>
      <c r="C58" s="27">
        <f>SUM(C8:C57)</f>
        <v>127</v>
      </c>
      <c r="D58" s="224"/>
      <c r="E58" s="223" t="s">
        <v>11</v>
      </c>
      <c r="F58" s="223">
        <f>SUM(F8:F57)</f>
        <v>2</v>
      </c>
      <c r="G58" s="5"/>
      <c r="H58" s="234"/>
      <c r="I58" s="240"/>
      <c r="J58" s="5"/>
    </row>
    <row r="59" spans="1:12" x14ac:dyDescent="0.25">
      <c r="A59" s="235"/>
      <c r="B59" s="223"/>
      <c r="C59" s="27"/>
      <c r="D59" s="224"/>
      <c r="E59" s="223"/>
      <c r="F59" s="223"/>
      <c r="G59" s="32"/>
      <c r="H59" s="33"/>
      <c r="I59" s="240"/>
      <c r="J59" s="5"/>
    </row>
    <row r="60" spans="1:12" x14ac:dyDescent="0.25">
      <c r="A60" s="225"/>
      <c r="B60" s="226"/>
      <c r="C60" s="26"/>
      <c r="D60" s="236"/>
      <c r="E60" s="223"/>
      <c r="F60" s="234"/>
      <c r="G60" s="398" t="s">
        <v>12</v>
      </c>
      <c r="H60" s="398"/>
      <c r="I60" s="239"/>
      <c r="J60" s="227">
        <f>SUM(D8:D57)</f>
        <v>14312999</v>
      </c>
    </row>
    <row r="61" spans="1:12" x14ac:dyDescent="0.25">
      <c r="A61" s="235"/>
      <c r="B61" s="234"/>
      <c r="C61" s="26"/>
      <c r="D61" s="236"/>
      <c r="E61" s="237"/>
      <c r="F61" s="234"/>
      <c r="G61" s="398" t="s">
        <v>13</v>
      </c>
      <c r="H61" s="398"/>
      <c r="I61" s="239"/>
      <c r="J61" s="227">
        <f>SUM(G8:G57)</f>
        <v>294263</v>
      </c>
    </row>
    <row r="62" spans="1:12" x14ac:dyDescent="0.25">
      <c r="A62" s="228"/>
      <c r="B62" s="237"/>
      <c r="C62" s="26"/>
      <c r="D62" s="236"/>
      <c r="E62" s="237"/>
      <c r="F62" s="234"/>
      <c r="G62" s="398" t="s">
        <v>14</v>
      </c>
      <c r="H62" s="398"/>
      <c r="I62" s="41"/>
      <c r="J62" s="229">
        <f>J60-J61</f>
        <v>14018736</v>
      </c>
    </row>
    <row r="63" spans="1:12" x14ac:dyDescent="0.25">
      <c r="A63" s="235"/>
      <c r="B63" s="230"/>
      <c r="C63" s="26"/>
      <c r="D63" s="231"/>
      <c r="E63" s="237"/>
      <c r="F63" s="234"/>
      <c r="G63" s="398" t="s">
        <v>15</v>
      </c>
      <c r="H63" s="398"/>
      <c r="I63" s="239"/>
      <c r="J63" s="227">
        <f>SUM(H8:H58)</f>
        <v>0</v>
      </c>
    </row>
    <row r="64" spans="1:12" x14ac:dyDescent="0.25">
      <c r="A64" s="235"/>
      <c r="B64" s="230"/>
      <c r="C64" s="26"/>
      <c r="D64" s="231"/>
      <c r="E64" s="237"/>
      <c r="F64" s="234"/>
      <c r="G64" s="398" t="s">
        <v>16</v>
      </c>
      <c r="H64" s="398"/>
      <c r="I64" s="239"/>
      <c r="J64" s="227">
        <f>J62+J63</f>
        <v>14018736</v>
      </c>
    </row>
    <row r="65" spans="1:10" x14ac:dyDescent="0.25">
      <c r="A65" s="235"/>
      <c r="B65" s="230"/>
      <c r="C65" s="26"/>
      <c r="D65" s="231"/>
      <c r="E65" s="237"/>
      <c r="F65" s="234"/>
      <c r="G65" s="398" t="s">
        <v>5</v>
      </c>
      <c r="H65" s="398"/>
      <c r="I65" s="239"/>
      <c r="J65" s="227">
        <f>SUM(I8:I58)</f>
        <v>13137960</v>
      </c>
    </row>
    <row r="66" spans="1:10" x14ac:dyDescent="0.25">
      <c r="A66" s="235"/>
      <c r="B66" s="230"/>
      <c r="C66" s="26"/>
      <c r="D66" s="231"/>
      <c r="E66" s="237"/>
      <c r="F66" s="234"/>
      <c r="G66" s="398" t="s">
        <v>32</v>
      </c>
      <c r="H66" s="398"/>
      <c r="I66" s="240" t="str">
        <f>IF(J66&gt;0,"SALDO",IF(J66&lt;0,"PIUTANG",IF(J66=0,"LUNAS")))</f>
        <v>PIUTANG</v>
      </c>
      <c r="J66" s="227">
        <f>J65-J64</f>
        <v>-880776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81"/>
  <sheetViews>
    <sheetView workbookViewId="0">
      <pane ySplit="7" topLeftCell="A153" activePane="bottomLeft" state="frozen"/>
      <selection pane="bottomLeft" activeCell="B163" sqref="B16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9" t="s">
        <v>22</v>
      </c>
      <c r="G1" s="399"/>
      <c r="H1" s="399"/>
      <c r="I1" s="38" t="s">
        <v>88</v>
      </c>
      <c r="J1" s="20"/>
      <c r="L1" s="37">
        <f>SUM(D155:D159)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220">
        <f>J175*-1</f>
        <v>465514</v>
      </c>
      <c r="J2" s="20"/>
      <c r="L2" s="219">
        <f>SUM(H155:H159)+18000</f>
        <v>231000</v>
      </c>
      <c r="M2" s="219">
        <v>213000</v>
      </c>
      <c r="N2" s="219">
        <f>L2-M2</f>
        <v>18000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940190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35"/>
      <c r="B166" s="234"/>
      <c r="C166" s="240"/>
      <c r="D166" s="236"/>
      <c r="E166" s="237"/>
      <c r="F166" s="234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4"/>
      <c r="B167" s="8" t="s">
        <v>11</v>
      </c>
      <c r="C167" s="77">
        <f>SUM(C8:C166)</f>
        <v>668</v>
      </c>
      <c r="D167" s="9"/>
      <c r="E167" s="223" t="s">
        <v>11</v>
      </c>
      <c r="F167" s="223">
        <f>SUM(F8:F166)</f>
        <v>1</v>
      </c>
      <c r="G167" s="224">
        <f>SUM(G8:G166)</f>
        <v>98525</v>
      </c>
      <c r="H167" s="239"/>
      <c r="I167" s="239"/>
      <c r="J167" s="23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4"/>
      <c r="B168" s="8"/>
      <c r="C168" s="77"/>
      <c r="D168" s="9"/>
      <c r="E168" s="237"/>
      <c r="F168" s="234"/>
      <c r="G168" s="236"/>
      <c r="H168" s="239"/>
      <c r="I168" s="239"/>
      <c r="J168" s="23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10"/>
      <c r="B169" s="11"/>
      <c r="C169" s="40"/>
      <c r="D169" s="6"/>
      <c r="E169" s="8"/>
      <c r="F169" s="234"/>
      <c r="G169" s="398" t="s">
        <v>12</v>
      </c>
      <c r="H169" s="398"/>
      <c r="I169" s="39"/>
      <c r="J169" s="13">
        <f>SUM(D8:D166)</f>
        <v>56346744</v>
      </c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4"/>
      <c r="B170" s="3"/>
      <c r="C170" s="40"/>
      <c r="D170" s="6"/>
      <c r="E170" s="8"/>
      <c r="F170" s="234"/>
      <c r="G170" s="398" t="s">
        <v>13</v>
      </c>
      <c r="H170" s="398"/>
      <c r="I170" s="39"/>
      <c r="J170" s="13">
        <f>SUM(G8:G166)</f>
        <v>98525</v>
      </c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14"/>
      <c r="B171" s="7"/>
      <c r="C171" s="40"/>
      <c r="D171" s="6"/>
      <c r="E171" s="7"/>
      <c r="F171" s="234"/>
      <c r="G171" s="398" t="s">
        <v>14</v>
      </c>
      <c r="H171" s="398"/>
      <c r="I171" s="41"/>
      <c r="J171" s="15">
        <f>J169-J170</f>
        <v>56248219</v>
      </c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4"/>
      <c r="B172" s="16"/>
      <c r="C172" s="40"/>
      <c r="D172" s="17"/>
      <c r="E172" s="7"/>
      <c r="F172" s="8"/>
      <c r="G172" s="398" t="s">
        <v>15</v>
      </c>
      <c r="H172" s="398"/>
      <c r="I172" s="39"/>
      <c r="J172" s="13">
        <f>SUM(H8:H168)</f>
        <v>3638500</v>
      </c>
      <c r="K172" s="219"/>
      <c r="L172" s="219"/>
      <c r="M172" s="219"/>
      <c r="N172" s="219"/>
      <c r="O172" s="219"/>
      <c r="P172" s="219"/>
    </row>
    <row r="173" spans="1:16" x14ac:dyDescent="0.25">
      <c r="A173" s="4"/>
      <c r="B173" s="16"/>
      <c r="C173" s="40"/>
      <c r="D173" s="17"/>
      <c r="E173" s="7"/>
      <c r="F173" s="8"/>
      <c r="G173" s="398" t="s">
        <v>16</v>
      </c>
      <c r="H173" s="398"/>
      <c r="I173" s="39"/>
      <c r="J173" s="13">
        <f>J171+J172</f>
        <v>59886719</v>
      </c>
    </row>
    <row r="174" spans="1:16" x14ac:dyDescent="0.25">
      <c r="A174" s="4"/>
      <c r="B174" s="16"/>
      <c r="C174" s="40"/>
      <c r="D174" s="17"/>
      <c r="E174" s="7"/>
      <c r="F174" s="3"/>
      <c r="G174" s="398" t="s">
        <v>5</v>
      </c>
      <c r="H174" s="398"/>
      <c r="I174" s="39"/>
      <c r="J174" s="13">
        <f>SUM(I8:I168)</f>
        <v>59421205</v>
      </c>
    </row>
    <row r="175" spans="1:16" x14ac:dyDescent="0.25">
      <c r="A175" s="4"/>
      <c r="B175" s="16"/>
      <c r="C175" s="40"/>
      <c r="D175" s="17"/>
      <c r="E175" s="7"/>
      <c r="F175" s="3"/>
      <c r="G175" s="398" t="s">
        <v>32</v>
      </c>
      <c r="H175" s="398"/>
      <c r="I175" s="40" t="str">
        <f>IF(J175&gt;0,"SALDO",IF(J175&lt;0,"PIUTANG",IF(J175=0,"LUNAS")))</f>
        <v>PIUTANG</v>
      </c>
      <c r="J175" s="13">
        <f>J174-J173</f>
        <v>-465514</v>
      </c>
    </row>
    <row r="176" spans="1:16" x14ac:dyDescent="0.25">
      <c r="F176" s="37"/>
      <c r="G176" s="37"/>
      <c r="J176" s="37"/>
    </row>
    <row r="177" spans="3:16" x14ac:dyDescent="0.25">
      <c r="C177" s="37"/>
      <c r="D177" s="37"/>
      <c r="F177" s="37"/>
      <c r="G177" s="37"/>
      <c r="J177" s="37"/>
      <c r="L177"/>
      <c r="M177"/>
      <c r="N177"/>
      <c r="O177"/>
      <c r="P177"/>
    </row>
    <row r="178" spans="3:16" x14ac:dyDescent="0.25">
      <c r="C178" s="37"/>
      <c r="D178" s="37"/>
      <c r="F178" s="37"/>
      <c r="G178" s="37"/>
      <c r="J178" s="37"/>
      <c r="L178"/>
      <c r="M178"/>
      <c r="N178"/>
      <c r="O178"/>
      <c r="P178"/>
    </row>
    <row r="179" spans="3:16" x14ac:dyDescent="0.25">
      <c r="C179" s="37"/>
      <c r="D179" s="37"/>
      <c r="F179" s="37"/>
      <c r="G179" s="37"/>
      <c r="J179" s="37"/>
      <c r="L179"/>
      <c r="M179"/>
      <c r="N179"/>
      <c r="O179"/>
      <c r="P179"/>
    </row>
    <row r="180" spans="3:16" x14ac:dyDescent="0.25">
      <c r="C180" s="37"/>
      <c r="D180" s="37"/>
      <c r="F180" s="37"/>
      <c r="G180" s="37"/>
      <c r="J180" s="37"/>
      <c r="L180"/>
      <c r="M180"/>
      <c r="N180"/>
      <c r="O180"/>
      <c r="P180"/>
    </row>
    <row r="181" spans="3:16" x14ac:dyDescent="0.25">
      <c r="C181" s="37"/>
      <c r="D181" s="37"/>
      <c r="L181"/>
      <c r="M181"/>
      <c r="N181"/>
      <c r="O181"/>
      <c r="P181"/>
    </row>
  </sheetData>
  <mergeCells count="15">
    <mergeCell ref="G175:H175"/>
    <mergeCell ref="G169:H169"/>
    <mergeCell ref="G170:H170"/>
    <mergeCell ref="G171:H171"/>
    <mergeCell ref="G172:H172"/>
    <mergeCell ref="G173:H173"/>
    <mergeCell ref="G174:H17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J65" sqref="J6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9" t="s">
        <v>22</v>
      </c>
      <c r="G1" s="399"/>
      <c r="H1" s="39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J79*-1</f>
        <v>707963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>
        <v>43363</v>
      </c>
      <c r="B67" s="99">
        <v>180175341</v>
      </c>
      <c r="C67" s="100">
        <v>7</v>
      </c>
      <c r="D67" s="34">
        <v>608650</v>
      </c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372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398" t="s">
        <v>12</v>
      </c>
      <c r="H73" s="398"/>
      <c r="I73" s="39"/>
      <c r="J73" s="13">
        <f>SUM(D8:D70)</f>
        <v>41445350</v>
      </c>
      <c r="M73" s="37"/>
    </row>
    <row r="74" spans="1:17" x14ac:dyDescent="0.25">
      <c r="A74" s="4"/>
      <c r="B74" s="3"/>
      <c r="C74" s="40"/>
      <c r="D74" s="6"/>
      <c r="E74" s="7"/>
      <c r="F74" s="3"/>
      <c r="G74" s="398" t="s">
        <v>13</v>
      </c>
      <c r="H74" s="398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398" t="s">
        <v>14</v>
      </c>
      <c r="H75" s="398"/>
      <c r="I75" s="41"/>
      <c r="J75" s="15">
        <f>J73-J74</f>
        <v>28818578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398" t="s">
        <v>15</v>
      </c>
      <c r="H76" s="398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398" t="s">
        <v>16</v>
      </c>
      <c r="H77" s="398"/>
      <c r="I77" s="39"/>
      <c r="J77" s="13">
        <f>J75+J76</f>
        <v>28818578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398" t="s">
        <v>5</v>
      </c>
      <c r="H78" s="398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398" t="s">
        <v>32</v>
      </c>
      <c r="H79" s="398"/>
      <c r="I79" s="40" t="str">
        <f>IF(J79&gt;0,"SALDO",IF(J79&lt;0,"PIUTANG",IF(J79=0,"LUNAS")))</f>
        <v>PIUTANG</v>
      </c>
      <c r="J79" s="13">
        <f>J78-J77</f>
        <v>-707963</v>
      </c>
      <c r="M7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08"/>
      <c r="I7" s="442"/>
      <c r="J7" s="41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98" t="s">
        <v>12</v>
      </c>
      <c r="H28" s="398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98" t="s">
        <v>13</v>
      </c>
      <c r="H29" s="398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98" t="s">
        <v>14</v>
      </c>
      <c r="H30" s="398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98" t="s">
        <v>15</v>
      </c>
      <c r="H31" s="398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98" t="s">
        <v>16</v>
      </c>
      <c r="H32" s="398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98" t="s">
        <v>5</v>
      </c>
      <c r="H33" s="398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98" t="s">
        <v>32</v>
      </c>
      <c r="H34" s="398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D39" sqref="D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98" t="s">
        <v>12</v>
      </c>
      <c r="H44" s="398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398" t="s">
        <v>13</v>
      </c>
      <c r="H45" s="398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398" t="s">
        <v>14</v>
      </c>
      <c r="H46" s="398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398" t="s">
        <v>15</v>
      </c>
      <c r="H47" s="398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98" t="s">
        <v>16</v>
      </c>
      <c r="H48" s="398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398" t="s">
        <v>5</v>
      </c>
      <c r="H49" s="398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398" t="s">
        <v>32</v>
      </c>
      <c r="H50" s="398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:H50"/>
    <mergeCell ref="G44:H44"/>
    <mergeCell ref="G45:H45"/>
    <mergeCell ref="G46:H46"/>
    <mergeCell ref="G47:H47"/>
    <mergeCell ref="G48:H48"/>
    <mergeCell ref="G49:H4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9" t="s">
        <v>22</v>
      </c>
      <c r="G1" s="399"/>
      <c r="H1" s="39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98" t="s">
        <v>12</v>
      </c>
      <c r="H27" s="398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98" t="s">
        <v>13</v>
      </c>
      <c r="H28" s="398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98" t="s">
        <v>14</v>
      </c>
      <c r="H29" s="398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98" t="s">
        <v>15</v>
      </c>
      <c r="H30" s="398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98" t="s">
        <v>16</v>
      </c>
      <c r="H31" s="398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98" t="s">
        <v>5</v>
      </c>
      <c r="H32" s="398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98" t="s">
        <v>32</v>
      </c>
      <c r="H33" s="398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9" t="s">
        <v>21</v>
      </c>
      <c r="G2" s="399"/>
      <c r="H2" s="39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98" t="s">
        <v>12</v>
      </c>
      <c r="H46" s="39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98" t="s">
        <v>13</v>
      </c>
      <c r="H47" s="39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98" t="s">
        <v>14</v>
      </c>
      <c r="H48" s="39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98" t="s">
        <v>15</v>
      </c>
      <c r="H49" s="39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98" t="s">
        <v>16</v>
      </c>
      <c r="H50" s="39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98" t="s">
        <v>5</v>
      </c>
      <c r="H51" s="39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98" t="s">
        <v>32</v>
      </c>
      <c r="H52" s="39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98" t="s">
        <v>12</v>
      </c>
      <c r="H69" s="39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98" t="s">
        <v>13</v>
      </c>
      <c r="H70" s="39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98" t="s">
        <v>14</v>
      </c>
      <c r="H71" s="39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98" t="s">
        <v>15</v>
      </c>
      <c r="H72" s="39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98" t="s">
        <v>16</v>
      </c>
      <c r="H73" s="39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98" t="s">
        <v>5</v>
      </c>
      <c r="H74" s="39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98" t="s">
        <v>32</v>
      </c>
      <c r="H75" s="39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08"/>
      <c r="I7" s="442"/>
      <c r="J7" s="41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98" t="s">
        <v>12</v>
      </c>
      <c r="H44" s="39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98" t="s">
        <v>13</v>
      </c>
      <c r="H45" s="39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98" t="s">
        <v>14</v>
      </c>
      <c r="H46" s="39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98" t="s">
        <v>15</v>
      </c>
      <c r="H47" s="39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98" t="s">
        <v>16</v>
      </c>
      <c r="H48" s="39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98" t="s">
        <v>5</v>
      </c>
      <c r="H49" s="39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98" t="s">
        <v>32</v>
      </c>
      <c r="H50" s="39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08"/>
      <c r="I7" s="442"/>
      <c r="J7" s="41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98" t="s">
        <v>12</v>
      </c>
      <c r="H49" s="39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98" t="s">
        <v>13</v>
      </c>
      <c r="H50" s="39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98" t="s">
        <v>14</v>
      </c>
      <c r="H51" s="39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98" t="s">
        <v>15</v>
      </c>
      <c r="H52" s="39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98" t="s">
        <v>16</v>
      </c>
      <c r="H53" s="39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98" t="s">
        <v>5</v>
      </c>
      <c r="H54" s="39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98" t="s">
        <v>32</v>
      </c>
      <c r="H55" s="39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B20" sqref="B2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6343751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43360</v>
      </c>
      <c r="C6" s="281">
        <f>'Indra Fashion'!I2</f>
        <v>1436400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43365</v>
      </c>
      <c r="C7" s="281">
        <f>Atlantis!I2</f>
        <v>2071392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43367</v>
      </c>
      <c r="C8" s="281">
        <f>Bandros!I2</f>
        <v>8565988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43365</v>
      </c>
      <c r="C11" s="281">
        <f>ESP!I2</f>
        <v>846030</v>
      </c>
      <c r="E11" s="289"/>
    </row>
    <row r="12" spans="1:5" s="267" customFormat="1" ht="18.75" customHeight="1" x14ac:dyDescent="0.25">
      <c r="A12" s="185" t="s">
        <v>203</v>
      </c>
      <c r="B12" s="184">
        <v>43365</v>
      </c>
      <c r="C12" s="281">
        <f>Yuan!I2</f>
        <v>880776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707963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465514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43362</v>
      </c>
      <c r="C20" s="281">
        <f>'Sale Atlantis'!I2</f>
        <v>764970</v>
      </c>
      <c r="E20" s="288"/>
    </row>
    <row r="21" spans="1:5" s="267" customFormat="1" ht="18.75" customHeight="1" x14ac:dyDescent="0.25">
      <c r="A21" s="185" t="s">
        <v>214</v>
      </c>
      <c r="B21" s="184" t="s">
        <v>40</v>
      </c>
      <c r="C21" s="281">
        <f>'Sale ESP'!I2</f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39531711.5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5" t="s">
        <v>13</v>
      </c>
      <c r="H648" s="41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5" t="s">
        <v>14</v>
      </c>
      <c r="H649" s="41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5" t="s">
        <v>15</v>
      </c>
      <c r="H650" s="41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5" t="s">
        <v>16</v>
      </c>
      <c r="H651" s="41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5</v>
      </c>
      <c r="H652" s="41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32</v>
      </c>
      <c r="H653" s="41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9" t="s">
        <v>22</v>
      </c>
      <c r="G1" s="399"/>
      <c r="H1" s="39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08"/>
      <c r="I7" s="442"/>
      <c r="J7" s="41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98" t="s">
        <v>12</v>
      </c>
      <c r="H120" s="39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98" t="s">
        <v>13</v>
      </c>
      <c r="H121" s="39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98" t="s">
        <v>14</v>
      </c>
      <c r="H122" s="39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98" t="s">
        <v>15</v>
      </c>
      <c r="H123" s="39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98" t="s">
        <v>16</v>
      </c>
      <c r="H124" s="39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98" t="s">
        <v>5</v>
      </c>
      <c r="H125" s="39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98" t="s">
        <v>32</v>
      </c>
      <c r="H126" s="39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9" t="s">
        <v>22</v>
      </c>
      <c r="G1" s="399"/>
      <c r="H1" s="39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9" t="s">
        <v>21</v>
      </c>
      <c r="G2" s="399"/>
      <c r="H2" s="39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98" t="s">
        <v>12</v>
      </c>
      <c r="H121" s="39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98" t="s">
        <v>13</v>
      </c>
      <c r="H122" s="39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98" t="s">
        <v>14</v>
      </c>
      <c r="H123" s="39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98" t="s">
        <v>15</v>
      </c>
      <c r="H124" s="39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98" t="s">
        <v>16</v>
      </c>
      <c r="H125" s="39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98" t="s">
        <v>5</v>
      </c>
      <c r="H126" s="39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98" t="s">
        <v>32</v>
      </c>
      <c r="H127" s="39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9" t="s">
        <v>22</v>
      </c>
      <c r="G1" s="399"/>
      <c r="H1" s="39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9" t="s">
        <v>21</v>
      </c>
      <c r="G2" s="399"/>
      <c r="H2" s="39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02" t="s">
        <v>4</v>
      </c>
      <c r="I5" s="460" t="s">
        <v>5</v>
      </c>
      <c r="J5" s="404" t="s">
        <v>6</v>
      </c>
      <c r="L5" s="37"/>
      <c r="M5" s="37"/>
      <c r="N5" s="37"/>
      <c r="O5" s="37"/>
      <c r="P5" s="37"/>
      <c r="Q5" s="37"/>
    </row>
    <row r="6" spans="1:17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2"/>
      <c r="I6" s="460"/>
      <c r="J6" s="40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98" t="s">
        <v>12</v>
      </c>
      <c r="H31" s="39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98" t="s">
        <v>13</v>
      </c>
      <c r="H32" s="39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98" t="s">
        <v>14</v>
      </c>
      <c r="H33" s="39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98" t="s">
        <v>15</v>
      </c>
      <c r="H34" s="39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98" t="s">
        <v>16</v>
      </c>
      <c r="H35" s="39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98" t="s">
        <v>5</v>
      </c>
      <c r="H36" s="39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98" t="s">
        <v>32</v>
      </c>
      <c r="H37" s="39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9" t="s">
        <v>21</v>
      </c>
      <c r="G2" s="399"/>
      <c r="H2" s="39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98" t="s">
        <v>12</v>
      </c>
      <c r="H53" s="39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98" t="s">
        <v>13</v>
      </c>
      <c r="H54" s="39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98" t="s">
        <v>14</v>
      </c>
      <c r="H55" s="39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98" t="s">
        <v>15</v>
      </c>
      <c r="H56" s="39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98" t="s">
        <v>16</v>
      </c>
      <c r="H57" s="39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98" t="s">
        <v>5</v>
      </c>
      <c r="H58" s="39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98" t="s">
        <v>32</v>
      </c>
      <c r="H59" s="39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2"/>
      <c r="I7" s="460"/>
      <c r="J7" s="40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9" t="s">
        <v>22</v>
      </c>
      <c r="G1" s="399"/>
      <c r="H1" s="39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0" t="s">
        <v>62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9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2"/>
      <c r="I7" s="403"/>
      <c r="J7" s="40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98" t="s">
        <v>12</v>
      </c>
      <c r="H32" s="39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98" t="s">
        <v>13</v>
      </c>
      <c r="H33" s="39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98" t="s">
        <v>14</v>
      </c>
      <c r="H34" s="39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98" t="s">
        <v>15</v>
      </c>
      <c r="H35" s="39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98" t="s">
        <v>16</v>
      </c>
      <c r="H36" s="39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98" t="s">
        <v>5</v>
      </c>
      <c r="H37" s="39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98" t="s">
        <v>32</v>
      </c>
      <c r="H38" s="39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9" t="s">
        <v>21</v>
      </c>
      <c r="G2" s="399"/>
      <c r="H2" s="39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08"/>
      <c r="I7" s="442"/>
      <c r="J7" s="41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98" t="s">
        <v>12</v>
      </c>
      <c r="H73" s="39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98" t="s">
        <v>13</v>
      </c>
      <c r="H74" s="39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98" t="s">
        <v>14</v>
      </c>
      <c r="H75" s="39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98" t="s">
        <v>15</v>
      </c>
      <c r="H76" s="39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98" t="s">
        <v>16</v>
      </c>
      <c r="H77" s="39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98" t="s">
        <v>5</v>
      </c>
      <c r="H78" s="39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98" t="s">
        <v>32</v>
      </c>
      <c r="H79" s="39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9" t="s">
        <v>119</v>
      </c>
      <c r="G2" s="399"/>
      <c r="H2" s="39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18"/>
      <c r="N5" s="18"/>
      <c r="O5" s="37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64" t="s">
        <v>4</v>
      </c>
      <c r="I6" s="466" t="s">
        <v>5</v>
      </c>
      <c r="J6" s="467" t="s">
        <v>6</v>
      </c>
      <c r="L6" s="18"/>
      <c r="N6" s="18"/>
      <c r="O6" s="37"/>
    </row>
    <row r="7" spans="1:15" x14ac:dyDescent="0.25">
      <c r="A7" s="40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5"/>
      <c r="I7" s="466"/>
      <c r="J7" s="46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3" t="s">
        <v>12</v>
      </c>
      <c r="H19" s="46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3" t="s">
        <v>13</v>
      </c>
      <c r="H20" s="46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3" t="s">
        <v>14</v>
      </c>
      <c r="H21" s="46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3" t="s">
        <v>15</v>
      </c>
      <c r="H22" s="46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3" t="s">
        <v>16</v>
      </c>
      <c r="H23" s="46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3" t="s">
        <v>5</v>
      </c>
      <c r="H24" s="46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3" t="s">
        <v>32</v>
      </c>
      <c r="H25" s="46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9" t="s">
        <v>22</v>
      </c>
      <c r="G1" s="399"/>
      <c r="H1" s="39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08"/>
      <c r="I7" s="442"/>
      <c r="J7" s="41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9" t="s">
        <v>22</v>
      </c>
      <c r="G1" s="399"/>
      <c r="H1" s="39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9" t="s">
        <v>21</v>
      </c>
      <c r="G2" s="399"/>
      <c r="H2" s="39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08"/>
      <c r="I7" s="442"/>
      <c r="J7" s="41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98" t="s">
        <v>12</v>
      </c>
      <c r="H35" s="39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98" t="s">
        <v>13</v>
      </c>
      <c r="H36" s="39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98" t="s">
        <v>14</v>
      </c>
      <c r="H37" s="39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98" t="s">
        <v>15</v>
      </c>
      <c r="H38" s="39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98" t="s">
        <v>16</v>
      </c>
      <c r="H39" s="39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98" t="s">
        <v>5</v>
      </c>
      <c r="H40" s="39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98" t="s">
        <v>32</v>
      </c>
      <c r="H41" s="39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9" t="s">
        <v>22</v>
      </c>
      <c r="G1" s="399"/>
      <c r="H1" s="39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9" t="s">
        <v>21</v>
      </c>
      <c r="G2" s="399"/>
      <c r="H2" s="39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08"/>
      <c r="I7" s="442"/>
      <c r="J7" s="41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9" t="s">
        <v>21</v>
      </c>
      <c r="G2" s="399"/>
      <c r="H2" s="39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08"/>
      <c r="I7" s="442"/>
      <c r="J7" s="41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98" t="s">
        <v>12</v>
      </c>
      <c r="H35" s="39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98" t="s">
        <v>13</v>
      </c>
      <c r="H36" s="39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98" t="s">
        <v>14</v>
      </c>
      <c r="H37" s="39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98" t="s">
        <v>15</v>
      </c>
      <c r="H38" s="39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98" t="s">
        <v>16</v>
      </c>
      <c r="H39" s="39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98" t="s">
        <v>5</v>
      </c>
      <c r="H40" s="39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9" t="s">
        <v>21</v>
      </c>
      <c r="G2" s="399"/>
      <c r="H2" s="39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08"/>
      <c r="I7" s="442"/>
      <c r="J7" s="41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9" t="s">
        <v>22</v>
      </c>
      <c r="G1" s="399"/>
      <c r="H1" s="39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08"/>
      <c r="I7" s="442"/>
      <c r="J7" s="41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98" t="s">
        <v>12</v>
      </c>
      <c r="H158" s="39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98" t="s">
        <v>13</v>
      </c>
      <c r="H159" s="39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98" t="s">
        <v>14</v>
      </c>
      <c r="H160" s="39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98" t="s">
        <v>15</v>
      </c>
      <c r="H161" s="39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98" t="s">
        <v>16</v>
      </c>
      <c r="H162" s="39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98" t="s">
        <v>5</v>
      </c>
      <c r="H163" s="39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98" t="s">
        <v>32</v>
      </c>
      <c r="H164" s="39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9" t="s">
        <v>22</v>
      </c>
      <c r="G1" s="399"/>
      <c r="H1" s="39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9" t="s">
        <v>21</v>
      </c>
      <c r="G2" s="399"/>
      <c r="H2" s="39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42"/>
      <c r="J7" s="41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98" t="s">
        <v>12</v>
      </c>
      <c r="H57" s="39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98" t="s">
        <v>13</v>
      </c>
      <c r="H58" s="39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98" t="s">
        <v>14</v>
      </c>
      <c r="H59" s="39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98" t="s">
        <v>15</v>
      </c>
      <c r="H60" s="39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98" t="s">
        <v>16</v>
      </c>
      <c r="H61" s="39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98" t="s">
        <v>5</v>
      </c>
      <c r="H62" s="39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98" t="s">
        <v>32</v>
      </c>
      <c r="H63" s="39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9" t="s">
        <v>22</v>
      </c>
      <c r="G1" s="399"/>
      <c r="H1" s="39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9" t="s">
        <v>21</v>
      </c>
      <c r="G2" s="399"/>
      <c r="H2" s="39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98" t="s">
        <v>12</v>
      </c>
      <c r="H116" s="39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98" t="s">
        <v>13</v>
      </c>
      <c r="H117" s="39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98" t="s">
        <v>14</v>
      </c>
      <c r="H118" s="39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98" t="s">
        <v>15</v>
      </c>
      <c r="H119" s="39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98" t="s">
        <v>16</v>
      </c>
      <c r="H120" s="39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98" t="s">
        <v>5</v>
      </c>
      <c r="H121" s="39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98" t="s">
        <v>32</v>
      </c>
      <c r="H122" s="39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J72*-1</f>
        <v>0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3" t="s">
        <v>12</v>
      </c>
      <c r="H66" s="46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13</v>
      </c>
      <c r="H67" s="46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3" t="s">
        <v>14</v>
      </c>
      <c r="H68" s="46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15</v>
      </c>
      <c r="H69" s="46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16</v>
      </c>
      <c r="H70" s="46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5</v>
      </c>
      <c r="H71" s="46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3" t="s">
        <v>32</v>
      </c>
      <c r="H72" s="46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98" t="s">
        <v>12</v>
      </c>
      <c r="H34" s="39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98" t="s">
        <v>13</v>
      </c>
      <c r="H35" s="39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98" t="s">
        <v>14</v>
      </c>
      <c r="H36" s="39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98" t="s">
        <v>15</v>
      </c>
      <c r="H37" s="39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98" t="s">
        <v>16</v>
      </c>
      <c r="H38" s="39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98" t="s">
        <v>5</v>
      </c>
      <c r="H39" s="39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98" t="s">
        <v>32</v>
      </c>
      <c r="H40" s="39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J71*-1</f>
        <v>12110891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3" t="s">
        <v>12</v>
      </c>
      <c r="H65" s="46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3" t="s">
        <v>13</v>
      </c>
      <c r="H66" s="46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14</v>
      </c>
      <c r="H67" s="46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3" t="s">
        <v>15</v>
      </c>
      <c r="H68" s="46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16</v>
      </c>
      <c r="H69" s="46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5</v>
      </c>
      <c r="H70" s="46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32</v>
      </c>
      <c r="H71" s="46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2018-09-24T10:21:02Z</dcterms:modified>
</cp:coreProperties>
</file>