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9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Bentang!$A$1:$J$55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ST'!$A$5:$J$400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M2" i="57" l="1"/>
  <c r="M1" i="57"/>
  <c r="L2" i="61"/>
  <c r="L1" i="61"/>
  <c r="L2" i="58"/>
  <c r="L1" i="58"/>
  <c r="B13" i="15" l="1"/>
  <c r="M2" i="58" l="1"/>
  <c r="M1" i="58"/>
  <c r="L2" i="35" l="1"/>
  <c r="L1" i="35"/>
  <c r="L2" i="2"/>
  <c r="L1" i="2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31" i="63" l="1"/>
  <c r="J729" i="63"/>
  <c r="J727" i="63"/>
  <c r="J726" i="63"/>
  <c r="I724" i="63"/>
  <c r="H724" i="63"/>
  <c r="G724" i="63"/>
  <c r="F724" i="63"/>
  <c r="D724" i="63"/>
  <c r="C724" i="63"/>
  <c r="L3" i="63"/>
  <c r="L2" i="63"/>
  <c r="L1" i="63"/>
  <c r="J728" i="63" l="1"/>
  <c r="J730" i="63" s="1"/>
  <c r="J732" i="63" s="1"/>
  <c r="I732" i="63" l="1"/>
  <c r="I2" i="63"/>
  <c r="C7" i="15" s="1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C20" i="15" s="1"/>
  <c r="I655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L2" i="12" l="1"/>
  <c r="L1" i="12"/>
  <c r="J1271" i="58" l="1"/>
  <c r="J1269" i="58"/>
  <c r="J1267" i="58"/>
  <c r="J1266" i="58"/>
  <c r="I1264" i="58"/>
  <c r="H1264" i="58"/>
  <c r="G1264" i="58"/>
  <c r="F1264" i="58"/>
  <c r="D1264" i="58"/>
  <c r="C1264" i="58"/>
  <c r="L666" i="58"/>
  <c r="L665" i="58"/>
  <c r="M3" i="58"/>
  <c r="L3" i="58"/>
  <c r="N3" i="58" l="1"/>
  <c r="J1268" i="58"/>
  <c r="J1270" i="58" s="1"/>
  <c r="J1272" i="58" s="1"/>
  <c r="I1272" i="58" l="1"/>
  <c r="I2" i="58"/>
  <c r="C8" i="15" s="1"/>
  <c r="M66" i="57" l="1"/>
  <c r="M65" i="57"/>
  <c r="M67" i="57" l="1"/>
  <c r="L15" i="2"/>
  <c r="L16" i="2"/>
  <c r="L17" i="2"/>
  <c r="J268" i="57" l="1"/>
  <c r="J266" i="57"/>
  <c r="J264" i="57"/>
  <c r="J263" i="57"/>
  <c r="G261" i="57"/>
  <c r="F261" i="57"/>
  <c r="C261" i="57"/>
  <c r="J265" i="57" l="1"/>
  <c r="J267" i="57" s="1"/>
  <c r="J269" i="57" s="1"/>
  <c r="I26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54" i="55"/>
  <c r="J52" i="55"/>
  <c r="J50" i="55"/>
  <c r="J49" i="55"/>
  <c r="G47" i="55"/>
  <c r="F47" i="55"/>
  <c r="C47" i="55"/>
  <c r="M1" i="56" l="1"/>
  <c r="J51" i="55"/>
  <c r="J53" i="55" s="1"/>
  <c r="J55" i="55" s="1"/>
  <c r="I55" i="55" s="1"/>
  <c r="I2" i="55" l="1"/>
  <c r="C9" i="15" s="1"/>
  <c r="I42" i="30" l="1"/>
  <c r="I44" i="30"/>
  <c r="I37" i="18" l="1"/>
  <c r="I39" i="18"/>
  <c r="L3" i="12" l="1"/>
  <c r="B17" i="15" l="1"/>
  <c r="B14" i="15"/>
  <c r="J399" i="54" l="1"/>
  <c r="J397" i="54"/>
  <c r="J395" i="54"/>
  <c r="J394" i="54"/>
  <c r="I392" i="54"/>
  <c r="H392" i="54"/>
  <c r="G392" i="54"/>
  <c r="F392" i="54"/>
  <c r="D392" i="54"/>
  <c r="C392" i="54"/>
  <c r="J396" i="54" l="1"/>
  <c r="J398" i="54" s="1"/>
  <c r="J400" i="54" s="1"/>
  <c r="I2" i="54" s="1"/>
  <c r="C5" i="15" s="1"/>
  <c r="L3" i="54"/>
  <c r="N3" i="54" s="1"/>
  <c r="I400" i="54" l="1"/>
  <c r="J176" i="35" l="1"/>
  <c r="J180" i="35"/>
  <c r="J178" i="35"/>
  <c r="J175" i="35"/>
  <c r="G173" i="35"/>
  <c r="F173" i="35"/>
  <c r="J177" i="35" l="1"/>
  <c r="J179" i="35" s="1"/>
  <c r="J181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73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81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<sst xmlns="http://schemas.openxmlformats.org/spreadsheetml/2006/main" count="2319" uniqueCount="221">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</sst>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6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00"/>
  <sheetViews>
    <sheetView zoomScale="85" zoomScaleNormal="85" workbookViewId="0">
      <pane ySplit="7" topLeftCell="A376" activePane="bottomLeft" state="frozen"/>
      <selection pane="bottomLeft" activeCell="B388" sqref="B38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9" t="s">
        <v>22</v>
      </c>
      <c r="G1" s="399"/>
      <c r="H1" s="399"/>
      <c r="I1" s="220" t="s">
        <v>20</v>
      </c>
      <c r="J1" s="218"/>
      <c r="L1" s="275">
        <f>SUM(D378:D388)</f>
        <v>6498978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9" t="s">
        <v>21</v>
      </c>
      <c r="G2" s="399"/>
      <c r="H2" s="399"/>
      <c r="I2" s="220">
        <f>J400*-1</f>
        <v>5941252</v>
      </c>
      <c r="J2" s="218"/>
      <c r="L2" s="276">
        <f>SUM(G378:G388)</f>
        <v>557726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5941252</v>
      </c>
      <c r="M3" s="238">
        <f>M1-M2</f>
        <v>4830175</v>
      </c>
      <c r="N3" s="238">
        <f>L3+M3</f>
        <v>10771427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0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L5" s="274"/>
      <c r="M5" s="238"/>
      <c r="N5" s="238"/>
      <c r="O5" s="238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5" x14ac:dyDescent="0.25">
      <c r="A7" s="40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2"/>
      <c r="I7" s="403"/>
      <c r="J7" s="40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10">
        <v>43367</v>
      </c>
      <c r="B378" s="115">
        <v>180175645</v>
      </c>
      <c r="C378" s="306">
        <v>13</v>
      </c>
      <c r="D378" s="117">
        <v>1400788</v>
      </c>
      <c r="E378" s="118"/>
      <c r="F378" s="120"/>
      <c r="G378" s="117"/>
      <c r="H378" s="118"/>
      <c r="I378" s="213"/>
      <c r="J378" s="117"/>
    </row>
    <row r="379" spans="1:10" ht="15.75" customHeight="1" x14ac:dyDescent="0.25">
      <c r="A379" s="210">
        <v>43367</v>
      </c>
      <c r="B379" s="115">
        <v>180175673</v>
      </c>
      <c r="C379" s="306">
        <v>3</v>
      </c>
      <c r="D379" s="117">
        <v>326638</v>
      </c>
      <c r="E379" s="118"/>
      <c r="F379" s="120"/>
      <c r="G379" s="117"/>
      <c r="H379" s="118"/>
      <c r="I379" s="213"/>
      <c r="J379" s="117"/>
    </row>
    <row r="380" spans="1:10" ht="15.75" customHeight="1" x14ac:dyDescent="0.25">
      <c r="A380" s="210">
        <v>43368</v>
      </c>
      <c r="B380" s="115">
        <v>180175721</v>
      </c>
      <c r="C380" s="306">
        <v>3</v>
      </c>
      <c r="D380" s="117">
        <v>283500</v>
      </c>
      <c r="E380" s="118"/>
      <c r="F380" s="120"/>
      <c r="G380" s="117"/>
      <c r="H380" s="118"/>
      <c r="I380" s="213"/>
      <c r="J380" s="117"/>
    </row>
    <row r="381" spans="1:10" ht="15.75" customHeight="1" x14ac:dyDescent="0.25">
      <c r="A381" s="210">
        <v>43368</v>
      </c>
      <c r="B381" s="115">
        <v>180175772</v>
      </c>
      <c r="C381" s="306">
        <v>4</v>
      </c>
      <c r="D381" s="117">
        <v>414750</v>
      </c>
      <c r="E381" s="118"/>
      <c r="F381" s="120"/>
      <c r="G381" s="117"/>
      <c r="H381" s="118"/>
      <c r="I381" s="213"/>
      <c r="J381" s="117"/>
    </row>
    <row r="382" spans="1:10" ht="15.75" customHeight="1" x14ac:dyDescent="0.25">
      <c r="A382" s="210">
        <v>43369</v>
      </c>
      <c r="B382" s="115">
        <v>180175808</v>
      </c>
      <c r="C382" s="306">
        <v>7</v>
      </c>
      <c r="D382" s="117">
        <v>728613</v>
      </c>
      <c r="E382" s="118">
        <v>180045456</v>
      </c>
      <c r="F382" s="120">
        <v>1</v>
      </c>
      <c r="G382" s="117">
        <v>115063</v>
      </c>
      <c r="H382" s="118"/>
      <c r="I382" s="213"/>
      <c r="J382" s="117"/>
    </row>
    <row r="383" spans="1:10" ht="15.75" customHeight="1" x14ac:dyDescent="0.25">
      <c r="A383" s="210">
        <v>43369</v>
      </c>
      <c r="B383" s="115">
        <v>180175844</v>
      </c>
      <c r="C383" s="306">
        <v>6</v>
      </c>
      <c r="D383" s="117">
        <v>532963</v>
      </c>
      <c r="E383" s="118"/>
      <c r="F383" s="120"/>
      <c r="G383" s="117"/>
      <c r="H383" s="118"/>
      <c r="I383" s="213"/>
      <c r="J383" s="117"/>
    </row>
    <row r="384" spans="1:10" ht="15.75" customHeight="1" x14ac:dyDescent="0.25">
      <c r="A384" s="210">
        <v>43370</v>
      </c>
      <c r="B384" s="115">
        <v>180175883</v>
      </c>
      <c r="C384" s="306">
        <v>6</v>
      </c>
      <c r="D384" s="117">
        <v>493150</v>
      </c>
      <c r="E384" s="118">
        <v>180045470</v>
      </c>
      <c r="F384" s="120">
        <v>1</v>
      </c>
      <c r="G384" s="117">
        <v>86013</v>
      </c>
      <c r="H384" s="118"/>
      <c r="I384" s="213"/>
      <c r="J384" s="117"/>
    </row>
    <row r="385" spans="1:10" ht="15.75" customHeight="1" x14ac:dyDescent="0.25">
      <c r="A385" s="210">
        <v>43371</v>
      </c>
      <c r="B385" s="115">
        <v>180175967</v>
      </c>
      <c r="C385" s="306">
        <v>16</v>
      </c>
      <c r="D385" s="117">
        <v>1605450</v>
      </c>
      <c r="E385" s="118">
        <v>180045481</v>
      </c>
      <c r="F385" s="120">
        <v>2</v>
      </c>
      <c r="G385" s="117">
        <v>184625</v>
      </c>
      <c r="H385" s="118"/>
      <c r="I385" s="213"/>
      <c r="J385" s="117"/>
    </row>
    <row r="386" spans="1:10" ht="15.75" customHeight="1" x14ac:dyDescent="0.25">
      <c r="A386" s="210">
        <v>43371</v>
      </c>
      <c r="B386" s="115">
        <v>180176005</v>
      </c>
      <c r="C386" s="306">
        <v>1</v>
      </c>
      <c r="D386" s="117">
        <v>47513</v>
      </c>
      <c r="E386" s="118"/>
      <c r="F386" s="120"/>
      <c r="G386" s="117"/>
      <c r="H386" s="118"/>
      <c r="I386" s="213"/>
      <c r="J386" s="117"/>
    </row>
    <row r="387" spans="1:10" ht="15.75" customHeight="1" x14ac:dyDescent="0.25">
      <c r="A387" s="210">
        <v>43372</v>
      </c>
      <c r="B387" s="115">
        <v>180176059</v>
      </c>
      <c r="C387" s="306">
        <v>6</v>
      </c>
      <c r="D387" s="117">
        <v>619500</v>
      </c>
      <c r="E387" s="118">
        <v>180045494</v>
      </c>
      <c r="F387" s="120">
        <v>2</v>
      </c>
      <c r="G387" s="117">
        <v>172025</v>
      </c>
      <c r="H387" s="118"/>
      <c r="I387" s="213"/>
      <c r="J387" s="117"/>
    </row>
    <row r="388" spans="1:10" ht="15.75" customHeight="1" x14ac:dyDescent="0.25">
      <c r="A388" s="210">
        <v>43372</v>
      </c>
      <c r="B388" s="115">
        <v>180176091</v>
      </c>
      <c r="C388" s="306">
        <v>1</v>
      </c>
      <c r="D388" s="117">
        <v>46113</v>
      </c>
      <c r="E388" s="118"/>
      <c r="F388" s="120"/>
      <c r="G388" s="117"/>
      <c r="H388" s="118"/>
      <c r="I388" s="213"/>
      <c r="J388" s="117"/>
    </row>
    <row r="389" spans="1:10" ht="15.75" customHeight="1" x14ac:dyDescent="0.25">
      <c r="A389" s="210"/>
      <c r="B389" s="115"/>
      <c r="C389" s="306"/>
      <c r="D389" s="117"/>
      <c r="E389" s="118"/>
      <c r="F389" s="120"/>
      <c r="G389" s="117"/>
      <c r="H389" s="118"/>
      <c r="I389" s="213"/>
      <c r="J389" s="117"/>
    </row>
    <row r="390" spans="1:10" ht="15.75" customHeight="1" x14ac:dyDescent="0.25">
      <c r="A390" s="210"/>
      <c r="B390" s="115"/>
      <c r="C390" s="306"/>
      <c r="D390" s="117"/>
      <c r="E390" s="118"/>
      <c r="F390" s="120"/>
      <c r="G390" s="117"/>
      <c r="H390" s="118"/>
      <c r="I390" s="213"/>
      <c r="J390" s="117"/>
    </row>
    <row r="391" spans="1:10" x14ac:dyDescent="0.25">
      <c r="A391" s="235"/>
      <c r="B391" s="234"/>
      <c r="C391" s="12"/>
      <c r="D391" s="236"/>
      <c r="E391" s="237"/>
      <c r="F391" s="240"/>
      <c r="G391" s="236"/>
      <c r="H391" s="237"/>
      <c r="I391" s="239"/>
      <c r="J391" s="236"/>
    </row>
    <row r="392" spans="1:10" x14ac:dyDescent="0.25">
      <c r="A392" s="235"/>
      <c r="B392" s="223" t="s">
        <v>11</v>
      </c>
      <c r="C392" s="229">
        <f>SUM(C8:C391)</f>
        <v>3782</v>
      </c>
      <c r="D392" s="224">
        <f>SUM(D8:D391)</f>
        <v>394969755</v>
      </c>
      <c r="E392" s="223" t="s">
        <v>11</v>
      </c>
      <c r="F392" s="232">
        <f>SUM(F8:F391)</f>
        <v>511</v>
      </c>
      <c r="G392" s="224">
        <f>SUM(G8:G391)</f>
        <v>56101450</v>
      </c>
      <c r="H392" s="232">
        <f>SUM(H8:H391)</f>
        <v>0</v>
      </c>
      <c r="I392" s="232">
        <f>SUM(I8:I391)</f>
        <v>332927053</v>
      </c>
      <c r="J392" s="5"/>
    </row>
    <row r="393" spans="1:10" x14ac:dyDescent="0.25">
      <c r="A393" s="235"/>
      <c r="B393" s="223"/>
      <c r="C393" s="229"/>
      <c r="D393" s="224"/>
      <c r="E393" s="223"/>
      <c r="F393" s="232"/>
      <c r="G393" s="224"/>
      <c r="H393" s="232"/>
      <c r="I393" s="232"/>
      <c r="J393" s="5"/>
    </row>
    <row r="394" spans="1:10" x14ac:dyDescent="0.25">
      <c r="A394" s="225"/>
      <c r="B394" s="226"/>
      <c r="C394" s="12"/>
      <c r="D394" s="236"/>
      <c r="E394" s="223"/>
      <c r="F394" s="240"/>
      <c r="G394" s="398" t="s">
        <v>12</v>
      </c>
      <c r="H394" s="398"/>
      <c r="I394" s="239"/>
      <c r="J394" s="227">
        <f>SUM(D8:D391)</f>
        <v>394969755</v>
      </c>
    </row>
    <row r="395" spans="1:10" x14ac:dyDescent="0.25">
      <c r="A395" s="235"/>
      <c r="B395" s="234"/>
      <c r="C395" s="12"/>
      <c r="D395" s="236"/>
      <c r="E395" s="237"/>
      <c r="F395" s="240"/>
      <c r="G395" s="398" t="s">
        <v>13</v>
      </c>
      <c r="H395" s="398"/>
      <c r="I395" s="239"/>
      <c r="J395" s="227">
        <f>SUM(G8:G391)</f>
        <v>56101450</v>
      </c>
    </row>
    <row r="396" spans="1:10" x14ac:dyDescent="0.25">
      <c r="A396" s="228"/>
      <c r="B396" s="237"/>
      <c r="C396" s="12"/>
      <c r="D396" s="236"/>
      <c r="E396" s="237"/>
      <c r="F396" s="240"/>
      <c r="G396" s="398" t="s">
        <v>14</v>
      </c>
      <c r="H396" s="398"/>
      <c r="I396" s="41"/>
      <c r="J396" s="229">
        <f>J394-J395</f>
        <v>338868305</v>
      </c>
    </row>
    <row r="397" spans="1:10" x14ac:dyDescent="0.25">
      <c r="A397" s="235"/>
      <c r="B397" s="230"/>
      <c r="C397" s="12"/>
      <c r="D397" s="231"/>
      <c r="E397" s="237"/>
      <c r="F397" s="240"/>
      <c r="G397" s="398" t="s">
        <v>15</v>
      </c>
      <c r="H397" s="398"/>
      <c r="I397" s="239"/>
      <c r="J397" s="227">
        <f>SUM(H8:H391)</f>
        <v>0</v>
      </c>
    </row>
    <row r="398" spans="1:10" x14ac:dyDescent="0.25">
      <c r="A398" s="235"/>
      <c r="B398" s="230"/>
      <c r="C398" s="12"/>
      <c r="D398" s="231"/>
      <c r="E398" s="237"/>
      <c r="F398" s="240"/>
      <c r="G398" s="398" t="s">
        <v>16</v>
      </c>
      <c r="H398" s="398"/>
      <c r="I398" s="239"/>
      <c r="J398" s="227">
        <f>J396+J397</f>
        <v>338868305</v>
      </c>
    </row>
    <row r="399" spans="1:10" x14ac:dyDescent="0.25">
      <c r="A399" s="235"/>
      <c r="B399" s="230"/>
      <c r="C399" s="12"/>
      <c r="D399" s="231"/>
      <c r="E399" s="237"/>
      <c r="F399" s="240"/>
      <c r="G399" s="398" t="s">
        <v>5</v>
      </c>
      <c r="H399" s="398"/>
      <c r="I399" s="239"/>
      <c r="J399" s="227">
        <f>SUM(I8:I391)</f>
        <v>332927053</v>
      </c>
    </row>
    <row r="400" spans="1:10" x14ac:dyDescent="0.25">
      <c r="A400" s="235"/>
      <c r="B400" s="230"/>
      <c r="C400" s="12"/>
      <c r="D400" s="231"/>
      <c r="E400" s="237"/>
      <c r="F400" s="240"/>
      <c r="G400" s="398" t="s">
        <v>32</v>
      </c>
      <c r="H400" s="398"/>
      <c r="I400" s="240" t="str">
        <f>IF(J400&gt;0,"SALDO",IF(J400&lt;0,"PIUTANG",IF(J400=0,"LUNAS")))</f>
        <v>PIUTANG</v>
      </c>
      <c r="J400" s="227">
        <f>J399-J398</f>
        <v>-5941252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0:H400"/>
    <mergeCell ref="G394:H394"/>
    <mergeCell ref="G395:H395"/>
    <mergeCell ref="G396:H396"/>
    <mergeCell ref="G397:H397"/>
    <mergeCell ref="G398:H398"/>
    <mergeCell ref="G399:H39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5" activePane="bottomLeft" state="frozen"/>
      <selection pane="bottomLeft" activeCell="I190" sqref="I19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9" t="s">
        <v>22</v>
      </c>
      <c r="G1" s="399"/>
      <c r="H1" s="399"/>
      <c r="I1" s="42" t="s">
        <v>20</v>
      </c>
      <c r="J1" s="20"/>
      <c r="L1" s="277">
        <f>SUM(D188:D193)</f>
        <v>1544813</v>
      </c>
      <c r="M1" s="219">
        <v>0</v>
      </c>
      <c r="N1" s="219">
        <v>132213</v>
      </c>
      <c r="O1" s="219">
        <f>L2+N1</f>
        <v>331714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J207*-1</f>
        <v>353063</v>
      </c>
      <c r="J2" s="20"/>
      <c r="L2" s="277">
        <f>SUM(G188:G193)</f>
        <v>199501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1345312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6" t="s">
        <v>4</v>
      </c>
      <c r="I6" s="403" t="s">
        <v>5</v>
      </c>
      <c r="J6" s="404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3"/>
      <c r="J7" s="40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>
        <v>43369</v>
      </c>
      <c r="B195" s="234">
        <v>180175850</v>
      </c>
      <c r="C195" s="240">
        <v>1</v>
      </c>
      <c r="D195" s="236">
        <v>118388</v>
      </c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>
        <v>43370</v>
      </c>
      <c r="B196" s="234">
        <v>180175929</v>
      </c>
      <c r="C196" s="240">
        <v>3</v>
      </c>
      <c r="D196" s="236">
        <v>261975</v>
      </c>
      <c r="E196" s="237">
        <v>180045471</v>
      </c>
      <c r="F196" s="240">
        <v>1</v>
      </c>
      <c r="G196" s="236">
        <v>118388</v>
      </c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1030</v>
      </c>
      <c r="D199" s="9">
        <f>SUM(D8:D198)</f>
        <v>111517480</v>
      </c>
      <c r="E199" s="8" t="s">
        <v>11</v>
      </c>
      <c r="F199" s="77">
        <f>SUM(F8:F198)</f>
        <v>90</v>
      </c>
      <c r="G199" s="5">
        <f>SUM(G8:G198)</f>
        <v>19351640</v>
      </c>
      <c r="H199" s="40">
        <f>SUM(H8:H198)</f>
        <v>0</v>
      </c>
      <c r="I199" s="40">
        <f>SUM(I8:I198)</f>
        <v>91812777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398" t="s">
        <v>12</v>
      </c>
      <c r="H201" s="398"/>
      <c r="I201" s="39"/>
      <c r="J201" s="13">
        <f>SUM(D8:D198)</f>
        <v>111517480</v>
      </c>
    </row>
    <row r="202" spans="1:18" x14ac:dyDescent="0.25">
      <c r="A202" s="162"/>
      <c r="B202" s="3"/>
      <c r="C202" s="40"/>
      <c r="D202" s="6"/>
      <c r="E202" s="7"/>
      <c r="F202" s="40"/>
      <c r="G202" s="398" t="s">
        <v>13</v>
      </c>
      <c r="H202" s="398"/>
      <c r="I202" s="39"/>
      <c r="J202" s="13">
        <f>SUM(G8:G198)</f>
        <v>19351640</v>
      </c>
    </row>
    <row r="203" spans="1:18" x14ac:dyDescent="0.25">
      <c r="A203" s="164"/>
      <c r="B203" s="7"/>
      <c r="C203" s="40"/>
      <c r="D203" s="6"/>
      <c r="E203" s="7"/>
      <c r="F203" s="40"/>
      <c r="G203" s="398" t="s">
        <v>14</v>
      </c>
      <c r="H203" s="398"/>
      <c r="I203" s="41"/>
      <c r="J203" s="15">
        <f>J201-J202</f>
        <v>92165840</v>
      </c>
    </row>
    <row r="204" spans="1:18" x14ac:dyDescent="0.25">
      <c r="A204" s="162"/>
      <c r="B204" s="16"/>
      <c r="C204" s="40"/>
      <c r="D204" s="17"/>
      <c r="E204" s="7"/>
      <c r="F204" s="40"/>
      <c r="G204" s="398" t="s">
        <v>15</v>
      </c>
      <c r="H204" s="398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398" t="s">
        <v>16</v>
      </c>
      <c r="H205" s="398"/>
      <c r="I205" s="39"/>
      <c r="J205" s="13">
        <f>J203+J204</f>
        <v>92165840</v>
      </c>
    </row>
    <row r="206" spans="1:18" x14ac:dyDescent="0.25">
      <c r="A206" s="162"/>
      <c r="B206" s="16"/>
      <c r="C206" s="40"/>
      <c r="D206" s="17"/>
      <c r="E206" s="7"/>
      <c r="F206" s="40"/>
      <c r="G206" s="398" t="s">
        <v>5</v>
      </c>
      <c r="H206" s="398"/>
      <c r="I206" s="39"/>
      <c r="J206" s="13">
        <f>SUM(I8:I198)</f>
        <v>91812777</v>
      </c>
    </row>
    <row r="207" spans="1:18" x14ac:dyDescent="0.25">
      <c r="A207" s="162"/>
      <c r="B207" s="16"/>
      <c r="C207" s="40"/>
      <c r="D207" s="17"/>
      <c r="E207" s="7"/>
      <c r="F207" s="40"/>
      <c r="G207" s="398" t="s">
        <v>32</v>
      </c>
      <c r="H207" s="398"/>
      <c r="I207" s="40" t="str">
        <f>IF(J207&gt;0,"SALDO",IF(J207&lt;0,"PIUTANG",IF(J207=0,"LUNAS")))</f>
        <v>PIUTANG</v>
      </c>
      <c r="J207" s="13">
        <f>J206-J205</f>
        <v>-353063</v>
      </c>
    </row>
  </sheetData>
  <mergeCells count="15">
    <mergeCell ref="G206:H206"/>
    <mergeCell ref="G207:H207"/>
    <mergeCell ref="G201:H201"/>
    <mergeCell ref="G202:H202"/>
    <mergeCell ref="G203:H203"/>
    <mergeCell ref="G204:H204"/>
    <mergeCell ref="G205:H2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72"/>
  <sheetViews>
    <sheetView workbookViewId="0">
      <pane ySplit="7" topLeftCell="A1247" activePane="bottomLeft" state="frozen"/>
      <selection pane="bottomLeft" activeCell="E1253" sqref="E125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SUM(D1246:D1252)</f>
        <v>6969027</v>
      </c>
      <c r="M1" s="219">
        <f>SUM(D1239:D1245)</f>
        <v>5950264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J1272*-1</f>
        <v>4886526</v>
      </c>
      <c r="J2" s="218"/>
      <c r="L2" s="219">
        <f>SUM(G1246:G1252)</f>
        <v>230650</v>
      </c>
      <c r="M2" s="219">
        <f>SUM(G1239:G1245)</f>
        <v>210613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6738377</v>
      </c>
      <c r="M3" s="219">
        <f>M1-M2</f>
        <v>5739651</v>
      </c>
      <c r="N3" s="219">
        <f>L3+M3</f>
        <v>12478028</v>
      </c>
    </row>
    <row r="4" spans="1:18" x14ac:dyDescent="0.25">
      <c r="L4" s="233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7" t="s">
        <v>4</v>
      </c>
      <c r="I6" s="409" t="s">
        <v>5</v>
      </c>
      <c r="J6" s="411" t="s">
        <v>6</v>
      </c>
    </row>
    <row r="7" spans="1:18" x14ac:dyDescent="0.25">
      <c r="A7" s="40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08"/>
      <c r="I7" s="410"/>
      <c r="J7" s="41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98">
        <v>43372</v>
      </c>
      <c r="B1253" s="99">
        <v>180176029</v>
      </c>
      <c r="C1253" s="100">
        <v>25</v>
      </c>
      <c r="D1253" s="34">
        <v>2557888</v>
      </c>
      <c r="E1253" s="99">
        <v>180045489</v>
      </c>
      <c r="F1253" s="100">
        <v>8</v>
      </c>
      <c r="G1253" s="34">
        <v>842538</v>
      </c>
      <c r="H1253" s="102"/>
      <c r="I1253" s="102"/>
      <c r="J1253" s="34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98">
        <v>43372</v>
      </c>
      <c r="B1254" s="99">
        <v>180176037</v>
      </c>
      <c r="C1254" s="100">
        <v>5</v>
      </c>
      <c r="D1254" s="34">
        <v>573300</v>
      </c>
      <c r="E1254" s="99"/>
      <c r="F1254" s="100"/>
      <c r="G1254" s="34"/>
      <c r="H1254" s="102"/>
      <c r="I1254" s="102"/>
      <c r="J1254" s="34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98">
        <v>43372</v>
      </c>
      <c r="B1255" s="99">
        <v>180176041</v>
      </c>
      <c r="C1255" s="100">
        <v>1</v>
      </c>
      <c r="D1255" s="34">
        <v>108500</v>
      </c>
      <c r="E1255" s="99"/>
      <c r="F1255" s="100"/>
      <c r="G1255" s="34"/>
      <c r="H1255" s="102"/>
      <c r="I1255" s="102"/>
      <c r="J1255" s="34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98">
        <v>43372</v>
      </c>
      <c r="B1256" s="99">
        <v>180176051</v>
      </c>
      <c r="C1256" s="100">
        <v>6</v>
      </c>
      <c r="D1256" s="34">
        <v>620113</v>
      </c>
      <c r="E1256" s="99"/>
      <c r="F1256" s="100"/>
      <c r="G1256" s="34"/>
      <c r="H1256" s="102"/>
      <c r="I1256" s="102"/>
      <c r="J1256" s="34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98">
        <v>43372</v>
      </c>
      <c r="B1257" s="99">
        <v>180176066</v>
      </c>
      <c r="C1257" s="100">
        <v>6</v>
      </c>
      <c r="D1257" s="34">
        <v>611800</v>
      </c>
      <c r="E1257" s="99"/>
      <c r="F1257" s="100"/>
      <c r="G1257" s="34"/>
      <c r="H1257" s="102"/>
      <c r="I1257" s="102"/>
      <c r="J1257" s="34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98">
        <v>43372</v>
      </c>
      <c r="B1258" s="99">
        <v>180176072</v>
      </c>
      <c r="C1258" s="100">
        <v>2</v>
      </c>
      <c r="D1258" s="34">
        <v>230125</v>
      </c>
      <c r="E1258" s="99"/>
      <c r="F1258" s="100"/>
      <c r="G1258" s="34"/>
      <c r="H1258" s="102"/>
      <c r="I1258" s="102"/>
      <c r="J1258" s="34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98">
        <v>43372</v>
      </c>
      <c r="B1259" s="99">
        <v>180176080</v>
      </c>
      <c r="C1259" s="100">
        <v>5</v>
      </c>
      <c r="D1259" s="34">
        <v>313688</v>
      </c>
      <c r="E1259" s="99"/>
      <c r="F1259" s="100"/>
      <c r="G1259" s="34"/>
      <c r="H1259" s="102"/>
      <c r="I1259" s="102"/>
      <c r="J1259" s="34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98">
        <v>43372</v>
      </c>
      <c r="B1260" s="99">
        <v>180176100</v>
      </c>
      <c r="C1260" s="100">
        <v>7</v>
      </c>
      <c r="D1260" s="34">
        <v>713650</v>
      </c>
      <c r="E1260" s="99"/>
      <c r="F1260" s="100"/>
      <c r="G1260" s="34"/>
      <c r="H1260" s="102"/>
      <c r="I1260" s="102"/>
      <c r="J1260" s="34"/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98"/>
      <c r="B1261" s="99"/>
      <c r="C1261" s="100"/>
      <c r="D1261" s="34"/>
      <c r="E1261" s="99"/>
      <c r="F1261" s="100"/>
      <c r="G1261" s="34"/>
      <c r="H1261" s="102"/>
      <c r="I1261" s="102"/>
      <c r="J1261" s="34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98"/>
      <c r="B1262" s="99"/>
      <c r="C1262" s="100"/>
      <c r="D1262" s="34"/>
      <c r="E1262" s="99"/>
      <c r="F1262" s="100"/>
      <c r="G1262" s="34"/>
      <c r="H1262" s="102"/>
      <c r="I1262" s="102"/>
      <c r="J1262" s="34"/>
      <c r="K1262" s="138"/>
      <c r="L1262" s="138"/>
      <c r="M1262" s="138"/>
      <c r="N1262" s="138"/>
      <c r="O1262" s="138"/>
      <c r="P1262" s="138"/>
      <c r="Q1262" s="138"/>
      <c r="R1262" s="138"/>
    </row>
    <row r="1263" spans="1:18" x14ac:dyDescent="0.25">
      <c r="A1263" s="235"/>
      <c r="B1263" s="234"/>
      <c r="C1263" s="240"/>
      <c r="D1263" s="236"/>
      <c r="E1263" s="234"/>
      <c r="F1263" s="240"/>
      <c r="G1263" s="236"/>
      <c r="H1263" s="239"/>
      <c r="I1263" s="239"/>
      <c r="J1263" s="236"/>
    </row>
    <row r="1264" spans="1:18" s="218" customFormat="1" x14ac:dyDescent="0.25">
      <c r="A1264" s="226"/>
      <c r="B1264" s="223" t="s">
        <v>11</v>
      </c>
      <c r="C1264" s="232">
        <f>SUM(C8:C1263)</f>
        <v>12941</v>
      </c>
      <c r="D1264" s="224">
        <f>SUM(D8:D1263)</f>
        <v>1400309635</v>
      </c>
      <c r="E1264" s="223" t="s">
        <v>11</v>
      </c>
      <c r="F1264" s="232">
        <f>SUM(F8:F1263)</f>
        <v>1241</v>
      </c>
      <c r="G1264" s="224">
        <f>SUM(G8:G1263)</f>
        <v>135377778</v>
      </c>
      <c r="H1264" s="232">
        <f>SUM(H8:H1263)</f>
        <v>0</v>
      </c>
      <c r="I1264" s="232">
        <f>SUM(I8:I1263)</f>
        <v>1260045331</v>
      </c>
      <c r="J1264" s="224"/>
      <c r="K1264" s="220"/>
      <c r="L1264" s="220"/>
      <c r="M1264" s="220"/>
      <c r="N1264" s="220"/>
      <c r="O1264" s="220"/>
      <c r="P1264" s="220"/>
      <c r="Q1264" s="220"/>
      <c r="R1264" s="220"/>
    </row>
    <row r="1265" spans="1:18" s="218" customFormat="1" x14ac:dyDescent="0.25">
      <c r="A1265" s="226"/>
      <c r="B1265" s="223"/>
      <c r="C1265" s="232"/>
      <c r="D1265" s="224"/>
      <c r="E1265" s="223"/>
      <c r="F1265" s="232"/>
      <c r="G1265" s="224"/>
      <c r="H1265" s="232"/>
      <c r="I1265" s="232"/>
      <c r="J1265" s="224"/>
      <c r="K1265" s="220"/>
      <c r="M1265" s="220"/>
      <c r="N1265" s="220"/>
      <c r="O1265" s="220"/>
      <c r="P1265" s="220"/>
      <c r="Q1265" s="220"/>
      <c r="R1265" s="220"/>
    </row>
    <row r="1266" spans="1:18" x14ac:dyDescent="0.25">
      <c r="A1266" s="225"/>
      <c r="B1266" s="226"/>
      <c r="C1266" s="240"/>
      <c r="D1266" s="236"/>
      <c r="E1266" s="223"/>
      <c r="F1266" s="240"/>
      <c r="G1266" s="413" t="s">
        <v>12</v>
      </c>
      <c r="H1266" s="414"/>
      <c r="I1266" s="236"/>
      <c r="J1266" s="227">
        <f>SUM(D8:D1263)</f>
        <v>1400309635</v>
      </c>
      <c r="P1266" s="220"/>
      <c r="Q1266" s="220"/>
      <c r="R1266" s="233"/>
    </row>
    <row r="1267" spans="1:18" x14ac:dyDescent="0.25">
      <c r="A1267" s="235"/>
      <c r="B1267" s="234"/>
      <c r="C1267" s="240"/>
      <c r="D1267" s="236"/>
      <c r="E1267" s="234"/>
      <c r="F1267" s="240"/>
      <c r="G1267" s="413" t="s">
        <v>13</v>
      </c>
      <c r="H1267" s="414"/>
      <c r="I1267" s="237"/>
      <c r="J1267" s="227">
        <f>SUM(G8:G1263)</f>
        <v>135377778</v>
      </c>
      <c r="R1267" s="233"/>
    </row>
    <row r="1268" spans="1:18" x14ac:dyDescent="0.25">
      <c r="A1268" s="228"/>
      <c r="B1268" s="237"/>
      <c r="C1268" s="240"/>
      <c r="D1268" s="236"/>
      <c r="E1268" s="234"/>
      <c r="F1268" s="240"/>
      <c r="G1268" s="413" t="s">
        <v>14</v>
      </c>
      <c r="H1268" s="414"/>
      <c r="I1268" s="229"/>
      <c r="J1268" s="229">
        <f>J1266-J1267</f>
        <v>1264931857</v>
      </c>
      <c r="L1268" s="220"/>
      <c r="R1268" s="233"/>
    </row>
    <row r="1269" spans="1:18" x14ac:dyDescent="0.25">
      <c r="A1269" s="235"/>
      <c r="B1269" s="230"/>
      <c r="C1269" s="240"/>
      <c r="D1269" s="231"/>
      <c r="E1269" s="234"/>
      <c r="F1269" s="240"/>
      <c r="G1269" s="413" t="s">
        <v>15</v>
      </c>
      <c r="H1269" s="414"/>
      <c r="I1269" s="237"/>
      <c r="J1269" s="227">
        <f>SUM(H8:H1263)</f>
        <v>0</v>
      </c>
      <c r="R1269" s="233"/>
    </row>
    <row r="1270" spans="1:18" x14ac:dyDescent="0.25">
      <c r="A1270" s="235"/>
      <c r="B1270" s="230"/>
      <c r="C1270" s="240"/>
      <c r="D1270" s="231"/>
      <c r="E1270" s="234"/>
      <c r="F1270" s="240"/>
      <c r="G1270" s="413" t="s">
        <v>16</v>
      </c>
      <c r="H1270" s="414"/>
      <c r="I1270" s="237"/>
      <c r="J1270" s="227">
        <f>J1268+J1269</f>
        <v>1264931857</v>
      </c>
      <c r="R1270" s="233"/>
    </row>
    <row r="1271" spans="1:18" x14ac:dyDescent="0.25">
      <c r="A1271" s="235"/>
      <c r="B1271" s="230"/>
      <c r="C1271" s="240"/>
      <c r="D1271" s="231"/>
      <c r="E1271" s="234"/>
      <c r="F1271" s="240"/>
      <c r="G1271" s="413" t="s">
        <v>5</v>
      </c>
      <c r="H1271" s="414"/>
      <c r="I1271" s="237"/>
      <c r="J1271" s="227">
        <f>SUM(I8:I1263)</f>
        <v>1260045331</v>
      </c>
      <c r="R1271" s="233"/>
    </row>
    <row r="1272" spans="1:18" x14ac:dyDescent="0.25">
      <c r="A1272" s="235"/>
      <c r="B1272" s="230"/>
      <c r="C1272" s="240"/>
      <c r="D1272" s="231"/>
      <c r="E1272" s="234"/>
      <c r="F1272" s="240"/>
      <c r="G1272" s="413" t="s">
        <v>32</v>
      </c>
      <c r="H1272" s="414"/>
      <c r="I1272" s="234" t="str">
        <f>IF(J1272&gt;0,"SALDO",IF(J1272&lt;0,"PIUTANG",IF(J1272=0,"LUNAS")))</f>
        <v>PIUTANG</v>
      </c>
      <c r="J1272" s="227">
        <f>J1271-J1270</f>
        <v>-4886526</v>
      </c>
      <c r="R1272" s="233"/>
    </row>
  </sheetData>
  <mergeCells count="13">
    <mergeCell ref="G1272:H1272"/>
    <mergeCell ref="G1266:H1266"/>
    <mergeCell ref="G1267:H1267"/>
    <mergeCell ref="G1268:H1268"/>
    <mergeCell ref="G1269:H1269"/>
    <mergeCell ref="G1270:H1270"/>
    <mergeCell ref="G1271:H127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33"/>
  <sheetViews>
    <sheetView zoomScaleNormal="100" workbookViewId="0">
      <pane ySplit="6" topLeftCell="A714" activePane="bottomLeft" state="frozen"/>
      <selection pane="bottomLeft" activeCell="L727" sqref="L72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J732*-1</f>
        <v>479241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  <c r="O4" s="219">
        <v>1924738</v>
      </c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9">
        <v>43372</v>
      </c>
      <c r="B719" s="340">
        <v>180176071</v>
      </c>
      <c r="C719" s="341">
        <v>8</v>
      </c>
      <c r="D719" s="342">
        <v>835800</v>
      </c>
      <c r="E719" s="343">
        <v>180045485</v>
      </c>
      <c r="F719" s="341">
        <v>3</v>
      </c>
      <c r="G719" s="342">
        <v>356563</v>
      </c>
      <c r="H719" s="343"/>
      <c r="I719" s="344"/>
      <c r="J719" s="364"/>
      <c r="K719" s="328"/>
      <c r="L719" s="328"/>
      <c r="M719" s="328"/>
      <c r="N719" s="328"/>
      <c r="O719" s="366"/>
      <c r="P719" s="366"/>
    </row>
    <row r="720" spans="1:16" x14ac:dyDescent="0.25">
      <c r="A720" s="339"/>
      <c r="B720" s="340"/>
      <c r="C720" s="341"/>
      <c r="D720" s="342"/>
      <c r="E720" s="343"/>
      <c r="F720" s="341"/>
      <c r="G720" s="342"/>
      <c r="H720" s="343"/>
      <c r="I720" s="344"/>
      <c r="J720" s="364"/>
      <c r="K720" s="328"/>
      <c r="L720" s="328"/>
      <c r="M720" s="328"/>
      <c r="N720" s="328"/>
      <c r="O720" s="366"/>
      <c r="P720" s="366"/>
    </row>
    <row r="721" spans="1:16" x14ac:dyDescent="0.25">
      <c r="A721" s="339"/>
      <c r="B721" s="340"/>
      <c r="C721" s="341"/>
      <c r="D721" s="342"/>
      <c r="E721" s="343"/>
      <c r="F721" s="341"/>
      <c r="G721" s="342"/>
      <c r="H721" s="343"/>
      <c r="I721" s="344"/>
      <c r="J721" s="364"/>
      <c r="K721" s="328"/>
      <c r="L721" s="328"/>
      <c r="M721" s="328"/>
      <c r="N721" s="328"/>
      <c r="O721" s="366"/>
      <c r="P721" s="366"/>
    </row>
    <row r="722" spans="1:16" x14ac:dyDescent="0.25">
      <c r="A722" s="339"/>
      <c r="B722" s="340"/>
      <c r="C722" s="341"/>
      <c r="D722" s="342"/>
      <c r="E722" s="343"/>
      <c r="F722" s="341"/>
      <c r="G722" s="342"/>
      <c r="H722" s="343"/>
      <c r="I722" s="344"/>
      <c r="J722" s="364"/>
      <c r="K722" s="328"/>
      <c r="L722" s="328"/>
      <c r="M722" s="328"/>
      <c r="N722" s="328"/>
      <c r="O722" s="366"/>
      <c r="P722" s="366"/>
    </row>
    <row r="723" spans="1:16" x14ac:dyDescent="0.25">
      <c r="A723" s="345"/>
      <c r="B723" s="346"/>
      <c r="C723" s="347"/>
      <c r="D723" s="342"/>
      <c r="E723" s="348"/>
      <c r="F723" s="347"/>
      <c r="G723" s="349"/>
      <c r="H723" s="348"/>
      <c r="I723" s="350"/>
      <c r="J723" s="349"/>
      <c r="K723" s="328"/>
      <c r="L723" s="328"/>
      <c r="M723" s="328"/>
      <c r="N723" s="328"/>
      <c r="O723" s="366"/>
      <c r="P723" s="366"/>
    </row>
    <row r="724" spans="1:16" x14ac:dyDescent="0.25">
      <c r="A724" s="345"/>
      <c r="B724" s="351" t="s">
        <v>11</v>
      </c>
      <c r="C724" s="352">
        <f>SUM(C7:C723)</f>
        <v>4940</v>
      </c>
      <c r="D724" s="353">
        <f>SUM(D7:D723)</f>
        <v>489589547</v>
      </c>
      <c r="E724" s="351" t="s">
        <v>11</v>
      </c>
      <c r="F724" s="352">
        <f>SUM(F7:F723)</f>
        <v>1279</v>
      </c>
      <c r="G724" s="353">
        <f>SUM(G7:G723)</f>
        <v>130891472</v>
      </c>
      <c r="H724" s="353">
        <f>SUM(H7:H723)</f>
        <v>0</v>
      </c>
      <c r="I724" s="352">
        <f>SUM(I7:I723)</f>
        <v>358218834</v>
      </c>
      <c r="J724" s="354"/>
      <c r="K724" s="328"/>
      <c r="L724" s="328"/>
      <c r="M724" s="328"/>
      <c r="N724" s="328"/>
      <c r="O724" s="366"/>
      <c r="P724" s="366"/>
    </row>
    <row r="725" spans="1:16" x14ac:dyDescent="0.25">
      <c r="A725" s="345"/>
      <c r="B725" s="351"/>
      <c r="C725" s="352"/>
      <c r="D725" s="353"/>
      <c r="E725" s="351"/>
      <c r="F725" s="352"/>
      <c r="G725" s="354"/>
      <c r="H725" s="346"/>
      <c r="I725" s="347"/>
      <c r="J725" s="354"/>
      <c r="K725" s="328"/>
      <c r="L725" s="328"/>
      <c r="M725" s="328"/>
      <c r="N725" s="328"/>
      <c r="O725" s="366"/>
      <c r="P725" s="366"/>
    </row>
    <row r="726" spans="1:16" x14ac:dyDescent="0.25">
      <c r="A726" s="345"/>
      <c r="B726" s="355"/>
      <c r="C726" s="347"/>
      <c r="D726" s="349"/>
      <c r="E726" s="351"/>
      <c r="F726" s="347"/>
      <c r="G726" s="415" t="s">
        <v>12</v>
      </c>
      <c r="H726" s="415"/>
      <c r="I726" s="350"/>
      <c r="J726" s="356">
        <f>SUM(D7:D723)</f>
        <v>489589547</v>
      </c>
      <c r="K726" s="328"/>
      <c r="L726" s="328"/>
      <c r="M726" s="328"/>
      <c r="N726" s="328"/>
      <c r="O726" s="366"/>
      <c r="P726" s="366"/>
    </row>
    <row r="727" spans="1:16" x14ac:dyDescent="0.25">
      <c r="A727" s="357"/>
      <c r="B727" s="346"/>
      <c r="C727" s="347"/>
      <c r="D727" s="349"/>
      <c r="E727" s="348"/>
      <c r="F727" s="347"/>
      <c r="G727" s="415" t="s">
        <v>13</v>
      </c>
      <c r="H727" s="415"/>
      <c r="I727" s="350"/>
      <c r="J727" s="356">
        <f>SUM(G7:G723)</f>
        <v>130891472</v>
      </c>
      <c r="K727" s="328"/>
      <c r="L727" s="328"/>
      <c r="M727" s="328"/>
      <c r="N727" s="328"/>
      <c r="O727" s="366"/>
      <c r="P727" s="366"/>
    </row>
    <row r="728" spans="1:16" x14ac:dyDescent="0.25">
      <c r="A728" s="345"/>
      <c r="B728" s="348"/>
      <c r="C728" s="347"/>
      <c r="D728" s="349"/>
      <c r="E728" s="348"/>
      <c r="F728" s="347"/>
      <c r="G728" s="415" t="s">
        <v>14</v>
      </c>
      <c r="H728" s="415"/>
      <c r="I728" s="358"/>
      <c r="J728" s="359">
        <f>J726-J727</f>
        <v>358698075</v>
      </c>
      <c r="K728" s="328"/>
      <c r="L728" s="328"/>
      <c r="M728" s="328"/>
      <c r="N728" s="328"/>
      <c r="O728" s="366"/>
      <c r="P728" s="366"/>
    </row>
    <row r="729" spans="1:16" x14ac:dyDescent="0.25">
      <c r="A729" s="360"/>
      <c r="B729" s="361"/>
      <c r="C729" s="347"/>
      <c r="D729" s="362"/>
      <c r="E729" s="348"/>
      <c r="F729" s="347"/>
      <c r="G729" s="415" t="s">
        <v>15</v>
      </c>
      <c r="H729" s="415"/>
      <c r="I729" s="350"/>
      <c r="J729" s="356">
        <f>SUM(H7:H723)</f>
        <v>0</v>
      </c>
      <c r="K729" s="328"/>
      <c r="L729" s="328"/>
      <c r="M729" s="328"/>
      <c r="N729" s="328"/>
      <c r="O729" s="366"/>
      <c r="P729" s="366"/>
    </row>
    <row r="730" spans="1:16" x14ac:dyDescent="0.25">
      <c r="A730" s="345"/>
      <c r="B730" s="361"/>
      <c r="C730" s="347"/>
      <c r="D730" s="362"/>
      <c r="E730" s="348"/>
      <c r="F730" s="347"/>
      <c r="G730" s="415" t="s">
        <v>16</v>
      </c>
      <c r="H730" s="415"/>
      <c r="I730" s="350"/>
      <c r="J730" s="356">
        <f>J728+J729</f>
        <v>358698075</v>
      </c>
      <c r="K730" s="328"/>
      <c r="L730" s="328"/>
      <c r="M730" s="328"/>
      <c r="N730" s="328"/>
      <c r="O730" s="366"/>
      <c r="P730" s="366"/>
    </row>
    <row r="731" spans="1:16" x14ac:dyDescent="0.25">
      <c r="A731" s="345"/>
      <c r="B731" s="361"/>
      <c r="C731" s="347"/>
      <c r="D731" s="362"/>
      <c r="E731" s="348"/>
      <c r="F731" s="347"/>
      <c r="G731" s="415" t="s">
        <v>5</v>
      </c>
      <c r="H731" s="415"/>
      <c r="I731" s="350"/>
      <c r="J731" s="356">
        <f>SUM(I7:I723)</f>
        <v>358218834</v>
      </c>
      <c r="K731" s="328"/>
      <c r="L731" s="328"/>
      <c r="M731" s="328"/>
      <c r="N731" s="328"/>
      <c r="O731" s="366"/>
      <c r="P731" s="366"/>
    </row>
    <row r="732" spans="1:16" x14ac:dyDescent="0.25">
      <c r="A732" s="345"/>
      <c r="B732" s="361"/>
      <c r="C732" s="347"/>
      <c r="D732" s="362"/>
      <c r="E732" s="348"/>
      <c r="F732" s="347"/>
      <c r="G732" s="415" t="s">
        <v>32</v>
      </c>
      <c r="H732" s="415"/>
      <c r="I732" s="347" t="str">
        <f>IF(J732&gt;0,"SALDO",IF(J732&lt;0,"PIUTANG",IF(J732=0,"LUNAS")))</f>
        <v>PIUTANG</v>
      </c>
      <c r="J732" s="356">
        <f>J731-J730</f>
        <v>-479241</v>
      </c>
      <c r="K732" s="328"/>
      <c r="L732" s="328"/>
      <c r="M732" s="328"/>
      <c r="N732" s="328"/>
      <c r="O732" s="366"/>
      <c r="P732" s="366"/>
    </row>
    <row r="733" spans="1:16" x14ac:dyDescent="0.25">
      <c r="A733" s="345"/>
      <c r="K733" s="328"/>
      <c r="L733" s="328"/>
      <c r="M733" s="328"/>
      <c r="N733" s="328"/>
      <c r="O733" s="366"/>
      <c r="P733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32:H732"/>
    <mergeCell ref="G726:H726"/>
    <mergeCell ref="G727:H727"/>
    <mergeCell ref="G728:H728"/>
    <mergeCell ref="G729:H729"/>
    <mergeCell ref="G730:H730"/>
    <mergeCell ref="G731:H731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6"/>
  <sheetViews>
    <sheetView zoomScaleNormal="100" workbookViewId="0">
      <pane ySplit="6" topLeftCell="A64" activePane="bottomLeft" state="frozen"/>
      <selection pane="bottomLeft" activeCell="F71" sqref="F7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J655*-1</f>
        <v>439035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9">
        <v>43368</v>
      </c>
      <c r="B65" s="340">
        <v>18000078</v>
      </c>
      <c r="C65" s="341">
        <v>1</v>
      </c>
      <c r="D65" s="342">
        <v>69300</v>
      </c>
      <c r="E65" s="343"/>
      <c r="F65" s="341"/>
      <c r="G65" s="342"/>
      <c r="H65" s="343"/>
      <c r="I65" s="344"/>
      <c r="J65" s="364"/>
      <c r="K65" s="328"/>
      <c r="L65" s="328"/>
      <c r="M65" s="328"/>
      <c r="N65" s="328"/>
      <c r="O65" s="366"/>
      <c r="P65" s="366"/>
    </row>
    <row r="66" spans="1:16" x14ac:dyDescent="0.25">
      <c r="A66" s="339">
        <v>43370</v>
      </c>
      <c r="B66" s="340"/>
      <c r="C66" s="341"/>
      <c r="D66" s="342"/>
      <c r="E66" s="470" t="s">
        <v>220</v>
      </c>
      <c r="F66" s="341">
        <v>1</v>
      </c>
      <c r="G66" s="342">
        <v>121005</v>
      </c>
      <c r="H66" s="343"/>
      <c r="I66" s="344">
        <v>18270</v>
      </c>
      <c r="J66" s="364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471">
        <v>43371</v>
      </c>
      <c r="B67" s="472">
        <v>18000080</v>
      </c>
      <c r="C67" s="473">
        <v>2</v>
      </c>
      <c r="D67" s="474">
        <v>168435</v>
      </c>
      <c r="E67" s="475"/>
      <c r="F67" s="473"/>
      <c r="G67" s="474"/>
      <c r="H67" s="475"/>
      <c r="I67" s="476"/>
      <c r="J67" s="474"/>
      <c r="K67" s="328"/>
      <c r="L67" s="328"/>
      <c r="M67" s="328"/>
      <c r="N67" s="328"/>
      <c r="O67" s="366"/>
      <c r="P67" s="366"/>
    </row>
    <row r="68" spans="1:16" x14ac:dyDescent="0.25">
      <c r="A68" s="471">
        <v>43371</v>
      </c>
      <c r="B68" s="472">
        <v>18000081</v>
      </c>
      <c r="C68" s="473">
        <v>2</v>
      </c>
      <c r="D68" s="474">
        <v>149535</v>
      </c>
      <c r="E68" s="475"/>
      <c r="F68" s="473"/>
      <c r="G68" s="474"/>
      <c r="H68" s="475"/>
      <c r="I68" s="476">
        <v>317970</v>
      </c>
      <c r="J68" s="474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9">
        <v>43372</v>
      </c>
      <c r="B69" s="340">
        <v>18000085</v>
      </c>
      <c r="C69" s="341">
        <v>3</v>
      </c>
      <c r="D69" s="342">
        <v>192510</v>
      </c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143</v>
      </c>
      <c r="D647" s="370">
        <f>SUM(D7:D646)</f>
        <v>9036346</v>
      </c>
      <c r="E647" s="368" t="s">
        <v>11</v>
      </c>
      <c r="F647" s="369">
        <f>SUM(F7:F646)</f>
        <v>14</v>
      </c>
      <c r="G647" s="370">
        <f>SUM(G7:G646)</f>
        <v>996705</v>
      </c>
      <c r="H647" s="370">
        <f>SUM(H7:H646)</f>
        <v>0</v>
      </c>
      <c r="I647" s="369">
        <f>SUM(I7:I646)</f>
        <v>7600606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1" t="s">
        <v>12</v>
      </c>
      <c r="H649" s="431"/>
      <c r="I649" s="344"/>
      <c r="J649" s="373">
        <f>SUM(D7:D646)</f>
        <v>9036346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15" t="s">
        <v>13</v>
      </c>
      <c r="H650" s="415"/>
      <c r="I650" s="350"/>
      <c r="J650" s="356">
        <f>SUM(G7:G646)</f>
        <v>996705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15" t="s">
        <v>14</v>
      </c>
      <c r="H651" s="415"/>
      <c r="I651" s="358"/>
      <c r="J651" s="359">
        <f>J649-J650</f>
        <v>8039641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15" t="s">
        <v>15</v>
      </c>
      <c r="H652" s="415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16</v>
      </c>
      <c r="H653" s="415"/>
      <c r="I653" s="350"/>
      <c r="J653" s="356">
        <f>J651+J652</f>
        <v>8039641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15" t="s">
        <v>5</v>
      </c>
      <c r="H654" s="415"/>
      <c r="I654" s="350"/>
      <c r="J654" s="356">
        <f>SUM(I7:I646)</f>
        <v>7600606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15" t="s">
        <v>32</v>
      </c>
      <c r="H655" s="415"/>
      <c r="I655" s="347" t="str">
        <f>IF(J655&gt;0,"SALDO",IF(J655&lt;0,"PIUTANG",IF(J655=0,"LUNAS")))</f>
        <v>PIUTANG</v>
      </c>
      <c r="J655" s="356">
        <f>J654-J653</f>
        <v>-439035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5:H655"/>
    <mergeCell ref="G649:H649"/>
    <mergeCell ref="G650:H650"/>
    <mergeCell ref="G651:H651"/>
    <mergeCell ref="G652:H652"/>
    <mergeCell ref="G653:H653"/>
    <mergeCell ref="G654:H65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75"/>
  <sheetViews>
    <sheetView zoomScale="85" zoomScaleNormal="85" workbookViewId="0">
      <pane ySplit="7" topLeftCell="A245" activePane="bottomLeft" state="frozen"/>
      <selection pane="bottomLeft" activeCell="B256" sqref="B25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J269*-1</f>
        <v>430665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98">
        <v>43372</v>
      </c>
      <c r="B255" s="99">
        <v>180176055</v>
      </c>
      <c r="C255" s="100">
        <v>2</v>
      </c>
      <c r="D255" s="34">
        <v>132563</v>
      </c>
      <c r="E255" s="101"/>
      <c r="F255" s="99"/>
      <c r="G255" s="34"/>
      <c r="H255" s="102"/>
      <c r="I255" s="102"/>
      <c r="J255" s="34"/>
    </row>
    <row r="256" spans="1:10" x14ac:dyDescent="0.25">
      <c r="A256" s="98">
        <v>43372</v>
      </c>
      <c r="B256" s="99">
        <v>180176101</v>
      </c>
      <c r="C256" s="100">
        <v>2</v>
      </c>
      <c r="D256" s="34">
        <v>298113</v>
      </c>
      <c r="E256" s="101"/>
      <c r="F256" s="99"/>
      <c r="G256" s="34"/>
      <c r="H256" s="102"/>
      <c r="I256" s="102"/>
      <c r="J256" s="34"/>
    </row>
    <row r="257" spans="1:16" x14ac:dyDescent="0.25">
      <c r="A257" s="98"/>
      <c r="B257" s="99"/>
      <c r="C257" s="100"/>
      <c r="D257" s="34"/>
      <c r="E257" s="101"/>
      <c r="F257" s="99"/>
      <c r="G257" s="34"/>
      <c r="H257" s="102"/>
      <c r="I257" s="102"/>
      <c r="J257" s="34"/>
    </row>
    <row r="258" spans="1:16" x14ac:dyDescent="0.25">
      <c r="A258" s="98"/>
      <c r="B258" s="99"/>
      <c r="C258" s="100"/>
      <c r="D258" s="34"/>
      <c r="E258" s="101"/>
      <c r="F258" s="99"/>
      <c r="G258" s="34"/>
      <c r="H258" s="102"/>
      <c r="I258" s="102"/>
      <c r="J258" s="34"/>
    </row>
    <row r="259" spans="1:16" x14ac:dyDescent="0.25">
      <c r="A259" s="98"/>
      <c r="B259" s="99"/>
      <c r="C259" s="100"/>
      <c r="D259" s="34"/>
      <c r="E259" s="101"/>
      <c r="F259" s="99"/>
      <c r="G259" s="34"/>
      <c r="H259" s="102"/>
      <c r="I259" s="102"/>
      <c r="J259" s="34"/>
    </row>
    <row r="260" spans="1:16" x14ac:dyDescent="0.25">
      <c r="A260" s="235"/>
      <c r="B260" s="234"/>
      <c r="C260" s="240"/>
      <c r="D260" s="236"/>
      <c r="E260" s="237"/>
      <c r="F260" s="234"/>
      <c r="G260" s="236"/>
      <c r="H260" s="239"/>
      <c r="I260" s="239"/>
      <c r="J260" s="236"/>
    </row>
    <row r="261" spans="1:16" x14ac:dyDescent="0.25">
      <c r="A261" s="235"/>
      <c r="B261" s="223" t="s">
        <v>11</v>
      </c>
      <c r="C261" s="232">
        <f>SUM(C8:C260)</f>
        <v>1617</v>
      </c>
      <c r="D261" s="224"/>
      <c r="E261" s="223" t="s">
        <v>11</v>
      </c>
      <c r="F261" s="223">
        <f>SUM(F8:F260)</f>
        <v>222</v>
      </c>
      <c r="G261" s="224">
        <f>SUM(G8:G260)</f>
        <v>23954965</v>
      </c>
      <c r="H261" s="239"/>
      <c r="I261" s="239"/>
      <c r="J261" s="236"/>
    </row>
    <row r="262" spans="1:16" x14ac:dyDescent="0.25">
      <c r="A262" s="235"/>
      <c r="B262" s="223"/>
      <c r="C262" s="232"/>
      <c r="D262" s="224"/>
      <c r="E262" s="237"/>
      <c r="F262" s="234"/>
      <c r="G262" s="236"/>
      <c r="H262" s="239"/>
      <c r="I262" s="239"/>
      <c r="J262" s="236"/>
    </row>
    <row r="263" spans="1:16" x14ac:dyDescent="0.25">
      <c r="A263" s="225"/>
      <c r="B263" s="226"/>
      <c r="C263" s="240"/>
      <c r="D263" s="236"/>
      <c r="E263" s="223"/>
      <c r="F263" s="234"/>
      <c r="G263" s="398" t="s">
        <v>12</v>
      </c>
      <c r="H263" s="398"/>
      <c r="I263" s="239"/>
      <c r="J263" s="227">
        <f>SUM(D8:D260)</f>
        <v>155978970</v>
      </c>
    </row>
    <row r="264" spans="1:16" x14ac:dyDescent="0.25">
      <c r="A264" s="235"/>
      <c r="B264" s="234"/>
      <c r="C264" s="240"/>
      <c r="D264" s="236"/>
      <c r="E264" s="223"/>
      <c r="F264" s="234"/>
      <c r="G264" s="398" t="s">
        <v>13</v>
      </c>
      <c r="H264" s="398"/>
      <c r="I264" s="239"/>
      <c r="J264" s="227">
        <f>SUM(G8:G260)</f>
        <v>23954965</v>
      </c>
    </row>
    <row r="265" spans="1:16" x14ac:dyDescent="0.25">
      <c r="A265" s="228"/>
      <c r="B265" s="237"/>
      <c r="C265" s="240"/>
      <c r="D265" s="236"/>
      <c r="E265" s="237"/>
      <c r="F265" s="234"/>
      <c r="G265" s="398" t="s">
        <v>14</v>
      </c>
      <c r="H265" s="398"/>
      <c r="I265" s="41"/>
      <c r="J265" s="229">
        <f>J263-J264</f>
        <v>132024005</v>
      </c>
    </row>
    <row r="266" spans="1:16" x14ac:dyDescent="0.25">
      <c r="A266" s="235"/>
      <c r="B266" s="230"/>
      <c r="C266" s="240"/>
      <c r="D266" s="231"/>
      <c r="E266" s="237"/>
      <c r="F266" s="223"/>
      <c r="G266" s="398" t="s">
        <v>15</v>
      </c>
      <c r="H266" s="398"/>
      <c r="I266" s="239"/>
      <c r="J266" s="227">
        <f>SUM(H8:H262)</f>
        <v>375000</v>
      </c>
    </row>
    <row r="267" spans="1:16" x14ac:dyDescent="0.25">
      <c r="A267" s="235"/>
      <c r="B267" s="230"/>
      <c r="C267" s="240"/>
      <c r="D267" s="231"/>
      <c r="E267" s="237"/>
      <c r="F267" s="223"/>
      <c r="G267" s="398" t="s">
        <v>16</v>
      </c>
      <c r="H267" s="398"/>
      <c r="I267" s="239"/>
      <c r="J267" s="227">
        <f>J265+J266</f>
        <v>132399005</v>
      </c>
    </row>
    <row r="268" spans="1:16" x14ac:dyDescent="0.25">
      <c r="A268" s="235"/>
      <c r="B268" s="230"/>
      <c r="C268" s="240"/>
      <c r="D268" s="231"/>
      <c r="E268" s="237"/>
      <c r="F268" s="234"/>
      <c r="G268" s="398" t="s">
        <v>5</v>
      </c>
      <c r="H268" s="398"/>
      <c r="I268" s="239"/>
      <c r="J268" s="227">
        <f>SUM(I8:I262)</f>
        <v>131968340</v>
      </c>
    </row>
    <row r="269" spans="1:16" x14ac:dyDescent="0.25">
      <c r="A269" s="235"/>
      <c r="B269" s="230"/>
      <c r="C269" s="240"/>
      <c r="D269" s="231"/>
      <c r="E269" s="237"/>
      <c r="F269" s="234"/>
      <c r="G269" s="398" t="s">
        <v>32</v>
      </c>
      <c r="H269" s="398"/>
      <c r="I269" s="240" t="str">
        <f>IF(J269&gt;0,"SALDO",IF(J269&lt;0,"PIUTANG",IF(J269=0,"LUNAS")))</f>
        <v>PIUTANG</v>
      </c>
      <c r="J269" s="227">
        <f>J268-J267</f>
        <v>-430665</v>
      </c>
    </row>
    <row r="270" spans="1:16" x14ac:dyDescent="0.25">
      <c r="F270" s="219"/>
      <c r="G270" s="219"/>
      <c r="J270" s="219"/>
    </row>
    <row r="271" spans="1:16" x14ac:dyDescent="0.25">
      <c r="C271" s="219"/>
      <c r="D271" s="219"/>
      <c r="F271" s="219"/>
      <c r="G271" s="219"/>
      <c r="J271" s="219"/>
      <c r="L271" s="233"/>
      <c r="M271" s="233"/>
      <c r="N271" s="233"/>
      <c r="O271" s="233"/>
      <c r="P271" s="233"/>
    </row>
    <row r="272" spans="1:16" x14ac:dyDescent="0.25">
      <c r="C272" s="219"/>
      <c r="D272" s="219"/>
      <c r="F272" s="219"/>
      <c r="G272" s="219"/>
      <c r="J272" s="219"/>
      <c r="L272" s="233"/>
      <c r="M272" s="233"/>
      <c r="N272" s="233"/>
      <c r="O272" s="233"/>
      <c r="P272" s="233"/>
    </row>
    <row r="273" spans="3:16" x14ac:dyDescent="0.25">
      <c r="C273" s="219"/>
      <c r="D273" s="219"/>
      <c r="F273" s="219"/>
      <c r="G273" s="219"/>
      <c r="J273" s="219"/>
      <c r="L273" s="233"/>
      <c r="M273" s="233"/>
      <c r="N273" s="233"/>
      <c r="O273" s="233"/>
      <c r="P273" s="233"/>
    </row>
    <row r="274" spans="3:16" x14ac:dyDescent="0.25">
      <c r="C274" s="219"/>
      <c r="D274" s="219"/>
      <c r="F274" s="219"/>
      <c r="G274" s="219"/>
      <c r="J274" s="219"/>
      <c r="L274" s="233"/>
      <c r="M274" s="233"/>
      <c r="N274" s="233"/>
      <c r="O274" s="233"/>
      <c r="P274" s="233"/>
    </row>
    <row r="275" spans="3:16" x14ac:dyDescent="0.25">
      <c r="C275" s="219"/>
      <c r="D275" s="219"/>
      <c r="L275" s="233"/>
      <c r="M275" s="233"/>
      <c r="N275" s="233"/>
      <c r="O275" s="233"/>
      <c r="P275" s="233"/>
    </row>
  </sheetData>
  <mergeCells count="15">
    <mergeCell ref="G269:H269"/>
    <mergeCell ref="G263:H263"/>
    <mergeCell ref="G264:H264"/>
    <mergeCell ref="G265:H265"/>
    <mergeCell ref="G266:H266"/>
    <mergeCell ref="G267:H267"/>
    <mergeCell ref="G268:H26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workbookViewId="0">
      <pane ySplit="7" topLeftCell="A14" activePane="bottomLeft" state="frozen"/>
      <selection pane="bottomLeft" activeCell="D24" sqref="D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J235*-1</f>
        <v>54900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98">
        <v>43372</v>
      </c>
      <c r="B23" s="99">
        <v>18000084</v>
      </c>
      <c r="C23" s="100">
        <v>1</v>
      </c>
      <c r="D23" s="34">
        <v>54900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18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398" t="s">
        <v>12</v>
      </c>
      <c r="H229" s="398"/>
      <c r="I229" s="239"/>
      <c r="J229" s="227">
        <f>SUM(D8:D226)</f>
        <v>1241190</v>
      </c>
    </row>
    <row r="230" spans="1:10" x14ac:dyDescent="0.25">
      <c r="A230" s="235"/>
      <c r="B230" s="234"/>
      <c r="C230" s="240"/>
      <c r="D230" s="236"/>
      <c r="E230" s="223"/>
      <c r="F230" s="234"/>
      <c r="G230" s="398" t="s">
        <v>13</v>
      </c>
      <c r="H230" s="398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398" t="s">
        <v>14</v>
      </c>
      <c r="H231" s="398"/>
      <c r="I231" s="41"/>
      <c r="J231" s="229">
        <f>J229-J230</f>
        <v>1128690</v>
      </c>
    </row>
    <row r="232" spans="1:10" x14ac:dyDescent="0.25">
      <c r="A232" s="235"/>
      <c r="B232" s="230"/>
      <c r="C232" s="240"/>
      <c r="D232" s="231"/>
      <c r="E232" s="237"/>
      <c r="F232" s="223"/>
      <c r="G232" s="398" t="s">
        <v>15</v>
      </c>
      <c r="H232" s="398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398" t="s">
        <v>16</v>
      </c>
      <c r="H233" s="398"/>
      <c r="I233" s="239"/>
      <c r="J233" s="227">
        <f>J231+J232</f>
        <v>1128690</v>
      </c>
    </row>
    <row r="234" spans="1:10" x14ac:dyDescent="0.25">
      <c r="A234" s="235"/>
      <c r="B234" s="230"/>
      <c r="C234" s="240"/>
      <c r="D234" s="231"/>
      <c r="E234" s="237"/>
      <c r="F234" s="234"/>
      <c r="G234" s="398" t="s">
        <v>5</v>
      </c>
      <c r="H234" s="398"/>
      <c r="I234" s="239"/>
      <c r="J234" s="227">
        <f>SUM(I8:I228)</f>
        <v>1073790</v>
      </c>
    </row>
    <row r="235" spans="1:10" x14ac:dyDescent="0.25">
      <c r="A235" s="235"/>
      <c r="B235" s="230"/>
      <c r="C235" s="240"/>
      <c r="D235" s="231"/>
      <c r="E235" s="237"/>
      <c r="F235" s="234"/>
      <c r="G235" s="398" t="s">
        <v>32</v>
      </c>
      <c r="H235" s="398"/>
      <c r="I235" s="240" t="str">
        <f>IF(J235&gt;0,"SALDO",IF(J235&lt;0,"PIUTANG",IF(J235=0,"LUNAS")))</f>
        <v>PIUTANG</v>
      </c>
      <c r="J235" s="227">
        <f>J234-J233</f>
        <v>-54900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workbookViewId="0">
      <pane ySplit="7" topLeftCell="A61" activePane="bottomLeft" state="frozen"/>
      <selection pane="bottomLeft" activeCell="G71" sqref="G71:H7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9" t="s">
        <v>22</v>
      </c>
      <c r="G1" s="399"/>
      <c r="H1" s="399"/>
      <c r="I1" s="220" t="s">
        <v>189</v>
      </c>
      <c r="J1" s="218"/>
      <c r="L1" s="238">
        <f>SUM(D58:D62)</f>
        <v>3859102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9" t="s">
        <v>21</v>
      </c>
      <c r="G2" s="399"/>
      <c r="H2" s="399"/>
      <c r="I2" s="220">
        <f>J76*-1</f>
        <v>931351</v>
      </c>
      <c r="J2" s="218"/>
      <c r="L2" s="238">
        <f>SUM(G58:G62)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3703877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08"/>
      <c r="I7" s="442"/>
      <c r="J7" s="41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98">
        <v>43372</v>
      </c>
      <c r="B63" s="99">
        <v>180176035</v>
      </c>
      <c r="C63" s="253">
        <v>3</v>
      </c>
      <c r="D63" s="34">
        <v>381588</v>
      </c>
      <c r="E63" s="101"/>
      <c r="F63" s="99"/>
      <c r="G63" s="34"/>
      <c r="H63" s="101"/>
      <c r="I63" s="102"/>
      <c r="J63" s="34"/>
      <c r="L63" s="238"/>
    </row>
    <row r="64" spans="1:12" x14ac:dyDescent="0.25">
      <c r="A64" s="98">
        <v>43372</v>
      </c>
      <c r="B64" s="99">
        <v>180176068</v>
      </c>
      <c r="C64" s="253">
        <v>4</v>
      </c>
      <c r="D64" s="34">
        <v>549763</v>
      </c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179</v>
      </c>
      <c r="D68" s="224"/>
      <c r="E68" s="223" t="s">
        <v>11</v>
      </c>
      <c r="F68" s="223">
        <f>SUM(F8:F67)</f>
        <v>5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398" t="s">
        <v>12</v>
      </c>
      <c r="H70" s="398"/>
      <c r="I70" s="239"/>
      <c r="J70" s="227">
        <f>SUM(D8:D67)</f>
        <v>19230502</v>
      </c>
    </row>
    <row r="71" spans="1:12" x14ac:dyDescent="0.25">
      <c r="A71" s="235"/>
      <c r="B71" s="234"/>
      <c r="C71" s="26"/>
      <c r="D71" s="236"/>
      <c r="E71" s="237"/>
      <c r="F71" s="234"/>
      <c r="G71" s="398" t="s">
        <v>13</v>
      </c>
      <c r="H71" s="398"/>
      <c r="I71" s="239"/>
      <c r="J71" s="227">
        <f>SUM(G8:G67)</f>
        <v>576538</v>
      </c>
    </row>
    <row r="72" spans="1:12" x14ac:dyDescent="0.25">
      <c r="A72" s="228"/>
      <c r="B72" s="237"/>
      <c r="C72" s="26"/>
      <c r="D72" s="236"/>
      <c r="E72" s="237"/>
      <c r="F72" s="234"/>
      <c r="G72" s="398" t="s">
        <v>14</v>
      </c>
      <c r="H72" s="398"/>
      <c r="I72" s="41"/>
      <c r="J72" s="229">
        <f>J70-J71</f>
        <v>18653964</v>
      </c>
    </row>
    <row r="73" spans="1:12" x14ac:dyDescent="0.25">
      <c r="A73" s="235"/>
      <c r="B73" s="230"/>
      <c r="C73" s="26"/>
      <c r="D73" s="231"/>
      <c r="E73" s="237"/>
      <c r="F73" s="234"/>
      <c r="G73" s="398" t="s">
        <v>15</v>
      </c>
      <c r="H73" s="398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398" t="s">
        <v>16</v>
      </c>
      <c r="H74" s="398"/>
      <c r="I74" s="239"/>
      <c r="J74" s="227">
        <f>J72+J73</f>
        <v>18653964</v>
      </c>
    </row>
    <row r="75" spans="1:12" x14ac:dyDescent="0.25">
      <c r="A75" s="235"/>
      <c r="B75" s="230"/>
      <c r="C75" s="26"/>
      <c r="D75" s="231"/>
      <c r="E75" s="237"/>
      <c r="F75" s="234"/>
      <c r="G75" s="398" t="s">
        <v>5</v>
      </c>
      <c r="H75" s="398"/>
      <c r="I75" s="239"/>
      <c r="J75" s="227">
        <f>SUM(I8:I68)</f>
        <v>17722613</v>
      </c>
    </row>
    <row r="76" spans="1:12" x14ac:dyDescent="0.25">
      <c r="A76" s="235"/>
      <c r="B76" s="230"/>
      <c r="C76" s="26"/>
      <c r="D76" s="231"/>
      <c r="E76" s="237"/>
      <c r="F76" s="234"/>
      <c r="G76" s="398" t="s">
        <v>32</v>
      </c>
      <c r="H76" s="398"/>
      <c r="I76" s="240" t="str">
        <f>IF(J76&gt;0,"SALDO",IF(J76&lt;0,"PIUTANG",IF(J76=0,"LUNAS")))</f>
        <v>PIUTANG</v>
      </c>
      <c r="J76" s="227">
        <f>J75-J74</f>
        <v>-931351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87"/>
  <sheetViews>
    <sheetView workbookViewId="0">
      <pane ySplit="7" topLeftCell="A162" activePane="bottomLeft" state="frozen"/>
      <selection pane="bottomLeft" activeCell="A169" sqref="A16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9" t="s">
        <v>22</v>
      </c>
      <c r="G1" s="399"/>
      <c r="H1" s="399"/>
      <c r="I1" s="38" t="s">
        <v>88</v>
      </c>
      <c r="J1" s="20"/>
      <c r="L1" s="37">
        <f>SUM(D155:D159)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220">
        <f>J181*-1</f>
        <v>1217941</v>
      </c>
      <c r="J2" s="20"/>
      <c r="L2" s="219">
        <f>SUM(H155:H159)+18000</f>
        <v>231000</v>
      </c>
      <c r="M2" s="219">
        <v>213000</v>
      </c>
      <c r="N2" s="219">
        <f>L2-M2</f>
        <v>18000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940190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>
        <v>43368</v>
      </c>
      <c r="B164" s="99">
        <v>180175712</v>
      </c>
      <c r="C164" s="100">
        <v>1</v>
      </c>
      <c r="D164" s="34">
        <v>110075</v>
      </c>
      <c r="E164" s="101"/>
      <c r="F164" s="99"/>
      <c r="G164" s="34"/>
      <c r="H164" s="102">
        <v>9000</v>
      </c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>
        <v>43368</v>
      </c>
      <c r="B165" s="99">
        <v>180175748</v>
      </c>
      <c r="C165" s="100">
        <v>1</v>
      </c>
      <c r="D165" s="34">
        <v>141838</v>
      </c>
      <c r="E165" s="101"/>
      <c r="F165" s="99"/>
      <c r="G165" s="34"/>
      <c r="H165" s="102">
        <v>11000</v>
      </c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98">
        <v>43370</v>
      </c>
      <c r="B166" s="99">
        <v>180175869</v>
      </c>
      <c r="C166" s="100">
        <v>1</v>
      </c>
      <c r="D166" s="34">
        <v>141838</v>
      </c>
      <c r="E166" s="101"/>
      <c r="F166" s="99"/>
      <c r="G166" s="34"/>
      <c r="H166" s="102">
        <v>11000</v>
      </c>
      <c r="I166" s="102"/>
      <c r="J166" s="34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98">
        <v>43370</v>
      </c>
      <c r="B167" s="99">
        <v>180175870</v>
      </c>
      <c r="C167" s="100">
        <v>1</v>
      </c>
      <c r="D167" s="34">
        <v>141838</v>
      </c>
      <c r="E167" s="101"/>
      <c r="F167" s="99"/>
      <c r="G167" s="34"/>
      <c r="H167" s="102">
        <v>33000</v>
      </c>
      <c r="I167" s="102"/>
      <c r="J167" s="34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98">
        <v>43371</v>
      </c>
      <c r="B168" s="99">
        <v>180175966</v>
      </c>
      <c r="C168" s="100">
        <v>1</v>
      </c>
      <c r="D168" s="34">
        <v>141838</v>
      </c>
      <c r="E168" s="101"/>
      <c r="F168" s="99"/>
      <c r="G168" s="34"/>
      <c r="H168" s="102">
        <v>11000</v>
      </c>
      <c r="I168" s="102"/>
      <c r="J168" s="34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35"/>
      <c r="B172" s="234"/>
      <c r="C172" s="240"/>
      <c r="D172" s="236"/>
      <c r="E172" s="237"/>
      <c r="F172" s="234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4"/>
      <c r="B173" s="8" t="s">
        <v>11</v>
      </c>
      <c r="C173" s="77">
        <f>SUM(C8:C172)</f>
        <v>673</v>
      </c>
      <c r="D173" s="9"/>
      <c r="E173" s="223" t="s">
        <v>11</v>
      </c>
      <c r="F173" s="223">
        <f>SUM(F8:F172)</f>
        <v>1</v>
      </c>
      <c r="G173" s="224">
        <f>SUM(G8:G172)</f>
        <v>98525</v>
      </c>
      <c r="H173" s="239"/>
      <c r="I173" s="239"/>
      <c r="J173" s="23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4"/>
      <c r="B174" s="8"/>
      <c r="C174" s="77"/>
      <c r="D174" s="9"/>
      <c r="E174" s="237"/>
      <c r="F174" s="234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10"/>
      <c r="B175" s="11"/>
      <c r="C175" s="40"/>
      <c r="D175" s="6"/>
      <c r="E175" s="8"/>
      <c r="F175" s="234"/>
      <c r="G175" s="398" t="s">
        <v>12</v>
      </c>
      <c r="H175" s="398"/>
      <c r="I175" s="39"/>
      <c r="J175" s="13">
        <f>SUM(D8:D172)</f>
        <v>57024171</v>
      </c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4"/>
      <c r="B176" s="3"/>
      <c r="C176" s="40"/>
      <c r="D176" s="6"/>
      <c r="E176" s="8"/>
      <c r="F176" s="234"/>
      <c r="G176" s="398" t="s">
        <v>13</v>
      </c>
      <c r="H176" s="398"/>
      <c r="I176" s="39"/>
      <c r="J176" s="13">
        <f>SUM(G8:G172)</f>
        <v>98525</v>
      </c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14"/>
      <c r="B177" s="7"/>
      <c r="C177" s="40"/>
      <c r="D177" s="6"/>
      <c r="E177" s="7"/>
      <c r="F177" s="234"/>
      <c r="G177" s="398" t="s">
        <v>14</v>
      </c>
      <c r="H177" s="398"/>
      <c r="I177" s="41"/>
      <c r="J177" s="15">
        <f>J175-J176</f>
        <v>56925646</v>
      </c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4"/>
      <c r="B178" s="16"/>
      <c r="C178" s="40"/>
      <c r="D178" s="17"/>
      <c r="E178" s="7"/>
      <c r="F178" s="8"/>
      <c r="G178" s="398" t="s">
        <v>15</v>
      </c>
      <c r="H178" s="398"/>
      <c r="I178" s="39"/>
      <c r="J178" s="13">
        <f>SUM(H8:H174)</f>
        <v>3713500</v>
      </c>
      <c r="K178" s="219"/>
      <c r="L178" s="219"/>
      <c r="M178" s="219"/>
      <c r="N178" s="219"/>
      <c r="O178" s="219"/>
      <c r="P178" s="219"/>
    </row>
    <row r="179" spans="1:16" x14ac:dyDescent="0.25">
      <c r="A179" s="4"/>
      <c r="B179" s="16"/>
      <c r="C179" s="40"/>
      <c r="D179" s="17"/>
      <c r="E179" s="7"/>
      <c r="F179" s="8"/>
      <c r="G179" s="398" t="s">
        <v>16</v>
      </c>
      <c r="H179" s="398"/>
      <c r="I179" s="39"/>
      <c r="J179" s="13">
        <f>J177+J178</f>
        <v>60639146</v>
      </c>
    </row>
    <row r="180" spans="1:16" x14ac:dyDescent="0.25">
      <c r="A180" s="4"/>
      <c r="B180" s="16"/>
      <c r="C180" s="40"/>
      <c r="D180" s="17"/>
      <c r="E180" s="7"/>
      <c r="F180" s="3"/>
      <c r="G180" s="398" t="s">
        <v>5</v>
      </c>
      <c r="H180" s="398"/>
      <c r="I180" s="39"/>
      <c r="J180" s="13">
        <f>SUM(I8:I174)</f>
        <v>59421205</v>
      </c>
    </row>
    <row r="181" spans="1:16" x14ac:dyDescent="0.25">
      <c r="A181" s="4"/>
      <c r="B181" s="16"/>
      <c r="C181" s="40"/>
      <c r="D181" s="17"/>
      <c r="E181" s="7"/>
      <c r="F181" s="3"/>
      <c r="G181" s="398" t="s">
        <v>32</v>
      </c>
      <c r="H181" s="398"/>
      <c r="I181" s="40" t="str">
        <f>IF(J181&gt;0,"SALDO",IF(J181&lt;0,"PIUTANG",IF(J181=0,"LUNAS")))</f>
        <v>PIUTANG</v>
      </c>
      <c r="J181" s="13">
        <f>J180-J179</f>
        <v>-1217941</v>
      </c>
    </row>
    <row r="182" spans="1:16" x14ac:dyDescent="0.25">
      <c r="F182" s="37"/>
      <c r="G182" s="37"/>
      <c r="J182" s="37"/>
    </row>
    <row r="183" spans="1:16" x14ac:dyDescent="0.25">
      <c r="C183" s="37"/>
      <c r="D183" s="37"/>
      <c r="F183" s="37"/>
      <c r="G183" s="37"/>
      <c r="J183" s="37"/>
      <c r="L183"/>
      <c r="M183"/>
      <c r="N183"/>
      <c r="O183"/>
      <c r="P183"/>
    </row>
    <row r="184" spans="1:16" x14ac:dyDescent="0.25">
      <c r="C184" s="37"/>
      <c r="D184" s="37"/>
      <c r="F184" s="37"/>
      <c r="G184" s="37"/>
      <c r="J184" s="37"/>
      <c r="L184"/>
      <c r="M184"/>
      <c r="N184"/>
      <c r="O184"/>
      <c r="P184"/>
    </row>
    <row r="185" spans="1:16" x14ac:dyDescent="0.25">
      <c r="C185" s="37"/>
      <c r="D185" s="37"/>
      <c r="F185" s="37"/>
      <c r="G185" s="37"/>
      <c r="J185" s="37"/>
      <c r="L185"/>
      <c r="M185"/>
      <c r="N185"/>
      <c r="O185"/>
      <c r="P185"/>
    </row>
    <row r="186" spans="1:16" x14ac:dyDescent="0.25">
      <c r="C186" s="37"/>
      <c r="D186" s="37"/>
      <c r="F186" s="37"/>
      <c r="G186" s="37"/>
      <c r="J186" s="37"/>
      <c r="L186"/>
      <c r="M186"/>
      <c r="N186"/>
      <c r="O186"/>
      <c r="P186"/>
    </row>
    <row r="187" spans="1:16" x14ac:dyDescent="0.25">
      <c r="C187" s="37"/>
      <c r="D187" s="37"/>
      <c r="L187"/>
      <c r="M187"/>
      <c r="N187"/>
      <c r="O187"/>
      <c r="P187"/>
    </row>
  </sheetData>
  <mergeCells count="15">
    <mergeCell ref="G181:H181"/>
    <mergeCell ref="G175:H175"/>
    <mergeCell ref="G176:H176"/>
    <mergeCell ref="G177:H177"/>
    <mergeCell ref="G178:H178"/>
    <mergeCell ref="G179:H179"/>
    <mergeCell ref="G180:H180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60" activePane="bottomLeft" state="frozen"/>
      <selection pane="bottomLeft" activeCell="E69" sqref="E6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9" t="s">
        <v>22</v>
      </c>
      <c r="G1" s="399"/>
      <c r="H1" s="39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J79*-1</f>
        <v>11463</v>
      </c>
      <c r="J2" s="20"/>
      <c r="L2" s="37">
        <f>SUM(G53:G70)</f>
        <v>2669188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-1370775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>
        <v>43370</v>
      </c>
      <c r="B68" s="99">
        <v>180175867</v>
      </c>
      <c r="C68" s="100">
        <v>3</v>
      </c>
      <c r="D68" s="34">
        <v>286038</v>
      </c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>
        <v>43372</v>
      </c>
      <c r="B69" s="99"/>
      <c r="C69" s="100"/>
      <c r="D69" s="34"/>
      <c r="E69" s="101">
        <v>180045497</v>
      </c>
      <c r="F69" s="99">
        <v>3</v>
      </c>
      <c r="G69" s="34">
        <v>274575</v>
      </c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375</v>
      </c>
      <c r="D71" s="9"/>
      <c r="E71" s="8" t="s">
        <v>11</v>
      </c>
      <c r="F71" s="8">
        <f>SUM(F8:F70)</f>
        <v>109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398" t="s">
        <v>12</v>
      </c>
      <c r="H73" s="398"/>
      <c r="I73" s="39"/>
      <c r="J73" s="13">
        <f>SUM(D8:D70)</f>
        <v>41731388</v>
      </c>
      <c r="M73" s="37"/>
    </row>
    <row r="74" spans="1:17" x14ac:dyDescent="0.25">
      <c r="A74" s="4"/>
      <c r="B74" s="3"/>
      <c r="C74" s="40"/>
      <c r="D74" s="6"/>
      <c r="E74" s="7"/>
      <c r="F74" s="3"/>
      <c r="G74" s="398" t="s">
        <v>13</v>
      </c>
      <c r="H74" s="398"/>
      <c r="I74" s="39"/>
      <c r="J74" s="13">
        <f>SUM(G8:G70)</f>
        <v>12901347</v>
      </c>
      <c r="M74" s="37"/>
    </row>
    <row r="75" spans="1:17" x14ac:dyDescent="0.25">
      <c r="A75" s="14"/>
      <c r="B75" s="7"/>
      <c r="C75" s="40"/>
      <c r="D75" s="6"/>
      <c r="E75" s="7"/>
      <c r="F75" s="3"/>
      <c r="G75" s="398" t="s">
        <v>14</v>
      </c>
      <c r="H75" s="398"/>
      <c r="I75" s="41"/>
      <c r="J75" s="15">
        <f>J73-J74</f>
        <v>28830041</v>
      </c>
      <c r="M75" s="37"/>
    </row>
    <row r="76" spans="1:17" x14ac:dyDescent="0.25">
      <c r="A76" s="4"/>
      <c r="B76" s="16"/>
      <c r="C76" s="40"/>
      <c r="D76" s="17"/>
      <c r="E76" s="7"/>
      <c r="F76" s="3"/>
      <c r="G76" s="398" t="s">
        <v>15</v>
      </c>
      <c r="H76" s="398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398" t="s">
        <v>16</v>
      </c>
      <c r="H77" s="398"/>
      <c r="I77" s="39"/>
      <c r="J77" s="13">
        <f>J75+J76</f>
        <v>28830041</v>
      </c>
      <c r="M77" s="37"/>
    </row>
    <row r="78" spans="1:17" x14ac:dyDescent="0.25">
      <c r="A78" s="4"/>
      <c r="B78" s="16"/>
      <c r="C78" s="40"/>
      <c r="D78" s="17"/>
      <c r="E78" s="7"/>
      <c r="F78" s="3"/>
      <c r="G78" s="398" t="s">
        <v>5</v>
      </c>
      <c r="H78" s="398"/>
      <c r="I78" s="39"/>
      <c r="J78" s="13">
        <f>SUM(I8:I71)</f>
        <v>28818578</v>
      </c>
      <c r="M78" s="37"/>
    </row>
    <row r="79" spans="1:17" x14ac:dyDescent="0.25">
      <c r="A79" s="4"/>
      <c r="B79" s="16"/>
      <c r="C79" s="40"/>
      <c r="D79" s="17"/>
      <c r="E79" s="7"/>
      <c r="F79" s="3"/>
      <c r="G79" s="398" t="s">
        <v>32</v>
      </c>
      <c r="H79" s="398"/>
      <c r="I79" s="40" t="str">
        <f>IF(J79&gt;0,"SALDO",IF(J79&lt;0,"PIUTANG",IF(J79=0,"LUNAS")))</f>
        <v>PIUTANG</v>
      </c>
      <c r="J79" s="13">
        <f>J78-J77</f>
        <v>-11463</v>
      </c>
      <c r="M7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08"/>
      <c r="I7" s="442"/>
      <c r="J7" s="41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98" t="s">
        <v>12</v>
      </c>
      <c r="H28" s="398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98" t="s">
        <v>13</v>
      </c>
      <c r="H29" s="398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98" t="s">
        <v>14</v>
      </c>
      <c r="H30" s="398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98" t="s">
        <v>15</v>
      </c>
      <c r="H31" s="398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98" t="s">
        <v>16</v>
      </c>
      <c r="H32" s="398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98" t="s">
        <v>5</v>
      </c>
      <c r="H33" s="398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98" t="s">
        <v>32</v>
      </c>
      <c r="H34" s="398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1"/>
  <sheetViews>
    <sheetView workbookViewId="0">
      <pane ySplit="7" topLeftCell="A33" activePane="bottomLeft" state="frozen"/>
      <selection pane="bottomLeft" activeCell="J45" sqref="J4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J55*-1</f>
        <v>7157475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245"/>
      <c r="I40" s="245">
        <v>4000000</v>
      </c>
      <c r="J40" s="246" t="s">
        <v>17</v>
      </c>
    </row>
    <row r="41" spans="1:10" x14ac:dyDescent="0.25">
      <c r="A41" s="98">
        <v>43369</v>
      </c>
      <c r="B41" s="99">
        <v>180175847</v>
      </c>
      <c r="C41" s="100">
        <v>17</v>
      </c>
      <c r="D41" s="34">
        <v>2008913</v>
      </c>
      <c r="E41" s="101"/>
      <c r="F41" s="99"/>
      <c r="G41" s="34"/>
      <c r="H41" s="245"/>
      <c r="I41" s="245"/>
      <c r="J41" s="246"/>
    </row>
    <row r="42" spans="1:10" x14ac:dyDescent="0.25">
      <c r="A42" s="98">
        <v>43369</v>
      </c>
      <c r="B42" s="99">
        <v>180175848</v>
      </c>
      <c r="C42" s="100">
        <v>13</v>
      </c>
      <c r="D42" s="34">
        <v>1489250</v>
      </c>
      <c r="E42" s="101"/>
      <c r="F42" s="99"/>
      <c r="G42" s="34"/>
      <c r="H42" s="245"/>
      <c r="I42" s="245"/>
      <c r="J42" s="246"/>
    </row>
    <row r="43" spans="1:10" x14ac:dyDescent="0.25">
      <c r="A43" s="98">
        <v>43369</v>
      </c>
      <c r="B43" s="99">
        <v>180175851</v>
      </c>
      <c r="C43" s="100">
        <v>7</v>
      </c>
      <c r="D43" s="34">
        <v>760550</v>
      </c>
      <c r="E43" s="101"/>
      <c r="F43" s="99"/>
      <c r="G43" s="34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235"/>
      <c r="B46" s="234"/>
      <c r="C46" s="240"/>
      <c r="D46" s="236"/>
      <c r="E46" s="237"/>
      <c r="F46" s="234"/>
      <c r="G46" s="236"/>
      <c r="H46" s="239"/>
      <c r="I46" s="239"/>
      <c r="J46" s="236"/>
    </row>
    <row r="47" spans="1:10" x14ac:dyDescent="0.25">
      <c r="A47" s="235"/>
      <c r="B47" s="223" t="s">
        <v>11</v>
      </c>
      <c r="C47" s="232">
        <f>SUM(C8:C46)</f>
        <v>850</v>
      </c>
      <c r="D47" s="224"/>
      <c r="E47" s="223" t="s">
        <v>11</v>
      </c>
      <c r="F47" s="223">
        <f>SUM(F8:F46)</f>
        <v>136</v>
      </c>
      <c r="G47" s="224">
        <f>SUM(G8:G46)</f>
        <v>14181740</v>
      </c>
      <c r="H47" s="239"/>
      <c r="I47" s="239"/>
      <c r="J47" s="236"/>
    </row>
    <row r="48" spans="1:10" x14ac:dyDescent="0.25">
      <c r="A48" s="235"/>
      <c r="B48" s="223"/>
      <c r="C48" s="232"/>
      <c r="D48" s="224"/>
      <c r="E48" s="237"/>
      <c r="F48" s="234"/>
      <c r="G48" s="236"/>
      <c r="H48" s="239"/>
      <c r="I48" s="239"/>
      <c r="J48" s="236"/>
    </row>
    <row r="49" spans="1:16" x14ac:dyDescent="0.25">
      <c r="A49" s="225"/>
      <c r="B49" s="226"/>
      <c r="C49" s="240"/>
      <c r="D49" s="236"/>
      <c r="E49" s="223"/>
      <c r="F49" s="234"/>
      <c r="G49" s="398" t="s">
        <v>12</v>
      </c>
      <c r="H49" s="398"/>
      <c r="I49" s="239"/>
      <c r="J49" s="227">
        <f>SUM(D8:D46)</f>
        <v>88696391</v>
      </c>
    </row>
    <row r="50" spans="1:16" x14ac:dyDescent="0.25">
      <c r="A50" s="235"/>
      <c r="B50" s="234"/>
      <c r="C50" s="240"/>
      <c r="D50" s="236"/>
      <c r="E50" s="223"/>
      <c r="F50" s="234"/>
      <c r="G50" s="398" t="s">
        <v>13</v>
      </c>
      <c r="H50" s="398"/>
      <c r="I50" s="239"/>
      <c r="J50" s="227">
        <f>SUM(G8:G46)</f>
        <v>14181740</v>
      </c>
    </row>
    <row r="51" spans="1:16" x14ac:dyDescent="0.25">
      <c r="A51" s="228"/>
      <c r="B51" s="237"/>
      <c r="C51" s="240"/>
      <c r="D51" s="236"/>
      <c r="E51" s="237"/>
      <c r="F51" s="234"/>
      <c r="G51" s="398" t="s">
        <v>14</v>
      </c>
      <c r="H51" s="398"/>
      <c r="I51" s="41"/>
      <c r="J51" s="229">
        <f>J49-J50</f>
        <v>74514651</v>
      </c>
    </row>
    <row r="52" spans="1:16" x14ac:dyDescent="0.25">
      <c r="A52" s="235"/>
      <c r="B52" s="230"/>
      <c r="C52" s="240"/>
      <c r="D52" s="231"/>
      <c r="E52" s="237"/>
      <c r="F52" s="223"/>
      <c r="G52" s="398" t="s">
        <v>15</v>
      </c>
      <c r="H52" s="398"/>
      <c r="I52" s="239"/>
      <c r="J52" s="227">
        <f>SUM(H8:H48)</f>
        <v>0</v>
      </c>
    </row>
    <row r="53" spans="1:16" x14ac:dyDescent="0.25">
      <c r="A53" s="235"/>
      <c r="B53" s="230"/>
      <c r="C53" s="240"/>
      <c r="D53" s="231"/>
      <c r="E53" s="237"/>
      <c r="F53" s="223"/>
      <c r="G53" s="398" t="s">
        <v>16</v>
      </c>
      <c r="H53" s="398"/>
      <c r="I53" s="239"/>
      <c r="J53" s="227">
        <f>J51+J52</f>
        <v>74514651</v>
      </c>
    </row>
    <row r="54" spans="1:16" x14ac:dyDescent="0.25">
      <c r="A54" s="235"/>
      <c r="B54" s="230"/>
      <c r="C54" s="240"/>
      <c r="D54" s="231"/>
      <c r="E54" s="237"/>
      <c r="F54" s="234"/>
      <c r="G54" s="398" t="s">
        <v>5</v>
      </c>
      <c r="H54" s="398"/>
      <c r="I54" s="239"/>
      <c r="J54" s="227">
        <f>SUM(I8:I48)</f>
        <v>67357176</v>
      </c>
    </row>
    <row r="55" spans="1:16" x14ac:dyDescent="0.25">
      <c r="A55" s="235"/>
      <c r="B55" s="230"/>
      <c r="C55" s="240"/>
      <c r="D55" s="231"/>
      <c r="E55" s="237"/>
      <c r="F55" s="234"/>
      <c r="G55" s="398" t="s">
        <v>32</v>
      </c>
      <c r="H55" s="398"/>
      <c r="I55" s="240" t="str">
        <f>IF(J55&gt;0,"SALDO",IF(J55&lt;0,"PIUTANG",IF(J55=0,"LUNAS")))</f>
        <v>PIUTANG</v>
      </c>
      <c r="J55" s="227">
        <f>J54-J53</f>
        <v>-7157475</v>
      </c>
    </row>
    <row r="56" spans="1:16" x14ac:dyDescent="0.25">
      <c r="F56" s="219"/>
      <c r="G56" s="219"/>
      <c r="J56" s="219"/>
    </row>
    <row r="57" spans="1:16" x14ac:dyDescent="0.25">
      <c r="C57" s="219"/>
      <c r="D57" s="219"/>
      <c r="F57" s="219"/>
      <c r="G57" s="219"/>
      <c r="J57" s="219"/>
      <c r="M57" s="233"/>
      <c r="N57" s="233"/>
      <c r="O57" s="233"/>
      <c r="P57" s="233"/>
    </row>
    <row r="58" spans="1:16" x14ac:dyDescent="0.25">
      <c r="C58" s="219"/>
      <c r="D58" s="219"/>
      <c r="F58" s="219"/>
      <c r="G58" s="219"/>
      <c r="J58" s="219"/>
      <c r="L58" s="238"/>
      <c r="M58" s="233"/>
      <c r="N58" s="233"/>
      <c r="O58" s="233"/>
      <c r="P58" s="233"/>
    </row>
    <row r="59" spans="1:16" x14ac:dyDescent="0.25">
      <c r="C59" s="219"/>
      <c r="D59" s="219"/>
      <c r="F59" s="219"/>
      <c r="G59" s="219"/>
      <c r="J59" s="219"/>
      <c r="L59" s="238"/>
      <c r="M59" s="233"/>
      <c r="N59" s="233"/>
      <c r="O59" s="233"/>
      <c r="P59" s="233"/>
    </row>
    <row r="60" spans="1:16" x14ac:dyDescent="0.25">
      <c r="C60" s="219"/>
      <c r="D60" s="219"/>
      <c r="F60" s="219"/>
      <c r="G60" s="219"/>
      <c r="J60" s="219"/>
      <c r="L60" s="233"/>
      <c r="M60" s="233"/>
      <c r="N60" s="233"/>
      <c r="O60" s="233"/>
      <c r="P60" s="233"/>
    </row>
    <row r="61" spans="1:16" x14ac:dyDescent="0.25">
      <c r="C61" s="219"/>
      <c r="D61" s="219"/>
      <c r="L61" s="233"/>
      <c r="M61" s="233"/>
      <c r="N61" s="233"/>
      <c r="O61" s="233"/>
      <c r="P6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9" t="s">
        <v>22</v>
      </c>
      <c r="G1" s="399"/>
      <c r="H1" s="39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98" t="s">
        <v>12</v>
      </c>
      <c r="H27" s="398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98" t="s">
        <v>13</v>
      </c>
      <c r="H28" s="398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98" t="s">
        <v>14</v>
      </c>
      <c r="H29" s="398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98" t="s">
        <v>15</v>
      </c>
      <c r="H30" s="398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98" t="s">
        <v>16</v>
      </c>
      <c r="H31" s="398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98" t="s">
        <v>5</v>
      </c>
      <c r="H32" s="398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98" t="s">
        <v>32</v>
      </c>
      <c r="H33" s="398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9" t="s">
        <v>21</v>
      </c>
      <c r="G2" s="399"/>
      <c r="H2" s="39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98" t="s">
        <v>12</v>
      </c>
      <c r="H46" s="39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98" t="s">
        <v>13</v>
      </c>
      <c r="H47" s="39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98" t="s">
        <v>14</v>
      </c>
      <c r="H48" s="39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98" t="s">
        <v>15</v>
      </c>
      <c r="H49" s="39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98" t="s">
        <v>16</v>
      </c>
      <c r="H50" s="39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98" t="s">
        <v>5</v>
      </c>
      <c r="H51" s="39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98" t="s">
        <v>32</v>
      </c>
      <c r="H52" s="39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98" t="s">
        <v>12</v>
      </c>
      <c r="H69" s="39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98" t="s">
        <v>13</v>
      </c>
      <c r="H70" s="39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98" t="s">
        <v>14</v>
      </c>
      <c r="H71" s="39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98" t="s">
        <v>15</v>
      </c>
      <c r="H72" s="39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98" t="s">
        <v>16</v>
      </c>
      <c r="H73" s="39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98" t="s">
        <v>5</v>
      </c>
      <c r="H74" s="39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98" t="s">
        <v>32</v>
      </c>
      <c r="H75" s="39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08"/>
      <c r="I7" s="442"/>
      <c r="J7" s="41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98" t="s">
        <v>12</v>
      </c>
      <c r="H44" s="39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98" t="s">
        <v>13</v>
      </c>
      <c r="H45" s="39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98" t="s">
        <v>14</v>
      </c>
      <c r="H46" s="39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98" t="s">
        <v>15</v>
      </c>
      <c r="H47" s="39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98" t="s">
        <v>16</v>
      </c>
      <c r="H48" s="39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98" t="s">
        <v>5</v>
      </c>
      <c r="H49" s="39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98" t="s">
        <v>32</v>
      </c>
      <c r="H50" s="39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08"/>
      <c r="I7" s="442"/>
      <c r="J7" s="41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98" t="s">
        <v>12</v>
      </c>
      <c r="H49" s="39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98" t="s">
        <v>13</v>
      </c>
      <c r="H50" s="39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98" t="s">
        <v>14</v>
      </c>
      <c r="H51" s="39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98" t="s">
        <v>15</v>
      </c>
      <c r="H52" s="39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98" t="s">
        <v>16</v>
      </c>
      <c r="H53" s="39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98" t="s">
        <v>5</v>
      </c>
      <c r="H54" s="39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98" t="s">
        <v>32</v>
      </c>
      <c r="H55" s="39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43367</v>
      </c>
      <c r="C5" s="281">
        <f>'Taufik ST'!I2</f>
        <v>5941252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43367</v>
      </c>
      <c r="C6" s="281">
        <f>'Indra Fashion'!I2</f>
        <v>353063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43372</v>
      </c>
      <c r="C7" s="281">
        <f>Atlantis!I2</f>
        <v>479241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43372</v>
      </c>
      <c r="C8" s="281">
        <f>Bandros!I2</f>
        <v>4886526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43372</v>
      </c>
      <c r="C9" s="281">
        <f>Bentang!I2</f>
        <v>7157475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43372</v>
      </c>
      <c r="C11" s="281">
        <f>ESP!I2</f>
        <v>430665</v>
      </c>
      <c r="E11" s="289"/>
    </row>
    <row r="12" spans="1:5" s="267" customFormat="1" ht="18.75" customHeight="1" x14ac:dyDescent="0.25">
      <c r="A12" s="185" t="s">
        <v>203</v>
      </c>
      <c r="B12" s="184">
        <v>43372</v>
      </c>
      <c r="C12" s="281">
        <f>Yuan!I2</f>
        <v>931351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11463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1217941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43372</v>
      </c>
      <c r="C20" s="281">
        <f>'Sale Atlantis'!I2</f>
        <v>439035</v>
      </c>
      <c r="E20" s="288"/>
    </row>
    <row r="21" spans="1:5" s="267" customFormat="1" ht="18.75" customHeight="1" x14ac:dyDescent="0.25">
      <c r="A21" s="185" t="s">
        <v>214</v>
      </c>
      <c r="B21" s="184">
        <v>43372</v>
      </c>
      <c r="C21" s="281">
        <f>'Sale ESP'!I2</f>
        <v>54900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31777064.5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5" t="s">
        <v>13</v>
      </c>
      <c r="H648" s="41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5" t="s">
        <v>14</v>
      </c>
      <c r="H649" s="41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5" t="s">
        <v>15</v>
      </c>
      <c r="H650" s="41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5" t="s">
        <v>16</v>
      </c>
      <c r="H651" s="41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5</v>
      </c>
      <c r="H652" s="41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32</v>
      </c>
      <c r="H653" s="41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9" t="s">
        <v>22</v>
      </c>
      <c r="G1" s="399"/>
      <c r="H1" s="39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08"/>
      <c r="I7" s="442"/>
      <c r="J7" s="41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98" t="s">
        <v>12</v>
      </c>
      <c r="H120" s="39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98" t="s">
        <v>13</v>
      </c>
      <c r="H121" s="39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98" t="s">
        <v>14</v>
      </c>
      <c r="H122" s="39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98" t="s">
        <v>15</v>
      </c>
      <c r="H123" s="39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98" t="s">
        <v>16</v>
      </c>
      <c r="H124" s="39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98" t="s">
        <v>5</v>
      </c>
      <c r="H125" s="39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98" t="s">
        <v>32</v>
      </c>
      <c r="H126" s="39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9" t="s">
        <v>22</v>
      </c>
      <c r="G1" s="399"/>
      <c r="H1" s="39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9" t="s">
        <v>21</v>
      </c>
      <c r="G2" s="399"/>
      <c r="H2" s="39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98" t="s">
        <v>12</v>
      </c>
      <c r="H121" s="39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98" t="s">
        <v>13</v>
      </c>
      <c r="H122" s="39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98" t="s">
        <v>14</v>
      </c>
      <c r="H123" s="39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98" t="s">
        <v>15</v>
      </c>
      <c r="H124" s="39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98" t="s">
        <v>16</v>
      </c>
      <c r="H125" s="39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98" t="s">
        <v>5</v>
      </c>
      <c r="H126" s="39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98" t="s">
        <v>32</v>
      </c>
      <c r="H127" s="39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9" t="s">
        <v>22</v>
      </c>
      <c r="G1" s="399"/>
      <c r="H1" s="39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9" t="s">
        <v>21</v>
      </c>
      <c r="G2" s="399"/>
      <c r="H2" s="39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02" t="s">
        <v>4</v>
      </c>
      <c r="I5" s="460" t="s">
        <v>5</v>
      </c>
      <c r="J5" s="404" t="s">
        <v>6</v>
      </c>
      <c r="L5" s="37"/>
      <c r="M5" s="37"/>
      <c r="N5" s="37"/>
      <c r="O5" s="37"/>
      <c r="P5" s="37"/>
      <c r="Q5" s="37"/>
    </row>
    <row r="6" spans="1:17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2"/>
      <c r="I6" s="460"/>
      <c r="J6" s="40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98" t="s">
        <v>12</v>
      </c>
      <c r="H31" s="39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98" t="s">
        <v>13</v>
      </c>
      <c r="H32" s="39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98" t="s">
        <v>14</v>
      </c>
      <c r="H33" s="39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98" t="s">
        <v>15</v>
      </c>
      <c r="H34" s="39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98" t="s">
        <v>16</v>
      </c>
      <c r="H35" s="39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98" t="s">
        <v>5</v>
      </c>
      <c r="H36" s="39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98" t="s">
        <v>32</v>
      </c>
      <c r="H37" s="39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9" t="s">
        <v>21</v>
      </c>
      <c r="G2" s="399"/>
      <c r="H2" s="39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98" t="s">
        <v>12</v>
      </c>
      <c r="H53" s="39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98" t="s">
        <v>13</v>
      </c>
      <c r="H54" s="39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98" t="s">
        <v>14</v>
      </c>
      <c r="H55" s="39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98" t="s">
        <v>15</v>
      </c>
      <c r="H56" s="39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98" t="s">
        <v>16</v>
      </c>
      <c r="H57" s="39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98" t="s">
        <v>5</v>
      </c>
      <c r="H58" s="39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98" t="s">
        <v>32</v>
      </c>
      <c r="H59" s="39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2"/>
      <c r="I7" s="460"/>
      <c r="J7" s="40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9" t="s">
        <v>22</v>
      </c>
      <c r="G1" s="399"/>
      <c r="H1" s="39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0" t="s">
        <v>62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9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2"/>
      <c r="I7" s="403"/>
      <c r="J7" s="40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98" t="s">
        <v>12</v>
      </c>
      <c r="H32" s="39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98" t="s">
        <v>13</v>
      </c>
      <c r="H33" s="39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98" t="s">
        <v>14</v>
      </c>
      <c r="H34" s="39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98" t="s">
        <v>15</v>
      </c>
      <c r="H35" s="39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98" t="s">
        <v>16</v>
      </c>
      <c r="H36" s="39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98" t="s">
        <v>5</v>
      </c>
      <c r="H37" s="39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98" t="s">
        <v>32</v>
      </c>
      <c r="H38" s="39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9" t="s">
        <v>21</v>
      </c>
      <c r="G2" s="399"/>
      <c r="H2" s="39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08"/>
      <c r="I7" s="442"/>
      <c r="J7" s="41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98" t="s">
        <v>12</v>
      </c>
      <c r="H73" s="39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98" t="s">
        <v>13</v>
      </c>
      <c r="H74" s="39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98" t="s">
        <v>14</v>
      </c>
      <c r="H75" s="39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98" t="s">
        <v>15</v>
      </c>
      <c r="H76" s="39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98" t="s">
        <v>16</v>
      </c>
      <c r="H77" s="39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98" t="s">
        <v>5</v>
      </c>
      <c r="H78" s="39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98" t="s">
        <v>32</v>
      </c>
      <c r="H79" s="39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9" t="s">
        <v>119</v>
      </c>
      <c r="G2" s="399"/>
      <c r="H2" s="39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18"/>
      <c r="N5" s="18"/>
      <c r="O5" s="37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64" t="s">
        <v>4</v>
      </c>
      <c r="I6" s="466" t="s">
        <v>5</v>
      </c>
      <c r="J6" s="467" t="s">
        <v>6</v>
      </c>
      <c r="L6" s="18"/>
      <c r="N6" s="18"/>
      <c r="O6" s="37"/>
    </row>
    <row r="7" spans="1:15" x14ac:dyDescent="0.25">
      <c r="A7" s="40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5"/>
      <c r="I7" s="466"/>
      <c r="J7" s="46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3" t="s">
        <v>12</v>
      </c>
      <c r="H19" s="46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3" t="s">
        <v>13</v>
      </c>
      <c r="H20" s="46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3" t="s">
        <v>14</v>
      </c>
      <c r="H21" s="46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3" t="s">
        <v>15</v>
      </c>
      <c r="H22" s="46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3" t="s">
        <v>16</v>
      </c>
      <c r="H23" s="46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3" t="s">
        <v>5</v>
      </c>
      <c r="H24" s="46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3" t="s">
        <v>32</v>
      </c>
      <c r="H25" s="46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9" t="s">
        <v>22</v>
      </c>
      <c r="G1" s="399"/>
      <c r="H1" s="39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08"/>
      <c r="I7" s="442"/>
      <c r="J7" s="41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9" t="s">
        <v>22</v>
      </c>
      <c r="G1" s="399"/>
      <c r="H1" s="39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9" t="s">
        <v>21</v>
      </c>
      <c r="G2" s="399"/>
      <c r="H2" s="39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08"/>
      <c r="I7" s="442"/>
      <c r="J7" s="41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98" t="s">
        <v>12</v>
      </c>
      <c r="H35" s="39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98" t="s">
        <v>13</v>
      </c>
      <c r="H36" s="39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98" t="s">
        <v>14</v>
      </c>
      <c r="H37" s="39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98" t="s">
        <v>15</v>
      </c>
      <c r="H38" s="39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98" t="s">
        <v>16</v>
      </c>
      <c r="H39" s="39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98" t="s">
        <v>5</v>
      </c>
      <c r="H40" s="39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98" t="s">
        <v>32</v>
      </c>
      <c r="H41" s="39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9" t="s">
        <v>22</v>
      </c>
      <c r="G1" s="399"/>
      <c r="H1" s="39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9" t="s">
        <v>21</v>
      </c>
      <c r="G2" s="399"/>
      <c r="H2" s="39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08"/>
      <c r="I7" s="442"/>
      <c r="J7" s="41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9" t="s">
        <v>21</v>
      </c>
      <c r="G2" s="399"/>
      <c r="H2" s="39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08"/>
      <c r="I7" s="442"/>
      <c r="J7" s="41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98" t="s">
        <v>12</v>
      </c>
      <c r="H35" s="39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98" t="s">
        <v>13</v>
      </c>
      <c r="H36" s="39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98" t="s">
        <v>14</v>
      </c>
      <c r="H37" s="39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98" t="s">
        <v>15</v>
      </c>
      <c r="H38" s="39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98" t="s">
        <v>16</v>
      </c>
      <c r="H39" s="39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98" t="s">
        <v>5</v>
      </c>
      <c r="H40" s="39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9" t="s">
        <v>21</v>
      </c>
      <c r="G2" s="399"/>
      <c r="H2" s="39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08"/>
      <c r="I7" s="442"/>
      <c r="J7" s="41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9" t="s">
        <v>22</v>
      </c>
      <c r="G1" s="399"/>
      <c r="H1" s="39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08"/>
      <c r="I7" s="442"/>
      <c r="J7" s="41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98" t="s">
        <v>12</v>
      </c>
      <c r="H158" s="39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98" t="s">
        <v>13</v>
      </c>
      <c r="H159" s="39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98" t="s">
        <v>14</v>
      </c>
      <c r="H160" s="39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98" t="s">
        <v>15</v>
      </c>
      <c r="H161" s="39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98" t="s">
        <v>16</v>
      </c>
      <c r="H162" s="39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98" t="s">
        <v>5</v>
      </c>
      <c r="H163" s="39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98" t="s">
        <v>32</v>
      </c>
      <c r="H164" s="39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9" t="s">
        <v>22</v>
      </c>
      <c r="G1" s="399"/>
      <c r="H1" s="39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9" t="s">
        <v>21</v>
      </c>
      <c r="G2" s="399"/>
      <c r="H2" s="39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42"/>
      <c r="J7" s="41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98" t="s">
        <v>12</v>
      </c>
      <c r="H57" s="39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98" t="s">
        <v>13</v>
      </c>
      <c r="H58" s="39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98" t="s">
        <v>14</v>
      </c>
      <c r="H59" s="39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98" t="s">
        <v>15</v>
      </c>
      <c r="H60" s="39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98" t="s">
        <v>16</v>
      </c>
      <c r="H61" s="39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98" t="s">
        <v>5</v>
      </c>
      <c r="H62" s="39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98" t="s">
        <v>32</v>
      </c>
      <c r="H63" s="39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9" t="s">
        <v>22</v>
      </c>
      <c r="G1" s="399"/>
      <c r="H1" s="39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9" t="s">
        <v>21</v>
      </c>
      <c r="G2" s="399"/>
      <c r="H2" s="39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98" t="s">
        <v>12</v>
      </c>
      <c r="H116" s="39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98" t="s">
        <v>13</v>
      </c>
      <c r="H117" s="39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98" t="s">
        <v>14</v>
      </c>
      <c r="H118" s="39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98" t="s">
        <v>15</v>
      </c>
      <c r="H119" s="39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98" t="s">
        <v>16</v>
      </c>
      <c r="H120" s="39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98" t="s">
        <v>5</v>
      </c>
      <c r="H121" s="39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98" t="s">
        <v>32</v>
      </c>
      <c r="H122" s="39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J72*-1</f>
        <v>0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3" t="s">
        <v>12</v>
      </c>
      <c r="H66" s="46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13</v>
      </c>
      <c r="H67" s="46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3" t="s">
        <v>14</v>
      </c>
      <c r="H68" s="46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15</v>
      </c>
      <c r="H69" s="46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16</v>
      </c>
      <c r="H70" s="46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5</v>
      </c>
      <c r="H71" s="46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3" t="s">
        <v>32</v>
      </c>
      <c r="H72" s="46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98" t="s">
        <v>12</v>
      </c>
      <c r="H34" s="39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98" t="s">
        <v>13</v>
      </c>
      <c r="H35" s="39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98" t="s">
        <v>14</v>
      </c>
      <c r="H36" s="39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98" t="s">
        <v>15</v>
      </c>
      <c r="H37" s="39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98" t="s">
        <v>16</v>
      </c>
      <c r="H38" s="39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98" t="s">
        <v>5</v>
      </c>
      <c r="H39" s="39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98" t="s">
        <v>32</v>
      </c>
      <c r="H40" s="39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J71*-1</f>
        <v>12110891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3" t="s">
        <v>12</v>
      </c>
      <c r="H65" s="46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3" t="s">
        <v>13</v>
      </c>
      <c r="H66" s="46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14</v>
      </c>
      <c r="H67" s="46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3" t="s">
        <v>15</v>
      </c>
      <c r="H68" s="46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16</v>
      </c>
      <c r="H69" s="46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5</v>
      </c>
      <c r="H70" s="46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32</v>
      </c>
      <c r="H71" s="46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2018-09-29T10:39:32Z</dcterms:modified>
</cp:coreProperties>
</file>