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BCL 2019" sheetId="7" r:id="rId1"/>
    <sheet name="INF 2019" sheetId="6" r:id="rId2"/>
    <sheet name="INF 2018" sheetId="4" r:id="rId3"/>
    <sheet name="BCL 2018" sheetId="5" r:id="rId4"/>
    <sheet name="INF" sheetId="1" r:id="rId5"/>
    <sheet name="BCL" sheetId="2" r:id="rId6"/>
    <sheet name="Sheet3" sheetId="3" r:id="rId7"/>
  </sheets>
  <calcPr calcId="144525"/>
</workbook>
</file>

<file path=xl/calcChain.xml><?xml version="1.0" encoding="utf-8"?>
<calcChain xmlns="http://schemas.openxmlformats.org/spreadsheetml/2006/main">
  <c r="F32" i="7" l="1"/>
  <c r="F21" i="7"/>
  <c r="F20" i="7"/>
  <c r="F19" i="7"/>
  <c r="F18" i="7"/>
  <c r="F17" i="7"/>
  <c r="F16" i="7"/>
  <c r="D32" i="7"/>
  <c r="C32" i="7"/>
  <c r="D12" i="7"/>
  <c r="C21" i="7"/>
  <c r="D21" i="7" s="1"/>
  <c r="C20" i="7"/>
  <c r="C19" i="7"/>
  <c r="C18" i="7"/>
  <c r="C17" i="7"/>
  <c r="D17" i="7" s="1"/>
  <c r="C16" i="7"/>
  <c r="D16" i="7" s="1"/>
  <c r="D28" i="7"/>
  <c r="C28" i="7"/>
  <c r="D29" i="7"/>
  <c r="C29" i="7"/>
  <c r="C12" i="7"/>
  <c r="C11" i="7"/>
  <c r="D11" i="7" s="1"/>
  <c r="C10" i="7"/>
  <c r="D10" i="7" s="1"/>
  <c r="C9" i="7"/>
  <c r="D9" i="7" s="1"/>
  <c r="C8" i="7"/>
  <c r="D8" i="7" s="1"/>
  <c r="C15" i="7"/>
  <c r="D15" i="7" s="1"/>
  <c r="D31" i="7"/>
  <c r="D30" i="7"/>
  <c r="D27" i="7"/>
  <c r="D26" i="7"/>
  <c r="D25" i="7"/>
  <c r="D20" i="7"/>
  <c r="D19" i="7"/>
  <c r="D18" i="7"/>
  <c r="K39" i="7"/>
  <c r="D37" i="7"/>
  <c r="C14" i="7"/>
  <c r="D14" i="7" s="1"/>
  <c r="C13" i="7"/>
  <c r="D13" i="7" s="1"/>
  <c r="J5" i="6"/>
  <c r="J7" i="6"/>
  <c r="J6" i="6"/>
  <c r="J16" i="6"/>
  <c r="J23" i="6"/>
  <c r="J22" i="6"/>
  <c r="J30" i="6"/>
  <c r="J33" i="6"/>
  <c r="G6" i="6"/>
  <c r="H6" i="6" s="1"/>
  <c r="G11" i="6"/>
  <c r="H11" i="6" s="1"/>
  <c r="G33" i="6"/>
  <c r="G32" i="6"/>
  <c r="G31" i="6"/>
  <c r="G30" i="6"/>
  <c r="H28" i="6"/>
  <c r="H27" i="6"/>
  <c r="G27" i="6"/>
  <c r="G25" i="6"/>
  <c r="H25" i="6" s="1"/>
  <c r="H24" i="6"/>
  <c r="G24" i="6"/>
  <c r="G23" i="6"/>
  <c r="G22" i="6"/>
  <c r="H17" i="6"/>
  <c r="H16" i="6"/>
  <c r="G16" i="6"/>
  <c r="G14" i="6"/>
  <c r="H10" i="6"/>
  <c r="H9" i="6"/>
  <c r="G9" i="6"/>
  <c r="G8" i="6"/>
  <c r="G7" i="6"/>
  <c r="H7" i="6" s="1"/>
  <c r="G5" i="6"/>
  <c r="H5" i="6" s="1"/>
  <c r="H8" i="6"/>
  <c r="H12" i="6"/>
  <c r="H13" i="6"/>
  <c r="H14" i="6"/>
  <c r="H15" i="6"/>
  <c r="H18" i="6"/>
  <c r="H19" i="6"/>
  <c r="H20" i="6"/>
  <c r="H21" i="6"/>
  <c r="H22" i="6"/>
  <c r="H23" i="6"/>
  <c r="H26" i="6"/>
  <c r="H29" i="6"/>
  <c r="H30" i="6"/>
  <c r="H31" i="6"/>
  <c r="H32" i="6"/>
  <c r="H33" i="6"/>
  <c r="H34" i="6"/>
  <c r="H35" i="6"/>
  <c r="H36" i="6"/>
  <c r="H37" i="6"/>
  <c r="I29" i="3"/>
  <c r="I25" i="3"/>
  <c r="I27" i="3" s="1"/>
  <c r="I23" i="3"/>
  <c r="I21" i="3"/>
  <c r="I17" i="3"/>
  <c r="I19" i="3"/>
  <c r="I13" i="3"/>
  <c r="H38" i="6"/>
  <c r="C33" i="6"/>
  <c r="D37" i="5" l="1"/>
  <c r="I36" i="5"/>
  <c r="I35" i="5"/>
  <c r="I34" i="5"/>
  <c r="I33" i="5"/>
  <c r="C30" i="5" s="1"/>
  <c r="D30" i="5" s="1"/>
  <c r="I32" i="5"/>
  <c r="I31" i="5"/>
  <c r="C27" i="5" s="1"/>
  <c r="D27" i="5" s="1"/>
  <c r="I30" i="5"/>
  <c r="I29" i="5"/>
  <c r="D29" i="5"/>
  <c r="I28" i="5"/>
  <c r="C28" i="5"/>
  <c r="D28" i="5" s="1"/>
  <c r="I27" i="5"/>
  <c r="I26" i="5"/>
  <c r="C26" i="5"/>
  <c r="D26" i="5" s="1"/>
  <c r="I25" i="5"/>
  <c r="I24" i="5"/>
  <c r="C25" i="5" s="1"/>
  <c r="D25" i="5" s="1"/>
  <c r="I23" i="5"/>
  <c r="I22" i="5"/>
  <c r="I21" i="5"/>
  <c r="I20" i="5"/>
  <c r="C22" i="5" s="1"/>
  <c r="D22" i="5" s="1"/>
  <c r="I19" i="5"/>
  <c r="C21" i="5" s="1"/>
  <c r="D21" i="5" s="1"/>
  <c r="I18" i="5"/>
  <c r="I17" i="5"/>
  <c r="I16" i="5"/>
  <c r="I15" i="5"/>
  <c r="I14" i="5"/>
  <c r="C14" i="5"/>
  <c r="D14" i="5" s="1"/>
  <c r="I13" i="5"/>
  <c r="D13" i="5"/>
  <c r="C13" i="5"/>
  <c r="I12" i="5"/>
  <c r="I11" i="5"/>
  <c r="C24" i="5" s="1"/>
  <c r="D24" i="5" s="1"/>
  <c r="D11" i="5"/>
  <c r="C11" i="5"/>
  <c r="I10" i="5"/>
  <c r="C23" i="5" s="1"/>
  <c r="D23" i="5" s="1"/>
  <c r="I9" i="5"/>
  <c r="D9" i="5"/>
  <c r="C9" i="5"/>
  <c r="I8" i="5"/>
  <c r="C10" i="5" s="1"/>
  <c r="D10" i="5" s="1"/>
  <c r="C8" i="5"/>
  <c r="D8" i="5" s="1"/>
  <c r="J35" i="4"/>
  <c r="J34" i="4"/>
  <c r="J33" i="4"/>
  <c r="J32" i="4"/>
  <c r="J31" i="4"/>
  <c r="J29" i="4"/>
  <c r="E27" i="4"/>
  <c r="C27" i="4"/>
  <c r="D25" i="4"/>
  <c r="J24" i="4"/>
  <c r="D24" i="4"/>
  <c r="J23" i="4"/>
  <c r="D23" i="4"/>
  <c r="J22" i="4"/>
  <c r="D22" i="4"/>
  <c r="J21" i="4"/>
  <c r="D21" i="4"/>
  <c r="I16" i="4" s="1"/>
  <c r="J16" i="4" s="1"/>
  <c r="J20" i="4"/>
  <c r="D20" i="4"/>
  <c r="I30" i="4" s="1"/>
  <c r="J30" i="4" s="1"/>
  <c r="I19" i="4"/>
  <c r="J19" i="4" s="1"/>
  <c r="D19" i="4"/>
  <c r="J18" i="4"/>
  <c r="D18" i="4"/>
  <c r="I27" i="4" s="1"/>
  <c r="J27" i="4" s="1"/>
  <c r="J17" i="4"/>
  <c r="D17" i="4"/>
  <c r="D16" i="4"/>
  <c r="J15" i="4"/>
  <c r="D15" i="4"/>
  <c r="I14" i="4"/>
  <c r="J14" i="4" s="1"/>
  <c r="D14" i="4"/>
  <c r="D13" i="4"/>
  <c r="I12" i="4"/>
  <c r="J12" i="4" s="1"/>
  <c r="D12" i="4"/>
  <c r="D11" i="4"/>
  <c r="D10" i="4"/>
  <c r="I11" i="4" s="1"/>
  <c r="J11" i="4" s="1"/>
  <c r="D9" i="4"/>
  <c r="I28" i="4" s="1"/>
  <c r="J28" i="4" s="1"/>
  <c r="D8" i="4"/>
  <c r="I26" i="4" s="1"/>
  <c r="J26" i="4" s="1"/>
  <c r="K7" i="4"/>
  <c r="D7" i="4"/>
  <c r="I25" i="4" s="1"/>
  <c r="J25" i="4" s="1"/>
  <c r="D6" i="4"/>
  <c r="I9" i="4" s="1"/>
  <c r="J9" i="4" s="1"/>
  <c r="D27" i="4" l="1"/>
  <c r="I7" i="4" s="1"/>
  <c r="J7" i="4" s="1"/>
  <c r="I8" i="4"/>
  <c r="J8" i="4" s="1"/>
  <c r="I10" i="4"/>
  <c r="J10" i="4" s="1"/>
  <c r="I13" i="4"/>
  <c r="J13" i="4" s="1"/>
  <c r="C27" i="1" l="1"/>
  <c r="K7" i="1"/>
  <c r="D37" i="2"/>
  <c r="D14" i="2"/>
  <c r="D13" i="2"/>
  <c r="D11" i="2"/>
  <c r="D30" i="2" l="1"/>
  <c r="D29" i="2"/>
  <c r="D28" i="2"/>
  <c r="D27" i="2"/>
  <c r="C30" i="2"/>
  <c r="C28" i="2"/>
  <c r="C27" i="2"/>
  <c r="D26" i="2"/>
  <c r="D25" i="2"/>
  <c r="C26" i="2"/>
  <c r="C25" i="2"/>
  <c r="D24" i="2"/>
  <c r="D23" i="2"/>
  <c r="D22" i="2"/>
  <c r="D21" i="2"/>
  <c r="D10" i="2"/>
  <c r="C23" i="2"/>
  <c r="C24" i="2"/>
  <c r="C22" i="2"/>
  <c r="C21" i="2"/>
  <c r="C11" i="2"/>
  <c r="C14" i="2"/>
  <c r="C13" i="2"/>
  <c r="C10" i="2"/>
  <c r="D9" i="2"/>
  <c r="D8" i="2"/>
  <c r="C9" i="2"/>
  <c r="C8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J35" i="1" l="1"/>
  <c r="J34" i="1"/>
  <c r="J33" i="1"/>
  <c r="J32" i="1"/>
  <c r="J31" i="1"/>
  <c r="J29" i="1"/>
  <c r="J24" i="1"/>
  <c r="J23" i="1"/>
  <c r="J22" i="1"/>
  <c r="J21" i="1"/>
  <c r="J20" i="1"/>
  <c r="J18" i="1"/>
  <c r="J17" i="1"/>
  <c r="J15" i="1"/>
  <c r="E27" i="1"/>
  <c r="D25" i="1"/>
  <c r="D24" i="1"/>
  <c r="D23" i="1"/>
  <c r="D22" i="1"/>
  <c r="D21" i="1"/>
  <c r="D20" i="1"/>
  <c r="D19" i="1"/>
  <c r="D18" i="1"/>
  <c r="D17" i="1"/>
  <c r="D16" i="1"/>
  <c r="D15" i="1"/>
  <c r="D14" i="1"/>
  <c r="I19" i="1" s="1"/>
  <c r="J19" i="1" s="1"/>
  <c r="D13" i="1"/>
  <c r="D12" i="1"/>
  <c r="D11" i="1"/>
  <c r="D10" i="1"/>
  <c r="I11" i="1" s="1"/>
  <c r="J11" i="1" s="1"/>
  <c r="D9" i="1"/>
  <c r="D8" i="1"/>
  <c r="I26" i="1" s="1"/>
  <c r="J26" i="1" s="1"/>
  <c r="D7" i="1"/>
  <c r="I25" i="1" s="1"/>
  <c r="J25" i="1" s="1"/>
  <c r="D6" i="1"/>
  <c r="I9" i="1" l="1"/>
  <c r="J9" i="1" s="1"/>
  <c r="I13" i="1"/>
  <c r="J13" i="1" s="1"/>
  <c r="I30" i="1"/>
  <c r="J30" i="1" s="1"/>
  <c r="I28" i="1"/>
  <c r="J28" i="1" s="1"/>
  <c r="I16" i="1"/>
  <c r="J16" i="1" s="1"/>
  <c r="I10" i="1"/>
  <c r="J10" i="1" s="1"/>
  <c r="I27" i="1"/>
  <c r="J27" i="1" s="1"/>
  <c r="I8" i="1"/>
  <c r="J8" i="1" s="1"/>
  <c r="I14" i="1"/>
  <c r="J14" i="1" s="1"/>
  <c r="D27" i="1"/>
  <c r="I7" i="1" s="1"/>
  <c r="J7" i="1" s="1"/>
  <c r="I12" i="1"/>
  <c r="J12" i="1" s="1"/>
</calcChain>
</file>

<file path=xl/sharedStrings.xml><?xml version="1.0" encoding="utf-8"?>
<sst xmlns="http://schemas.openxmlformats.org/spreadsheetml/2006/main" count="572" uniqueCount="172">
  <si>
    <t>Inficlo</t>
  </si>
  <si>
    <t>Barang</t>
  </si>
  <si>
    <t>Hangtag</t>
  </si>
  <si>
    <t>Slip Kain</t>
  </si>
  <si>
    <t>Label Kain</t>
  </si>
  <si>
    <t>Plastik Besar</t>
  </si>
  <si>
    <t>Plastik Kecil</t>
  </si>
  <si>
    <t>Slip Karet</t>
  </si>
  <si>
    <t>Logam Cor Emas</t>
  </si>
  <si>
    <t>Logam Cor Nikel</t>
  </si>
  <si>
    <t>Logam Cor Bakar</t>
  </si>
  <si>
    <t>Label ID</t>
  </si>
  <si>
    <t>Kulit Lubang 2</t>
  </si>
  <si>
    <t>Ketupat Sablon</t>
  </si>
  <si>
    <t>Kulit Jeans</t>
  </si>
  <si>
    <t>Gantungan Resleting</t>
  </si>
  <si>
    <t>Kain Tas</t>
  </si>
  <si>
    <t>Logam Kaleng</t>
  </si>
  <si>
    <t>Emblem</t>
  </si>
  <si>
    <t>Laken Jaket</t>
  </si>
  <si>
    <t>Dus Besar</t>
  </si>
  <si>
    <t>Dus Kecil</t>
  </si>
  <si>
    <t>Laken XL</t>
  </si>
  <si>
    <t>Laken L</t>
  </si>
  <si>
    <t>Laken M</t>
  </si>
  <si>
    <t>Laken S</t>
  </si>
  <si>
    <t>Kulit tas 1</t>
  </si>
  <si>
    <t>Kulit tas 2</t>
  </si>
  <si>
    <t>Zipper 3</t>
  </si>
  <si>
    <t>Zipper 5</t>
  </si>
  <si>
    <t>Zipper 10</t>
  </si>
  <si>
    <t>Tas Punggung</t>
  </si>
  <si>
    <t>Gamis</t>
  </si>
  <si>
    <t xml:space="preserve">Atasan </t>
  </si>
  <si>
    <t>Sarimbit</t>
  </si>
  <si>
    <t>Mukena</t>
  </si>
  <si>
    <t>Jilbab 9</t>
  </si>
  <si>
    <t>Jaket ce</t>
  </si>
  <si>
    <t>Couple jaket</t>
  </si>
  <si>
    <t>Celana ce</t>
  </si>
  <si>
    <t>Celana co</t>
  </si>
  <si>
    <t>Pakaian co</t>
  </si>
  <si>
    <t>Jaket co</t>
  </si>
  <si>
    <t>Jaket motor</t>
  </si>
  <si>
    <t>Tas wanita</t>
  </si>
  <si>
    <t>Tas semi</t>
  </si>
  <si>
    <t>Dompet ce</t>
  </si>
  <si>
    <t>Tas samping kecil</t>
  </si>
  <si>
    <t>Dompet co</t>
  </si>
  <si>
    <t>Tas Anak</t>
  </si>
  <si>
    <t>Jaket anak</t>
  </si>
  <si>
    <t>INFICLO</t>
  </si>
  <si>
    <t>Baru</t>
  </si>
  <si>
    <t>Lama</t>
  </si>
  <si>
    <t>Total</t>
  </si>
  <si>
    <t>Model baru</t>
  </si>
  <si>
    <t>Perkalian PO Standar</t>
  </si>
  <si>
    <t>10x3</t>
  </si>
  <si>
    <t>Blackkelly</t>
  </si>
  <si>
    <t>Stiker</t>
  </si>
  <si>
    <t>Label Lidah</t>
  </si>
  <si>
    <t>Logam Cor Emas Kecil</t>
  </si>
  <si>
    <t>Logam Cor Nikel Kecil</t>
  </si>
  <si>
    <t>Logam Cor Bakar Kecil</t>
  </si>
  <si>
    <t>Dus Boot</t>
  </si>
  <si>
    <t>Dus Pria</t>
  </si>
  <si>
    <t>Dus Tanggung</t>
  </si>
  <si>
    <t>Dus Wanita</t>
  </si>
  <si>
    <t xml:space="preserve">Dus Anak </t>
  </si>
  <si>
    <t>Dus Mini</t>
  </si>
  <si>
    <t xml:space="preserve">Laken XL </t>
  </si>
  <si>
    <t>Label karet foxing</t>
  </si>
  <si>
    <t>Tisu</t>
  </si>
  <si>
    <t>BLACKKELLY</t>
  </si>
  <si>
    <t>Wedges Tali</t>
  </si>
  <si>
    <t>Wedges</t>
  </si>
  <si>
    <t>Wedges Rendah</t>
  </si>
  <si>
    <t>Wedges Rendah Tali</t>
  </si>
  <si>
    <t>Sandal Tali</t>
  </si>
  <si>
    <t>Teplek</t>
  </si>
  <si>
    <t>Heel Rendah</t>
  </si>
  <si>
    <t>Heel Tinggi</t>
  </si>
  <si>
    <t>Sepatu Formal Ce</t>
  </si>
  <si>
    <t>Balet</t>
  </si>
  <si>
    <t>Sepatu Casual ce</t>
  </si>
  <si>
    <t>Boot Ce</t>
  </si>
  <si>
    <t>Sepatu Pria</t>
  </si>
  <si>
    <t>Boot Co</t>
  </si>
  <si>
    <t>Sandal Pria</t>
  </si>
  <si>
    <t>Sandal anak tanggung</t>
  </si>
  <si>
    <t>sandal anak</t>
  </si>
  <si>
    <t>Sepatu Anak Tanggung co</t>
  </si>
  <si>
    <t>Sepatu Anak Tanggung ce</t>
  </si>
  <si>
    <t>sandal anak ce</t>
  </si>
  <si>
    <t>Sandal anak tanggung ce</t>
  </si>
  <si>
    <t>Sepatu anak</t>
  </si>
  <si>
    <t>Tas mini</t>
  </si>
  <si>
    <t>dompet ce</t>
  </si>
  <si>
    <t>Tas punggung</t>
  </si>
  <si>
    <t xml:space="preserve">Dompet co </t>
  </si>
  <si>
    <t>sepatu anak ce</t>
  </si>
  <si>
    <t>Hangtag kecil</t>
  </si>
  <si>
    <t>Hangtag besar</t>
  </si>
  <si>
    <t>30 psng</t>
  </si>
  <si>
    <t>36 pcs</t>
  </si>
  <si>
    <t>stok aman</t>
  </si>
  <si>
    <t>Monitor mendekati puasa</t>
  </si>
  <si>
    <t>PO</t>
  </si>
  <si>
    <t>AMAN</t>
  </si>
  <si>
    <t>MONITOR</t>
  </si>
  <si>
    <t>CANCEL</t>
  </si>
  <si>
    <t>Atasan</t>
  </si>
  <si>
    <t>Kategori</t>
  </si>
  <si>
    <t>Mukena anak</t>
  </si>
  <si>
    <t>Pakaian co (Kaos, Lacoste dan Kemeja)</t>
  </si>
  <si>
    <t>Sarung Tangan</t>
  </si>
  <si>
    <t>Sabuk</t>
  </si>
  <si>
    <t>Jumlah</t>
  </si>
  <si>
    <t>Tas Punggung Ce</t>
  </si>
  <si>
    <t>Tas Punggung co</t>
  </si>
  <si>
    <t>Komposisi Inf 2019</t>
  </si>
  <si>
    <t>Tas Trekking &amp; Travel</t>
  </si>
  <si>
    <t>Tas Anak ce</t>
  </si>
  <si>
    <t>Tas Anak co</t>
  </si>
  <si>
    <t>Jaket anak co</t>
  </si>
  <si>
    <t>Jaket anak ce</t>
  </si>
  <si>
    <t>Perlengkapan Bayi</t>
  </si>
  <si>
    <t>Aksesories</t>
  </si>
  <si>
    <t>* Referensi RnD19</t>
  </si>
  <si>
    <t>Kulit Jeans ce</t>
  </si>
  <si>
    <t>Dus dompet co</t>
  </si>
  <si>
    <t>Label kain Lacoste</t>
  </si>
  <si>
    <t>Label Karet Tas</t>
  </si>
  <si>
    <t>Kulit Jeans co</t>
  </si>
  <si>
    <t>Label kulit + woven PTH</t>
  </si>
  <si>
    <t>Label kulit + woven HTM</t>
  </si>
  <si>
    <t>Kulit Lubang II CKL</t>
  </si>
  <si>
    <t>Kulit Lubang II PTH</t>
  </si>
  <si>
    <t>Kulit Logo PTH</t>
  </si>
  <si>
    <t>Kulit Ketupat Sablon</t>
  </si>
  <si>
    <t>Kain Tas Lama</t>
  </si>
  <si>
    <t xml:space="preserve">Emblem </t>
  </si>
  <si>
    <t>Stok</t>
  </si>
  <si>
    <t>KET.</t>
  </si>
  <si>
    <t>Sisa</t>
  </si>
  <si>
    <t>Min 6.000</t>
  </si>
  <si>
    <t xml:space="preserve">Ganti </t>
  </si>
  <si>
    <t>Aman sambil berjalan</t>
  </si>
  <si>
    <t>Min 12.000 (PO Awal)</t>
  </si>
  <si>
    <t>Min 6.000 (3 Kali PO @ 6.000)</t>
  </si>
  <si>
    <t>Min 1.000</t>
  </si>
  <si>
    <t>Total Jumlah</t>
  </si>
  <si>
    <t>Total Jumlah Artikel</t>
  </si>
  <si>
    <t>* Yg di PO ditandai warna hijau</t>
  </si>
  <si>
    <t>Tas Travel + Trekking</t>
  </si>
  <si>
    <t>Sepatu Pria Rendah</t>
  </si>
  <si>
    <t>Sepatu Pria Tinggi</t>
  </si>
  <si>
    <t>Sepatu Formal Pria Rendah</t>
  </si>
  <si>
    <t>Sepatu Semi Formal Pria Rendah</t>
  </si>
  <si>
    <t>Sepatu Boot ce</t>
  </si>
  <si>
    <t>Sepatu Balet ce</t>
  </si>
  <si>
    <t>Sepatu Formal ce</t>
  </si>
  <si>
    <t>Sepatu Heel</t>
  </si>
  <si>
    <t>Sandal Teplek</t>
  </si>
  <si>
    <t>Sandal Teplek Tali</t>
  </si>
  <si>
    <t>Wegdes Standar Tinggi Tali</t>
  </si>
  <si>
    <t>Wegdes Standar Tinggi</t>
  </si>
  <si>
    <t>Wegdes Standar</t>
  </si>
  <si>
    <t>Wegdes Standar Tali</t>
  </si>
  <si>
    <t>Sepatu anak co</t>
  </si>
  <si>
    <t>Min 6.000 (Awal)</t>
  </si>
  <si>
    <t>Stok ke pakai PO berjalan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</si>
</sst>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1" xfId="1" applyBorder="1" applyAlignment="1">
      <alignment horizontal="center" vertical="center"/>
    </xf>
    <xf numFmtId="0" fontId="2" fillId="0" borderId="1" xfId="1" applyBorder="1"/>
    <xf numFmtId="0" fontId="2" fillId="0" borderId="1" xfId="1" applyFill="1" applyBorder="1"/>
    <xf numFmtId="0" fontId="2" fillId="0" borderId="1" xfId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2" fillId="0" borderId="1" xfId="1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1" applyFont="1" applyBorder="1"/>
    <xf numFmtId="0" fontId="1" fillId="0" borderId="1" xfId="1" applyFont="1" applyFill="1" applyBorder="1"/>
    <xf numFmtId="0" fontId="2" fillId="5" borderId="1" xfId="1" applyFill="1" applyBorder="1"/>
    <xf numFmtId="0" fontId="2" fillId="5" borderId="1" xfId="1" applyFill="1" applyBorder="1" applyAlignment="1">
      <alignment horizontal="center" vertical="center"/>
    </xf>
    <xf numFmtId="0" fontId="0" fillId="5" borderId="1" xfId="0" applyFill="1" applyBorder="1"/>
    <xf numFmtId="0" fontId="0" fillId="2" borderId="1" xfId="0" applyFill="1" applyBorder="1"/>
    <xf numFmtId="0" fontId="2" fillId="3" borderId="1" xfId="1" applyFill="1" applyBorder="1"/>
    <xf numFmtId="0" fontId="2" fillId="3" borderId="1" xfId="1" applyFill="1" applyBorder="1" applyAlignment="1">
      <alignment horizontal="center" vertical="center"/>
    </xf>
    <xf numFmtId="0" fontId="1" fillId="3" borderId="1" xfId="1" applyFont="1" applyFill="1" applyBorder="1"/>
    <xf numFmtId="0" fontId="0" fillId="0" borderId="0" xfId="0" applyBorder="1"/>
    <xf numFmtId="3" fontId="2" fillId="0" borderId="0" xfId="1" applyNumberForma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Fill="1" applyBorder="1"/>
    <xf numFmtId="0" fontId="0" fillId="3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0"/>
  <sheetViews>
    <sheetView tabSelected="1" workbookViewId="0">
      <selection activeCell="D15" sqref="D15"/>
    </sheetView>
  </sheetViews>
  <sheetFormatPr defaultRowHeight="15" x14ac:dyDescent="0.25"/>
  <cols>
    <col min="2" max="2" width="22.85546875" bestFit="1" customWidth="1"/>
    <col min="3" max="3" width="12.7109375" bestFit="1" customWidth="1"/>
    <col min="4" max="4" width="19.7109375" bestFit="1" customWidth="1"/>
    <col min="8" max="8" width="23.28515625" customWidth="1"/>
    <col min="10" max="10" width="30.28515625" bestFit="1" customWidth="1"/>
  </cols>
  <sheetData>
    <row r="6" spans="2:13" ht="15.75" x14ac:dyDescent="0.25">
      <c r="B6" s="13" t="s">
        <v>58</v>
      </c>
      <c r="C6" s="14"/>
      <c r="D6" s="21" t="s">
        <v>56</v>
      </c>
      <c r="E6" s="7"/>
      <c r="F6" s="7"/>
      <c r="G6" s="7"/>
      <c r="H6" s="12" t="s">
        <v>143</v>
      </c>
      <c r="J6" s="17" t="s">
        <v>120</v>
      </c>
      <c r="K6" s="17"/>
    </row>
    <row r="7" spans="2:13" ht="15.75" x14ac:dyDescent="0.25">
      <c r="B7" s="5" t="s">
        <v>1</v>
      </c>
      <c r="C7" s="5" t="s">
        <v>55</v>
      </c>
      <c r="D7" s="21" t="s">
        <v>103</v>
      </c>
      <c r="E7" s="21" t="s">
        <v>142</v>
      </c>
      <c r="F7" s="21" t="s">
        <v>144</v>
      </c>
      <c r="G7" s="21" t="s">
        <v>107</v>
      </c>
      <c r="H7" s="7"/>
      <c r="J7" s="18" t="s">
        <v>112</v>
      </c>
      <c r="K7" s="18" t="s">
        <v>117</v>
      </c>
    </row>
    <row r="8" spans="2:13" x14ac:dyDescent="0.25">
      <c r="B8" s="19" t="s">
        <v>2</v>
      </c>
      <c r="C8" s="36">
        <f>K39</f>
        <v>516</v>
      </c>
      <c r="D8" s="19">
        <f>C8*30</f>
        <v>15480</v>
      </c>
      <c r="E8" s="19"/>
      <c r="F8" s="19"/>
      <c r="G8" s="19">
        <v>12000</v>
      </c>
      <c r="H8" s="19" t="s">
        <v>148</v>
      </c>
      <c r="K8" s="7"/>
      <c r="M8" s="32"/>
    </row>
    <row r="9" spans="2:13" x14ac:dyDescent="0.25">
      <c r="B9" s="9" t="s">
        <v>59</v>
      </c>
      <c r="C9" s="37">
        <f>SUM(K9:K30)</f>
        <v>426</v>
      </c>
      <c r="D9" s="9">
        <f t="shared" ref="D9:D11" si="0">C9*30</f>
        <v>12780</v>
      </c>
      <c r="E9" s="9"/>
      <c r="F9" s="9"/>
      <c r="G9" s="9"/>
      <c r="H9" s="7" t="s">
        <v>147</v>
      </c>
      <c r="J9" s="7" t="s">
        <v>168</v>
      </c>
      <c r="K9" s="28">
        <v>15</v>
      </c>
      <c r="M9" s="32"/>
    </row>
    <row r="10" spans="2:13" x14ac:dyDescent="0.25">
      <c r="B10" s="19" t="s">
        <v>3</v>
      </c>
      <c r="C10" s="36">
        <f>SUM(K31:K36)</f>
        <v>90</v>
      </c>
      <c r="D10" s="19">
        <f t="shared" si="0"/>
        <v>2700</v>
      </c>
      <c r="E10" s="19"/>
      <c r="F10" s="19"/>
      <c r="G10" s="19">
        <v>6000</v>
      </c>
      <c r="H10" s="19" t="s">
        <v>170</v>
      </c>
      <c r="J10" s="7" t="s">
        <v>165</v>
      </c>
      <c r="K10" s="28">
        <v>15</v>
      </c>
      <c r="M10" s="32"/>
    </row>
    <row r="11" spans="2:13" x14ac:dyDescent="0.25">
      <c r="B11" s="19" t="s">
        <v>60</v>
      </c>
      <c r="C11" s="36">
        <f>SUM(K18+K20+K23+K25+K27)</f>
        <v>126</v>
      </c>
      <c r="D11" s="19">
        <f t="shared" si="0"/>
        <v>3780</v>
      </c>
      <c r="E11" s="19"/>
      <c r="F11" s="19"/>
      <c r="G11" s="19">
        <v>6000</v>
      </c>
      <c r="H11" s="19" t="s">
        <v>170</v>
      </c>
      <c r="J11" s="7" t="s">
        <v>166</v>
      </c>
      <c r="K11" s="28">
        <v>12</v>
      </c>
      <c r="M11" s="32"/>
    </row>
    <row r="12" spans="2:13" x14ac:dyDescent="0.25">
      <c r="B12" s="7" t="s">
        <v>11</v>
      </c>
      <c r="C12" s="38">
        <f>SUM(K33:K35)</f>
        <v>30</v>
      </c>
      <c r="D12" s="7">
        <f>C12*36</f>
        <v>1080</v>
      </c>
      <c r="E12" s="7"/>
      <c r="F12" s="7"/>
      <c r="G12" s="7"/>
      <c r="H12" s="7" t="s">
        <v>147</v>
      </c>
      <c r="J12" s="7" t="s">
        <v>167</v>
      </c>
      <c r="K12" s="28">
        <v>30</v>
      </c>
      <c r="M12" s="32"/>
    </row>
    <row r="13" spans="2:13" x14ac:dyDescent="0.25">
      <c r="B13" s="7" t="s">
        <v>8</v>
      </c>
      <c r="C13" s="38">
        <f>SUM(L34:L35)</f>
        <v>0</v>
      </c>
      <c r="D13" s="7">
        <f>C13*36</f>
        <v>0</v>
      </c>
      <c r="E13" s="7"/>
      <c r="F13" s="7"/>
      <c r="G13" s="7"/>
      <c r="H13" s="7" t="s">
        <v>147</v>
      </c>
      <c r="J13" s="7" t="s">
        <v>164</v>
      </c>
      <c r="K13" s="28">
        <v>24</v>
      </c>
      <c r="M13" s="32"/>
    </row>
    <row r="14" spans="2:13" x14ac:dyDescent="0.25">
      <c r="B14" s="7" t="s">
        <v>9</v>
      </c>
      <c r="C14" s="38">
        <f>SUM(L31:L33)</f>
        <v>0</v>
      </c>
      <c r="D14" s="7">
        <f>C14*36</f>
        <v>0</v>
      </c>
      <c r="E14" s="7"/>
      <c r="F14" s="7"/>
      <c r="G14" s="7"/>
      <c r="H14" s="7" t="s">
        <v>147</v>
      </c>
      <c r="J14" s="7" t="s">
        <v>163</v>
      </c>
      <c r="K14" s="28">
        <v>15</v>
      </c>
      <c r="M14" s="32"/>
    </row>
    <row r="15" spans="2:13" x14ac:dyDescent="0.25">
      <c r="B15" s="7" t="s">
        <v>10</v>
      </c>
      <c r="C15" s="38">
        <f>SUM(L32:L34)</f>
        <v>0</v>
      </c>
      <c r="D15" s="7">
        <f>C15*36</f>
        <v>0</v>
      </c>
      <c r="E15" s="7"/>
      <c r="F15" s="7"/>
      <c r="G15" s="7"/>
      <c r="H15" s="7" t="s">
        <v>147</v>
      </c>
      <c r="J15" s="7" t="s">
        <v>162</v>
      </c>
      <c r="K15" s="28">
        <v>24</v>
      </c>
      <c r="M15" s="32"/>
    </row>
    <row r="16" spans="2:13" x14ac:dyDescent="0.25">
      <c r="B16" s="19" t="s">
        <v>64</v>
      </c>
      <c r="C16" s="36">
        <f>SUM(K24)</f>
        <v>12</v>
      </c>
      <c r="D16" s="19">
        <f t="shared" ref="D16:D21" si="1">C16*30</f>
        <v>360</v>
      </c>
      <c r="E16" s="19">
        <v>300</v>
      </c>
      <c r="F16" s="19">
        <f>E16-D16</f>
        <v>-60</v>
      </c>
      <c r="G16" s="19">
        <v>500</v>
      </c>
      <c r="H16" s="19" t="s">
        <v>171</v>
      </c>
      <c r="J16" s="7" t="s">
        <v>161</v>
      </c>
      <c r="K16" s="28">
        <v>15</v>
      </c>
      <c r="M16" s="32"/>
    </row>
    <row r="17" spans="2:13" x14ac:dyDescent="0.25">
      <c r="B17" s="19" t="s">
        <v>65</v>
      </c>
      <c r="C17" s="36">
        <f>SUM(K21+K22+K23+K25+K26)</f>
        <v>132</v>
      </c>
      <c r="D17" s="19">
        <f t="shared" si="1"/>
        <v>3960</v>
      </c>
      <c r="E17" s="19">
        <v>550</v>
      </c>
      <c r="F17" s="19">
        <f t="shared" ref="F17:F21" si="2">E17-D17</f>
        <v>-3410</v>
      </c>
      <c r="G17" s="19">
        <v>4000</v>
      </c>
      <c r="H17" s="19" t="s">
        <v>171</v>
      </c>
      <c r="J17" s="7" t="s">
        <v>160</v>
      </c>
      <c r="K17" s="28">
        <v>12</v>
      </c>
      <c r="M17" s="32"/>
    </row>
    <row r="18" spans="2:13" x14ac:dyDescent="0.25">
      <c r="B18" s="19" t="s">
        <v>66</v>
      </c>
      <c r="C18" s="36">
        <f>SUM(K10+K11+K19)</f>
        <v>39</v>
      </c>
      <c r="D18" s="19">
        <f t="shared" si="1"/>
        <v>1170</v>
      </c>
      <c r="E18" s="19">
        <v>450</v>
      </c>
      <c r="F18" s="19">
        <f t="shared" si="2"/>
        <v>-720</v>
      </c>
      <c r="G18" s="19">
        <v>1500</v>
      </c>
      <c r="H18" s="19" t="s">
        <v>171</v>
      </c>
      <c r="J18" s="7" t="s">
        <v>84</v>
      </c>
      <c r="K18" s="28">
        <v>27</v>
      </c>
    </row>
    <row r="19" spans="2:13" x14ac:dyDescent="0.25">
      <c r="B19" s="19" t="s">
        <v>67</v>
      </c>
      <c r="C19" s="36">
        <f>SUM(K9+K12+K16+K18+K20)</f>
        <v>93</v>
      </c>
      <c r="D19" s="19">
        <f t="shared" si="1"/>
        <v>2790</v>
      </c>
      <c r="E19" s="19">
        <v>400</v>
      </c>
      <c r="F19" s="19">
        <f t="shared" si="2"/>
        <v>-2390</v>
      </c>
      <c r="G19" s="19">
        <v>3000</v>
      </c>
      <c r="H19" s="19" t="s">
        <v>171</v>
      </c>
      <c r="J19" s="7" t="s">
        <v>159</v>
      </c>
      <c r="K19" s="28">
        <v>12</v>
      </c>
    </row>
    <row r="20" spans="2:13" x14ac:dyDescent="0.25">
      <c r="B20" s="19" t="s">
        <v>68</v>
      </c>
      <c r="C20" s="36">
        <f>SUM(K27:K30)</f>
        <v>75</v>
      </c>
      <c r="D20" s="19">
        <f t="shared" si="1"/>
        <v>2250</v>
      </c>
      <c r="E20" s="19">
        <v>550</v>
      </c>
      <c r="F20" s="19">
        <f t="shared" si="2"/>
        <v>-1700</v>
      </c>
      <c r="G20" s="19">
        <v>2500</v>
      </c>
      <c r="H20" s="19" t="s">
        <v>171</v>
      </c>
      <c r="J20" s="7" t="s">
        <v>84</v>
      </c>
      <c r="K20" s="28">
        <v>6</v>
      </c>
    </row>
    <row r="21" spans="2:13" x14ac:dyDescent="0.25">
      <c r="B21" s="19" t="s">
        <v>69</v>
      </c>
      <c r="C21" s="36">
        <f>SUM(K13+K14+K17)</f>
        <v>51</v>
      </c>
      <c r="D21" s="19">
        <f t="shared" si="1"/>
        <v>1530</v>
      </c>
      <c r="E21" s="19">
        <v>250</v>
      </c>
      <c r="F21" s="19">
        <f t="shared" si="2"/>
        <v>-1280</v>
      </c>
      <c r="G21" s="19">
        <v>1500</v>
      </c>
      <c r="H21" s="19" t="s">
        <v>171</v>
      </c>
      <c r="J21" s="7" t="s">
        <v>157</v>
      </c>
      <c r="K21" s="28">
        <v>9</v>
      </c>
    </row>
    <row r="22" spans="2:13" x14ac:dyDescent="0.25">
      <c r="B22" s="7" t="s">
        <v>70</v>
      </c>
      <c r="C22" s="38"/>
      <c r="D22" s="7">
        <v>0</v>
      </c>
      <c r="E22" s="7"/>
      <c r="F22" s="7"/>
      <c r="G22" s="7"/>
      <c r="H22" s="7" t="s">
        <v>147</v>
      </c>
      <c r="J22" s="7" t="s">
        <v>158</v>
      </c>
      <c r="K22" s="28">
        <v>12</v>
      </c>
    </row>
    <row r="23" spans="2:13" x14ac:dyDescent="0.25">
      <c r="B23" s="7" t="s">
        <v>23</v>
      </c>
      <c r="C23" s="38"/>
      <c r="D23" s="7">
        <v>0</v>
      </c>
      <c r="E23" s="7"/>
      <c r="F23" s="7"/>
      <c r="G23" s="7"/>
      <c r="H23" s="7" t="s">
        <v>147</v>
      </c>
      <c r="J23" s="7" t="s">
        <v>156</v>
      </c>
      <c r="K23" s="28">
        <v>18</v>
      </c>
    </row>
    <row r="24" spans="2:13" x14ac:dyDescent="0.25">
      <c r="B24" s="7" t="s">
        <v>24</v>
      </c>
      <c r="C24" s="38"/>
      <c r="D24" s="7">
        <v>0</v>
      </c>
      <c r="E24" s="7"/>
      <c r="F24" s="7"/>
      <c r="G24" s="7"/>
      <c r="H24" s="7" t="s">
        <v>147</v>
      </c>
      <c r="J24" s="7" t="s">
        <v>87</v>
      </c>
      <c r="K24" s="28">
        <v>12</v>
      </c>
    </row>
    <row r="25" spans="2:13" x14ac:dyDescent="0.25">
      <c r="B25" s="7" t="s">
        <v>25</v>
      </c>
      <c r="C25" s="38"/>
      <c r="D25" s="7">
        <f t="shared" ref="D22:D31" si="3">C22*36</f>
        <v>0</v>
      </c>
      <c r="E25" s="7"/>
      <c r="F25" s="7"/>
      <c r="G25" s="7"/>
      <c r="H25" s="7" t="s">
        <v>147</v>
      </c>
      <c r="J25" s="7" t="s">
        <v>155</v>
      </c>
      <c r="K25" s="28">
        <v>51</v>
      </c>
    </row>
    <row r="26" spans="2:13" x14ac:dyDescent="0.25">
      <c r="B26" s="7" t="s">
        <v>26</v>
      </c>
      <c r="C26" s="38"/>
      <c r="D26" s="7">
        <f t="shared" si="3"/>
        <v>0</v>
      </c>
      <c r="E26" s="7"/>
      <c r="F26" s="7"/>
      <c r="G26" s="7"/>
      <c r="H26" s="7" t="s">
        <v>147</v>
      </c>
      <c r="J26" s="7" t="s">
        <v>88</v>
      </c>
      <c r="K26" s="28">
        <v>42</v>
      </c>
    </row>
    <row r="27" spans="2:13" x14ac:dyDescent="0.25">
      <c r="B27" s="7" t="s">
        <v>27</v>
      </c>
      <c r="C27" s="38"/>
      <c r="D27" s="7">
        <f t="shared" si="3"/>
        <v>0</v>
      </c>
      <c r="E27" s="7"/>
      <c r="F27" s="7"/>
      <c r="G27" s="7"/>
      <c r="H27" s="7" t="s">
        <v>147</v>
      </c>
      <c r="J27" s="7" t="s">
        <v>169</v>
      </c>
      <c r="K27" s="28">
        <v>24</v>
      </c>
    </row>
    <row r="28" spans="2:13" x14ac:dyDescent="0.25">
      <c r="B28" s="31" t="s">
        <v>130</v>
      </c>
      <c r="C28" s="39">
        <f>K36</f>
        <v>18</v>
      </c>
      <c r="D28" s="19">
        <f>C28*36</f>
        <v>648</v>
      </c>
      <c r="E28" s="19">
        <v>180</v>
      </c>
      <c r="F28" s="19"/>
      <c r="G28" s="19">
        <v>1000</v>
      </c>
      <c r="H28" s="19"/>
      <c r="J28" s="7" t="s">
        <v>90</v>
      </c>
      <c r="K28" s="28">
        <v>12</v>
      </c>
    </row>
    <row r="29" spans="2:13" x14ac:dyDescent="0.25">
      <c r="B29" s="31" t="s">
        <v>132</v>
      </c>
      <c r="C29" s="39">
        <f>K33</f>
        <v>21</v>
      </c>
      <c r="D29" s="19">
        <f>C29*36</f>
        <v>756</v>
      </c>
      <c r="E29" s="19"/>
      <c r="F29" s="19"/>
      <c r="G29" s="19">
        <v>2000</v>
      </c>
      <c r="H29" s="19"/>
      <c r="J29" s="7" t="s">
        <v>100</v>
      </c>
      <c r="K29" s="28">
        <v>27</v>
      </c>
    </row>
    <row r="30" spans="2:13" x14ac:dyDescent="0.25">
      <c r="B30" s="31" t="s">
        <v>135</v>
      </c>
      <c r="C30" s="39"/>
      <c r="D30" s="19">
        <f t="shared" si="3"/>
        <v>0</v>
      </c>
      <c r="E30" s="19"/>
      <c r="F30" s="19"/>
      <c r="G30" s="19">
        <v>6000</v>
      </c>
      <c r="H30" s="19" t="s">
        <v>145</v>
      </c>
      <c r="J30" s="7" t="s">
        <v>93</v>
      </c>
      <c r="K30" s="28">
        <v>12</v>
      </c>
    </row>
    <row r="31" spans="2:13" x14ac:dyDescent="0.25">
      <c r="B31" s="31" t="s">
        <v>134</v>
      </c>
      <c r="C31" s="36"/>
      <c r="D31" s="19">
        <f t="shared" si="3"/>
        <v>648</v>
      </c>
      <c r="E31" s="19"/>
      <c r="F31" s="19"/>
      <c r="G31" s="19">
        <v>6000</v>
      </c>
      <c r="H31" s="19" t="s">
        <v>145</v>
      </c>
      <c r="J31" s="7" t="s">
        <v>44</v>
      </c>
      <c r="K31" s="28">
        <v>27</v>
      </c>
    </row>
    <row r="32" spans="2:13" x14ac:dyDescent="0.25">
      <c r="B32" s="19" t="s">
        <v>72</v>
      </c>
      <c r="C32" s="36">
        <f>SUM(K9:K30)</f>
        <v>426</v>
      </c>
      <c r="D32" s="19">
        <f t="shared" ref="D32" si="4">C32*30</f>
        <v>12780</v>
      </c>
      <c r="E32" s="19">
        <v>1000</v>
      </c>
      <c r="F32" s="19">
        <f>E32-D32</f>
        <v>-11780</v>
      </c>
      <c r="G32" s="19">
        <v>12000</v>
      </c>
      <c r="H32" s="19"/>
      <c r="J32" s="7" t="s">
        <v>97</v>
      </c>
      <c r="K32" s="28">
        <v>15</v>
      </c>
    </row>
    <row r="33" spans="2:11" x14ac:dyDescent="0.25">
      <c r="B33" s="7"/>
      <c r="C33" s="8"/>
      <c r="D33" s="7"/>
      <c r="E33" s="7"/>
      <c r="F33" s="7"/>
      <c r="G33" s="7"/>
      <c r="H33" s="7"/>
      <c r="J33" s="7" t="s">
        <v>98</v>
      </c>
      <c r="K33" s="28">
        <v>21</v>
      </c>
    </row>
    <row r="34" spans="2:11" x14ac:dyDescent="0.25">
      <c r="B34" s="7"/>
      <c r="C34" s="10"/>
      <c r="D34" s="7"/>
      <c r="E34" s="7"/>
      <c r="F34" s="7"/>
      <c r="G34" s="7"/>
      <c r="H34" s="7"/>
      <c r="J34" s="7" t="s">
        <v>96</v>
      </c>
      <c r="K34" s="28">
        <v>6</v>
      </c>
    </row>
    <row r="35" spans="2:11" x14ac:dyDescent="0.25">
      <c r="B35" s="7"/>
      <c r="C35" s="10"/>
      <c r="D35" s="7"/>
      <c r="E35" s="7"/>
      <c r="F35" s="7"/>
      <c r="G35" s="7"/>
      <c r="H35" s="7"/>
      <c r="J35" s="9" t="s">
        <v>154</v>
      </c>
      <c r="K35" s="28">
        <v>3</v>
      </c>
    </row>
    <row r="36" spans="2:11" x14ac:dyDescent="0.25">
      <c r="B36" s="9"/>
      <c r="C36" s="11"/>
      <c r="D36" s="7"/>
      <c r="E36" s="7"/>
      <c r="F36" s="7"/>
      <c r="G36" s="7"/>
      <c r="H36" s="7"/>
      <c r="J36" s="7" t="s">
        <v>99</v>
      </c>
      <c r="K36" s="28">
        <v>18</v>
      </c>
    </row>
    <row r="37" spans="2:11" x14ac:dyDescent="0.25">
      <c r="B37" s="7"/>
      <c r="C37" s="8">
        <v>313</v>
      </c>
      <c r="D37" s="7">
        <f>C37*30</f>
        <v>9390</v>
      </c>
      <c r="E37" s="7"/>
      <c r="F37" s="7"/>
      <c r="G37" s="7"/>
      <c r="H37" s="7"/>
    </row>
    <row r="39" spans="2:11" x14ac:dyDescent="0.25">
      <c r="J39" s="20" t="s">
        <v>151</v>
      </c>
      <c r="K39" s="20">
        <f>SUM(K8:K36)</f>
        <v>516</v>
      </c>
    </row>
    <row r="40" spans="2:11" x14ac:dyDescent="0.25">
      <c r="B40" s="35" t="s">
        <v>153</v>
      </c>
    </row>
  </sheetData>
  <mergeCells count="2">
    <mergeCell ref="B6:C6"/>
    <mergeCell ref="J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0"/>
  <sheetViews>
    <sheetView topLeftCell="C25" workbookViewId="0">
      <selection activeCell="F40" sqref="F40"/>
    </sheetView>
  </sheetViews>
  <sheetFormatPr defaultRowHeight="15" x14ac:dyDescent="0.25"/>
  <cols>
    <col min="2" max="2" width="35.5703125" bestFit="1" customWidth="1"/>
    <col min="3" max="3" width="19.42578125" bestFit="1" customWidth="1"/>
    <col min="6" max="6" width="22.85546875" bestFit="1" customWidth="1"/>
    <col min="7" max="7" width="23.140625" bestFit="1" customWidth="1"/>
    <col min="8" max="8" width="19.7109375" bestFit="1" customWidth="1"/>
    <col min="10" max="11" width="9.5703125" customWidth="1"/>
    <col min="12" max="12" width="26.85546875" bestFit="1" customWidth="1"/>
  </cols>
  <sheetData>
    <row r="3" spans="2:12" ht="15.75" x14ac:dyDescent="0.25">
      <c r="B3" s="17" t="s">
        <v>120</v>
      </c>
      <c r="C3" s="17"/>
      <c r="F3" s="34" t="s">
        <v>0</v>
      </c>
      <c r="G3" s="34"/>
      <c r="H3" s="21" t="s">
        <v>56</v>
      </c>
      <c r="I3" s="7"/>
      <c r="J3" s="7"/>
      <c r="K3" s="7"/>
      <c r="L3" s="12" t="s">
        <v>143</v>
      </c>
    </row>
    <row r="4" spans="2:12" x14ac:dyDescent="0.25">
      <c r="B4" s="7"/>
      <c r="C4" s="7"/>
      <c r="F4" s="5" t="s">
        <v>127</v>
      </c>
      <c r="G4" s="5" t="s">
        <v>152</v>
      </c>
      <c r="H4" s="21" t="s">
        <v>104</v>
      </c>
      <c r="I4" s="21" t="s">
        <v>142</v>
      </c>
      <c r="J4" s="21" t="s">
        <v>144</v>
      </c>
      <c r="K4" s="21" t="s">
        <v>107</v>
      </c>
      <c r="L4" s="7"/>
    </row>
    <row r="5" spans="2:12" ht="15.75" x14ac:dyDescent="0.25">
      <c r="B5" s="18" t="s">
        <v>112</v>
      </c>
      <c r="C5" s="18" t="s">
        <v>117</v>
      </c>
      <c r="F5" s="29" t="s">
        <v>2</v>
      </c>
      <c r="G5" s="30">
        <f>C33</f>
        <v>511</v>
      </c>
      <c r="H5" s="19">
        <f>G5*36</f>
        <v>18396</v>
      </c>
      <c r="I5" s="19">
        <v>3000</v>
      </c>
      <c r="J5" s="19">
        <f>I5-H5</f>
        <v>-15396</v>
      </c>
      <c r="K5" s="19">
        <v>12000</v>
      </c>
      <c r="L5" s="19" t="s">
        <v>148</v>
      </c>
    </row>
    <row r="6" spans="2:12" x14ac:dyDescent="0.25">
      <c r="B6" s="7" t="s">
        <v>33</v>
      </c>
      <c r="C6" s="19">
        <v>42</v>
      </c>
      <c r="F6" s="29" t="s">
        <v>3</v>
      </c>
      <c r="G6" s="30">
        <f>SUM(C6+C7+C8+C9+C10+C11+C12+C13+C14+C15+C16+C17+C18+C20+C24+C25+C26+C27+C28+C29+C30+C31+C32+C21+C22+C23)</f>
        <v>508</v>
      </c>
      <c r="H6" s="19">
        <f t="shared" ref="H6:H39" si="0">G6*36</f>
        <v>18288</v>
      </c>
      <c r="I6" s="19">
        <v>1800</v>
      </c>
      <c r="J6" s="19">
        <f>I6-H6</f>
        <v>-16488</v>
      </c>
      <c r="K6" s="19">
        <v>6000</v>
      </c>
      <c r="L6" s="19" t="s">
        <v>149</v>
      </c>
    </row>
    <row r="7" spans="2:12" x14ac:dyDescent="0.25">
      <c r="B7" s="7" t="s">
        <v>32</v>
      </c>
      <c r="C7" s="19">
        <v>24</v>
      </c>
      <c r="F7" s="29" t="s">
        <v>4</v>
      </c>
      <c r="G7" s="30">
        <f>SUM(C6+C7+C9+C12+C14+C15+C16+C17)</f>
        <v>214</v>
      </c>
      <c r="H7" s="19">
        <f t="shared" si="0"/>
        <v>7704</v>
      </c>
      <c r="I7" s="19">
        <v>3000</v>
      </c>
      <c r="J7" s="19">
        <f>I7-H7</f>
        <v>-4704</v>
      </c>
      <c r="K7" s="19">
        <v>6000</v>
      </c>
      <c r="L7" s="19" t="s">
        <v>145</v>
      </c>
    </row>
    <row r="8" spans="2:12" x14ac:dyDescent="0.25">
      <c r="B8" s="7" t="s">
        <v>35</v>
      </c>
      <c r="C8" s="19">
        <v>8</v>
      </c>
      <c r="F8" s="2" t="s">
        <v>5</v>
      </c>
      <c r="G8" s="1">
        <f>SUM(C6+C13+C15+C30+C31)</f>
        <v>120</v>
      </c>
      <c r="H8" s="7">
        <f t="shared" si="0"/>
        <v>4320</v>
      </c>
      <c r="I8" s="7"/>
      <c r="J8" s="7"/>
      <c r="K8" s="7"/>
      <c r="L8" s="7" t="s">
        <v>147</v>
      </c>
    </row>
    <row r="9" spans="2:12" x14ac:dyDescent="0.25">
      <c r="B9" s="7" t="s">
        <v>34</v>
      </c>
      <c r="C9" s="19">
        <v>12</v>
      </c>
      <c r="F9" s="2" t="s">
        <v>6</v>
      </c>
      <c r="G9" s="1">
        <f>SUM(C10)</f>
        <v>6</v>
      </c>
      <c r="H9" s="7">
        <f t="shared" si="0"/>
        <v>216</v>
      </c>
      <c r="I9" s="7"/>
      <c r="J9" s="7"/>
      <c r="K9" s="7"/>
      <c r="L9" s="7" t="s">
        <v>147</v>
      </c>
    </row>
    <row r="10" spans="2:12" x14ac:dyDescent="0.25">
      <c r="B10" s="7" t="s">
        <v>36</v>
      </c>
      <c r="C10" s="19">
        <v>6</v>
      </c>
      <c r="F10" s="25" t="s">
        <v>7</v>
      </c>
      <c r="G10" s="26">
        <v>0</v>
      </c>
      <c r="H10" s="27">
        <f t="shared" si="0"/>
        <v>0</v>
      </c>
      <c r="I10" s="27"/>
      <c r="J10" s="27"/>
      <c r="K10" s="27"/>
      <c r="L10" s="27" t="s">
        <v>146</v>
      </c>
    </row>
    <row r="11" spans="2:12" x14ac:dyDescent="0.25">
      <c r="B11" s="7" t="s">
        <v>113</v>
      </c>
      <c r="C11" s="19">
        <v>2</v>
      </c>
      <c r="F11" s="2" t="s">
        <v>8</v>
      </c>
      <c r="G11" s="1">
        <f>SUM(C21+C22+C23)</f>
        <v>117</v>
      </c>
      <c r="H11" s="7">
        <f t="shared" si="0"/>
        <v>4212</v>
      </c>
      <c r="I11" s="7"/>
      <c r="J11" s="7"/>
      <c r="K11" s="7"/>
      <c r="L11" s="7" t="s">
        <v>147</v>
      </c>
    </row>
    <row r="12" spans="2:12" x14ac:dyDescent="0.25">
      <c r="B12" s="7" t="s">
        <v>37</v>
      </c>
      <c r="C12" s="19">
        <v>39</v>
      </c>
      <c r="F12" s="2" t="s">
        <v>9</v>
      </c>
      <c r="G12" s="1">
        <v>70</v>
      </c>
      <c r="H12" s="7">
        <f t="shared" si="0"/>
        <v>2520</v>
      </c>
      <c r="I12" s="7"/>
      <c r="J12" s="7"/>
      <c r="K12" s="7"/>
      <c r="L12" s="7" t="s">
        <v>147</v>
      </c>
    </row>
    <row r="13" spans="2:12" x14ac:dyDescent="0.25">
      <c r="B13" s="7" t="s">
        <v>39</v>
      </c>
      <c r="C13" s="19">
        <v>12</v>
      </c>
      <c r="F13" s="2" t="s">
        <v>10</v>
      </c>
      <c r="G13" s="1">
        <v>10</v>
      </c>
      <c r="H13" s="7">
        <f t="shared" si="0"/>
        <v>360</v>
      </c>
      <c r="I13" s="7"/>
      <c r="J13" s="7"/>
      <c r="K13" s="7"/>
      <c r="L13" s="7" t="s">
        <v>147</v>
      </c>
    </row>
    <row r="14" spans="2:12" x14ac:dyDescent="0.25">
      <c r="B14" s="7" t="s">
        <v>38</v>
      </c>
      <c r="C14" s="19">
        <v>4</v>
      </c>
      <c r="F14" s="2" t="s">
        <v>11</v>
      </c>
      <c r="G14" s="1">
        <f>SUM(C24+C26+C25+C28+C29)</f>
        <v>86</v>
      </c>
      <c r="H14" s="7">
        <f t="shared" si="0"/>
        <v>3096</v>
      </c>
      <c r="I14" s="7"/>
      <c r="J14" s="7"/>
      <c r="K14" s="7"/>
      <c r="L14" s="7" t="s">
        <v>147</v>
      </c>
    </row>
    <row r="15" spans="2:12" x14ac:dyDescent="0.25">
      <c r="B15" s="7" t="s">
        <v>114</v>
      </c>
      <c r="C15" s="19">
        <v>42</v>
      </c>
      <c r="F15" s="23" t="s">
        <v>139</v>
      </c>
      <c r="G15" s="1">
        <v>1</v>
      </c>
      <c r="H15" s="7">
        <f t="shared" si="0"/>
        <v>36</v>
      </c>
      <c r="I15" s="7"/>
      <c r="J15" s="7"/>
      <c r="K15" s="7"/>
      <c r="L15" s="7" t="s">
        <v>147</v>
      </c>
    </row>
    <row r="16" spans="2:12" x14ac:dyDescent="0.25">
      <c r="B16" s="7" t="s">
        <v>42</v>
      </c>
      <c r="C16" s="19">
        <v>42</v>
      </c>
      <c r="F16" s="31" t="s">
        <v>129</v>
      </c>
      <c r="G16" s="30">
        <f>SUM(C12+C13+C14+C16+C30)</f>
        <v>109</v>
      </c>
      <c r="H16" s="19">
        <f t="shared" si="0"/>
        <v>3924</v>
      </c>
      <c r="I16" s="19">
        <v>144</v>
      </c>
      <c r="J16" s="19">
        <f>I16-H16</f>
        <v>-3780</v>
      </c>
      <c r="K16" s="19">
        <v>3000</v>
      </c>
      <c r="L16" s="19"/>
    </row>
    <row r="17" spans="2:12" x14ac:dyDescent="0.25">
      <c r="B17" s="7" t="s">
        <v>43</v>
      </c>
      <c r="C17" s="19">
        <v>9</v>
      </c>
      <c r="F17" s="2" t="s">
        <v>15</v>
      </c>
      <c r="G17" s="1">
        <v>9</v>
      </c>
      <c r="H17" s="7">
        <f t="shared" si="0"/>
        <v>324</v>
      </c>
      <c r="I17" s="7"/>
      <c r="J17" s="7"/>
      <c r="K17" s="7"/>
      <c r="L17" s="7" t="s">
        <v>147</v>
      </c>
    </row>
    <row r="18" spans="2:12" x14ac:dyDescent="0.25">
      <c r="B18" s="7" t="s">
        <v>115</v>
      </c>
      <c r="C18" s="19">
        <v>3</v>
      </c>
      <c r="F18" s="23" t="s">
        <v>140</v>
      </c>
      <c r="G18" s="1">
        <v>2</v>
      </c>
      <c r="H18" s="7">
        <f t="shared" si="0"/>
        <v>72</v>
      </c>
      <c r="I18" s="7"/>
      <c r="J18" s="7"/>
      <c r="K18" s="7"/>
      <c r="L18" s="7" t="s">
        <v>147</v>
      </c>
    </row>
    <row r="19" spans="2:12" x14ac:dyDescent="0.25">
      <c r="B19" s="7" t="s">
        <v>116</v>
      </c>
      <c r="C19" s="19">
        <v>3</v>
      </c>
      <c r="F19" s="2" t="s">
        <v>17</v>
      </c>
      <c r="G19" s="1">
        <v>1</v>
      </c>
      <c r="H19" s="7">
        <f t="shared" si="0"/>
        <v>36</v>
      </c>
      <c r="I19" s="7"/>
      <c r="J19" s="7"/>
      <c r="K19" s="7"/>
      <c r="L19" s="7" t="s">
        <v>147</v>
      </c>
    </row>
    <row r="20" spans="2:12" x14ac:dyDescent="0.25">
      <c r="B20" s="7" t="s">
        <v>40</v>
      </c>
      <c r="C20" s="19">
        <v>12</v>
      </c>
      <c r="F20" s="23" t="s">
        <v>141</v>
      </c>
      <c r="G20" s="1">
        <v>5</v>
      </c>
      <c r="H20" s="7">
        <f t="shared" si="0"/>
        <v>180</v>
      </c>
      <c r="I20" s="7">
        <v>1200</v>
      </c>
      <c r="J20" s="7"/>
      <c r="K20" s="7"/>
      <c r="L20" s="7" t="s">
        <v>147</v>
      </c>
    </row>
    <row r="21" spans="2:12" x14ac:dyDescent="0.25">
      <c r="B21" s="7" t="s">
        <v>44</v>
      </c>
      <c r="C21" s="19">
        <v>66</v>
      </c>
      <c r="F21" s="2" t="s">
        <v>19</v>
      </c>
      <c r="G21" s="1">
        <v>1</v>
      </c>
      <c r="H21" s="7">
        <f t="shared" si="0"/>
        <v>36</v>
      </c>
      <c r="I21" s="7"/>
      <c r="J21" s="7"/>
      <c r="K21" s="7"/>
      <c r="L21" s="7" t="s">
        <v>147</v>
      </c>
    </row>
    <row r="22" spans="2:12" x14ac:dyDescent="0.25">
      <c r="B22" s="7" t="s">
        <v>118</v>
      </c>
      <c r="C22" s="19">
        <v>27</v>
      </c>
      <c r="F22" s="29" t="s">
        <v>20</v>
      </c>
      <c r="G22" s="30">
        <f>SUM(C7)</f>
        <v>24</v>
      </c>
      <c r="H22" s="19">
        <f t="shared" si="0"/>
        <v>864</v>
      </c>
      <c r="I22" s="19">
        <v>1000</v>
      </c>
      <c r="J22" s="19">
        <f>I22-H22</f>
        <v>136</v>
      </c>
      <c r="K22" s="19">
        <v>1000</v>
      </c>
      <c r="L22" s="19"/>
    </row>
    <row r="23" spans="2:12" x14ac:dyDescent="0.25">
      <c r="B23" s="7" t="s">
        <v>46</v>
      </c>
      <c r="C23" s="19">
        <v>24</v>
      </c>
      <c r="F23" s="29" t="s">
        <v>21</v>
      </c>
      <c r="G23" s="30">
        <f>SUM(C9)</f>
        <v>12</v>
      </c>
      <c r="H23" s="19">
        <f t="shared" si="0"/>
        <v>432</v>
      </c>
      <c r="I23" s="19">
        <v>0</v>
      </c>
      <c r="J23" s="19">
        <f>I23-H23</f>
        <v>-432</v>
      </c>
      <c r="K23" s="19">
        <v>2000</v>
      </c>
      <c r="L23" s="19"/>
    </row>
    <row r="24" spans="2:12" x14ac:dyDescent="0.25">
      <c r="B24" s="7" t="s">
        <v>119</v>
      </c>
      <c r="C24" s="19">
        <v>48</v>
      </c>
      <c r="F24" s="2" t="s">
        <v>22</v>
      </c>
      <c r="G24" s="1">
        <f>SUM(C17+C21+C22+C24+C26+C28+C29)</f>
        <v>179</v>
      </c>
      <c r="H24" s="7">
        <f t="shared" si="0"/>
        <v>6444</v>
      </c>
      <c r="I24" s="7"/>
      <c r="J24" s="7"/>
      <c r="K24" s="7"/>
      <c r="L24" s="7" t="s">
        <v>147</v>
      </c>
    </row>
    <row r="25" spans="2:12" x14ac:dyDescent="0.25">
      <c r="B25" s="7" t="s">
        <v>47</v>
      </c>
      <c r="C25" s="19">
        <v>9</v>
      </c>
      <c r="F25" s="2" t="s">
        <v>23</v>
      </c>
      <c r="G25" s="1">
        <f>SUM(C8+C12+C14+C16+C17+C20+C25)</f>
        <v>123</v>
      </c>
      <c r="H25" s="7">
        <f t="shared" si="0"/>
        <v>4428</v>
      </c>
      <c r="I25" s="7"/>
      <c r="J25" s="7"/>
      <c r="K25" s="7"/>
      <c r="L25" s="7" t="s">
        <v>147</v>
      </c>
    </row>
    <row r="26" spans="2:12" x14ac:dyDescent="0.25">
      <c r="B26" s="7" t="s">
        <v>121</v>
      </c>
      <c r="C26" s="19">
        <v>5</v>
      </c>
      <c r="F26" s="2" t="s">
        <v>24</v>
      </c>
      <c r="G26" s="1">
        <v>6</v>
      </c>
      <c r="H26" s="7">
        <f t="shared" si="0"/>
        <v>216</v>
      </c>
      <c r="I26" s="7"/>
      <c r="J26" s="7"/>
      <c r="K26" s="7"/>
      <c r="L26" s="7" t="s">
        <v>147</v>
      </c>
    </row>
    <row r="27" spans="2:12" x14ac:dyDescent="0.25">
      <c r="B27" s="7" t="s">
        <v>48</v>
      </c>
      <c r="C27" s="19">
        <v>18</v>
      </c>
      <c r="F27" s="2" t="s">
        <v>25</v>
      </c>
      <c r="G27" s="1">
        <f>SUM(C18+C19+C23)</f>
        <v>30</v>
      </c>
      <c r="H27" s="7">
        <f t="shared" si="0"/>
        <v>1080</v>
      </c>
      <c r="I27" s="7"/>
      <c r="J27" s="7"/>
      <c r="K27" s="7"/>
      <c r="L27" s="7" t="s">
        <v>147</v>
      </c>
    </row>
    <row r="28" spans="2:12" x14ac:dyDescent="0.25">
      <c r="B28" s="7" t="s">
        <v>122</v>
      </c>
      <c r="C28" s="19">
        <v>12</v>
      </c>
      <c r="F28" s="2" t="s">
        <v>26</v>
      </c>
      <c r="G28" s="1">
        <v>2</v>
      </c>
      <c r="H28" s="7">
        <f t="shared" si="0"/>
        <v>72</v>
      </c>
      <c r="I28" s="7"/>
      <c r="J28" s="7"/>
      <c r="K28" s="7"/>
      <c r="L28" s="7" t="s">
        <v>147</v>
      </c>
    </row>
    <row r="29" spans="2:12" x14ac:dyDescent="0.25">
      <c r="B29" s="7" t="s">
        <v>123</v>
      </c>
      <c r="C29" s="19">
        <v>12</v>
      </c>
      <c r="F29" s="2" t="s">
        <v>27</v>
      </c>
      <c r="G29" s="1">
        <v>2</v>
      </c>
      <c r="H29" s="7">
        <f t="shared" si="0"/>
        <v>72</v>
      </c>
      <c r="I29" s="7"/>
      <c r="J29" s="7"/>
      <c r="K29" s="7"/>
      <c r="L29" s="7" t="s">
        <v>147</v>
      </c>
    </row>
    <row r="30" spans="2:12" x14ac:dyDescent="0.25">
      <c r="B30" s="7" t="s">
        <v>124</v>
      </c>
      <c r="C30" s="19">
        <v>12</v>
      </c>
      <c r="F30" s="31" t="s">
        <v>130</v>
      </c>
      <c r="G30" s="30">
        <f>SUM(C27)</f>
        <v>18</v>
      </c>
      <c r="H30" s="19">
        <f t="shared" si="0"/>
        <v>648</v>
      </c>
      <c r="I30" s="19">
        <v>504</v>
      </c>
      <c r="J30" s="19">
        <f>I30-H30</f>
        <v>-144</v>
      </c>
      <c r="K30" s="19">
        <v>1000</v>
      </c>
      <c r="L30" s="19" t="s">
        <v>150</v>
      </c>
    </row>
    <row r="31" spans="2:12" x14ac:dyDescent="0.25">
      <c r="B31" s="7" t="s">
        <v>125</v>
      </c>
      <c r="C31" s="19">
        <v>12</v>
      </c>
      <c r="F31" s="31" t="s">
        <v>131</v>
      </c>
      <c r="G31" s="30">
        <f>SUM(C12+C15+C16)</f>
        <v>123</v>
      </c>
      <c r="H31" s="19">
        <f t="shared" si="0"/>
        <v>4428</v>
      </c>
      <c r="I31" s="19"/>
      <c r="J31" s="19"/>
      <c r="K31" s="19">
        <v>6000</v>
      </c>
      <c r="L31" s="19" t="s">
        <v>145</v>
      </c>
    </row>
    <row r="32" spans="2:12" x14ac:dyDescent="0.25">
      <c r="B32" s="7" t="s">
        <v>126</v>
      </c>
      <c r="C32" s="19">
        <v>6</v>
      </c>
      <c r="F32" s="31" t="s">
        <v>132</v>
      </c>
      <c r="G32" s="30">
        <f>SUM(C24)</f>
        <v>48</v>
      </c>
      <c r="H32" s="19">
        <f t="shared" si="0"/>
        <v>1728</v>
      </c>
      <c r="I32" s="19"/>
      <c r="J32" s="19"/>
      <c r="K32" s="19">
        <v>3000</v>
      </c>
      <c r="L32" s="19"/>
    </row>
    <row r="33" spans="2:12" x14ac:dyDescent="0.25">
      <c r="B33" s="7" t="s">
        <v>151</v>
      </c>
      <c r="C33" s="20">
        <f>SUM(C6:C32)</f>
        <v>511</v>
      </c>
      <c r="F33" s="31" t="s">
        <v>133</v>
      </c>
      <c r="G33" s="30">
        <f>SUM(C20)</f>
        <v>12</v>
      </c>
      <c r="H33" s="19">
        <f t="shared" si="0"/>
        <v>432</v>
      </c>
      <c r="I33" s="19">
        <v>190</v>
      </c>
      <c r="J33" s="19">
        <f>I33-H33</f>
        <v>-242</v>
      </c>
      <c r="K33" s="19">
        <v>1000</v>
      </c>
      <c r="L33" s="19" t="s">
        <v>107</v>
      </c>
    </row>
    <row r="34" spans="2:12" x14ac:dyDescent="0.25">
      <c r="F34" s="31" t="s">
        <v>135</v>
      </c>
      <c r="G34" s="30"/>
      <c r="H34" s="19">
        <f t="shared" si="0"/>
        <v>0</v>
      </c>
      <c r="I34" s="19">
        <v>0</v>
      </c>
      <c r="J34" s="19"/>
      <c r="K34" s="19">
        <v>6000</v>
      </c>
      <c r="L34" s="19" t="s">
        <v>145</v>
      </c>
    </row>
    <row r="35" spans="2:12" x14ac:dyDescent="0.25">
      <c r="B35" s="22" t="s">
        <v>128</v>
      </c>
      <c r="F35" s="31" t="s">
        <v>134</v>
      </c>
      <c r="G35" s="30"/>
      <c r="H35" s="19">
        <f t="shared" si="0"/>
        <v>0</v>
      </c>
      <c r="I35" s="19">
        <v>0</v>
      </c>
      <c r="J35" s="19"/>
      <c r="K35" s="19">
        <v>6000</v>
      </c>
      <c r="L35" s="19" t="s">
        <v>145</v>
      </c>
    </row>
    <row r="36" spans="2:12" x14ac:dyDescent="0.25">
      <c r="F36" s="23" t="s">
        <v>136</v>
      </c>
      <c r="G36" s="1">
        <v>2</v>
      </c>
      <c r="H36" s="7">
        <f t="shared" si="0"/>
        <v>72</v>
      </c>
      <c r="I36" s="7"/>
      <c r="J36" s="7"/>
      <c r="K36" s="7"/>
      <c r="L36" s="7" t="s">
        <v>147</v>
      </c>
    </row>
    <row r="37" spans="2:12" x14ac:dyDescent="0.25">
      <c r="F37" s="23" t="s">
        <v>137</v>
      </c>
      <c r="G37" s="4">
        <v>2</v>
      </c>
      <c r="H37" s="7">
        <f t="shared" si="0"/>
        <v>72</v>
      </c>
      <c r="I37" s="7"/>
      <c r="J37" s="7"/>
      <c r="K37" s="7"/>
      <c r="L37" s="7" t="s">
        <v>147</v>
      </c>
    </row>
    <row r="38" spans="2:12" x14ac:dyDescent="0.25">
      <c r="F38" s="24" t="s">
        <v>138</v>
      </c>
      <c r="G38" s="4">
        <v>3</v>
      </c>
      <c r="H38" s="7">
        <f t="shared" si="0"/>
        <v>108</v>
      </c>
      <c r="I38" s="7"/>
      <c r="J38" s="7"/>
      <c r="K38" s="7"/>
      <c r="L38" s="7" t="s">
        <v>147</v>
      </c>
    </row>
    <row r="39" spans="2:12" x14ac:dyDescent="0.25">
      <c r="F39" s="32"/>
      <c r="G39" s="33"/>
      <c r="H39" s="32"/>
    </row>
    <row r="40" spans="2:12" x14ac:dyDescent="0.25">
      <c r="F40" s="35" t="s">
        <v>153</v>
      </c>
    </row>
  </sheetData>
  <mergeCells count="2">
    <mergeCell ref="B3:C3"/>
    <mergeCell ref="F3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35"/>
  <sheetViews>
    <sheetView topLeftCell="B1" workbookViewId="0">
      <selection activeCell="I15" sqref="I15"/>
    </sheetView>
  </sheetViews>
  <sheetFormatPr defaultRowHeight="15" x14ac:dyDescent="0.25"/>
  <cols>
    <col min="2" max="2" width="33.28515625" bestFit="1" customWidth="1"/>
    <col min="3" max="3" width="19.42578125" bestFit="1" customWidth="1"/>
    <col min="4" max="4" width="11.5703125" bestFit="1" customWidth="1"/>
    <col min="5" max="5" width="11.28515625" bestFit="1" customWidth="1"/>
    <col min="8" max="8" width="19.5703125" bestFit="1" customWidth="1"/>
    <col min="9" max="9" width="23.140625" bestFit="1" customWidth="1"/>
    <col min="10" max="10" width="19.7109375" bestFit="1" customWidth="1"/>
    <col min="12" max="12" width="9.5703125" customWidth="1"/>
  </cols>
  <sheetData>
    <row r="5" spans="2:12" x14ac:dyDescent="0.25">
      <c r="B5" t="s">
        <v>51</v>
      </c>
      <c r="C5" t="s">
        <v>54</v>
      </c>
      <c r="D5" t="s">
        <v>52</v>
      </c>
      <c r="E5" t="s">
        <v>53</v>
      </c>
      <c r="H5" s="15" t="s">
        <v>0</v>
      </c>
      <c r="I5" s="16"/>
      <c r="J5" s="12" t="s">
        <v>56</v>
      </c>
    </row>
    <row r="6" spans="2:12" x14ac:dyDescent="0.25">
      <c r="B6" t="s">
        <v>33</v>
      </c>
      <c r="C6">
        <v>39</v>
      </c>
      <c r="D6">
        <f>C6-E6</f>
        <v>27</v>
      </c>
      <c r="E6">
        <v>12</v>
      </c>
      <c r="H6" s="5" t="s">
        <v>1</v>
      </c>
      <c r="I6" s="5" t="s">
        <v>55</v>
      </c>
      <c r="J6" s="12" t="s">
        <v>104</v>
      </c>
    </row>
    <row r="7" spans="2:12" x14ac:dyDescent="0.25">
      <c r="B7" t="s">
        <v>32</v>
      </c>
      <c r="C7">
        <v>28</v>
      </c>
      <c r="D7">
        <f t="shared" ref="D7:D25" si="0">C7-E7</f>
        <v>19</v>
      </c>
      <c r="E7">
        <v>9</v>
      </c>
      <c r="H7" s="2" t="s">
        <v>2</v>
      </c>
      <c r="I7" s="1">
        <f>D27</f>
        <v>333</v>
      </c>
      <c r="J7" s="7">
        <f>I7*36</f>
        <v>11988</v>
      </c>
      <c r="K7">
        <f>C6*36</f>
        <v>1404</v>
      </c>
      <c r="L7" t="s">
        <v>107</v>
      </c>
    </row>
    <row r="8" spans="2:12" x14ac:dyDescent="0.25">
      <c r="B8" t="s">
        <v>34</v>
      </c>
      <c r="C8">
        <v>16</v>
      </c>
      <c r="D8">
        <f t="shared" si="0"/>
        <v>12</v>
      </c>
      <c r="E8">
        <v>4</v>
      </c>
      <c r="H8" s="2" t="s">
        <v>3</v>
      </c>
      <c r="I8" s="1">
        <f>D6+D7+D8+D9+D10+D11+D12+D13+D14+D15+D16+D17+D21+D22+D23+D24+D25</f>
        <v>263</v>
      </c>
      <c r="J8" s="7">
        <f t="shared" ref="J8:J35" si="1">I8*36</f>
        <v>9468</v>
      </c>
      <c r="L8" t="s">
        <v>107</v>
      </c>
    </row>
    <row r="9" spans="2:12" x14ac:dyDescent="0.25">
      <c r="B9" t="s">
        <v>35</v>
      </c>
      <c r="C9">
        <v>8</v>
      </c>
      <c r="D9">
        <f t="shared" si="0"/>
        <v>7</v>
      </c>
      <c r="E9">
        <v>1</v>
      </c>
      <c r="H9" s="2" t="s">
        <v>4</v>
      </c>
      <c r="I9" s="1">
        <f>D6+D7+D8+D11+D12+D15+D16+D17+D25</f>
        <v>160</v>
      </c>
      <c r="J9" s="7">
        <f t="shared" si="1"/>
        <v>5760</v>
      </c>
      <c r="L9" t="s">
        <v>107</v>
      </c>
    </row>
    <row r="10" spans="2:12" x14ac:dyDescent="0.25">
      <c r="B10" t="s">
        <v>36</v>
      </c>
      <c r="C10">
        <v>9</v>
      </c>
      <c r="D10">
        <f t="shared" si="0"/>
        <v>6</v>
      </c>
      <c r="E10">
        <v>3</v>
      </c>
      <c r="H10" s="2" t="s">
        <v>5</v>
      </c>
      <c r="I10" s="1">
        <f>D6+D13+D15+D25</f>
        <v>88</v>
      </c>
      <c r="J10" s="7">
        <f t="shared" si="1"/>
        <v>3168</v>
      </c>
      <c r="L10" t="s">
        <v>107</v>
      </c>
    </row>
    <row r="11" spans="2:12" x14ac:dyDescent="0.25">
      <c r="B11" t="s">
        <v>37</v>
      </c>
      <c r="C11">
        <v>30</v>
      </c>
      <c r="D11">
        <f t="shared" si="0"/>
        <v>20</v>
      </c>
      <c r="E11">
        <v>10</v>
      </c>
      <c r="H11" s="2" t="s">
        <v>6</v>
      </c>
      <c r="I11" s="1">
        <f>D10</f>
        <v>6</v>
      </c>
      <c r="J11" s="7">
        <f t="shared" si="1"/>
        <v>216</v>
      </c>
      <c r="L11" t="s">
        <v>109</v>
      </c>
    </row>
    <row r="12" spans="2:12" x14ac:dyDescent="0.25">
      <c r="B12" t="s">
        <v>38</v>
      </c>
      <c r="C12">
        <v>8</v>
      </c>
      <c r="D12">
        <f t="shared" si="0"/>
        <v>6</v>
      </c>
      <c r="E12">
        <v>2</v>
      </c>
      <c r="H12" s="2" t="s">
        <v>7</v>
      </c>
      <c r="I12" s="1">
        <f>D18+D19+D20</f>
        <v>70</v>
      </c>
      <c r="J12" s="7">
        <f t="shared" si="1"/>
        <v>2520</v>
      </c>
      <c r="L12" t="s">
        <v>107</v>
      </c>
    </row>
    <row r="13" spans="2:12" x14ac:dyDescent="0.25">
      <c r="B13" t="s">
        <v>39</v>
      </c>
      <c r="C13">
        <v>12</v>
      </c>
      <c r="D13">
        <f t="shared" si="0"/>
        <v>9</v>
      </c>
      <c r="E13">
        <v>3</v>
      </c>
      <c r="H13" s="2" t="s">
        <v>8</v>
      </c>
      <c r="I13" s="1">
        <f>D18+D19+D20</f>
        <v>70</v>
      </c>
      <c r="J13" s="7">
        <f t="shared" si="1"/>
        <v>2520</v>
      </c>
      <c r="L13" t="s">
        <v>107</v>
      </c>
    </row>
    <row r="14" spans="2:12" x14ac:dyDescent="0.25">
      <c r="B14" t="s">
        <v>40</v>
      </c>
      <c r="C14">
        <v>12</v>
      </c>
      <c r="D14">
        <f t="shared" si="0"/>
        <v>8</v>
      </c>
      <c r="E14">
        <v>4</v>
      </c>
      <c r="H14" s="2" t="s">
        <v>9</v>
      </c>
      <c r="I14" s="1">
        <f>D18+D19+D20</f>
        <v>70</v>
      </c>
      <c r="J14" s="7">
        <f t="shared" si="1"/>
        <v>2520</v>
      </c>
      <c r="L14" t="s">
        <v>107</v>
      </c>
    </row>
    <row r="15" spans="2:12" x14ac:dyDescent="0.25">
      <c r="B15" t="s">
        <v>41</v>
      </c>
      <c r="C15">
        <v>51</v>
      </c>
      <c r="D15">
        <f t="shared" si="0"/>
        <v>39</v>
      </c>
      <c r="E15">
        <v>12</v>
      </c>
      <c r="H15" s="2" t="s">
        <v>10</v>
      </c>
      <c r="I15" s="1"/>
      <c r="J15" s="7">
        <f t="shared" si="1"/>
        <v>0</v>
      </c>
    </row>
    <row r="16" spans="2:12" x14ac:dyDescent="0.25">
      <c r="B16" t="s">
        <v>42</v>
      </c>
      <c r="C16">
        <v>30</v>
      </c>
      <c r="D16">
        <f t="shared" si="0"/>
        <v>16</v>
      </c>
      <c r="E16">
        <v>14</v>
      </c>
      <c r="H16" s="2" t="s">
        <v>11</v>
      </c>
      <c r="I16" s="1">
        <f>D21+D22+D24</f>
        <v>59</v>
      </c>
      <c r="J16" s="7">
        <f t="shared" si="1"/>
        <v>2124</v>
      </c>
      <c r="L16" t="s">
        <v>108</v>
      </c>
    </row>
    <row r="17" spans="2:12" x14ac:dyDescent="0.25">
      <c r="B17" t="s">
        <v>43</v>
      </c>
      <c r="C17">
        <v>12</v>
      </c>
      <c r="D17">
        <f t="shared" si="0"/>
        <v>8</v>
      </c>
      <c r="E17">
        <v>4</v>
      </c>
      <c r="H17" s="2" t="s">
        <v>12</v>
      </c>
      <c r="I17" s="1">
        <v>20</v>
      </c>
      <c r="J17" s="7">
        <f t="shared" si="1"/>
        <v>720</v>
      </c>
      <c r="L17" t="s">
        <v>108</v>
      </c>
    </row>
    <row r="18" spans="2:12" x14ac:dyDescent="0.25">
      <c r="B18" t="s">
        <v>44</v>
      </c>
      <c r="C18">
        <v>75</v>
      </c>
      <c r="D18">
        <f t="shared" si="0"/>
        <v>55</v>
      </c>
      <c r="E18">
        <v>20</v>
      </c>
      <c r="H18" s="2" t="s">
        <v>13</v>
      </c>
      <c r="I18" s="1">
        <v>2</v>
      </c>
      <c r="J18" s="7">
        <f t="shared" si="1"/>
        <v>72</v>
      </c>
      <c r="L18" t="s">
        <v>108</v>
      </c>
    </row>
    <row r="19" spans="2:12" x14ac:dyDescent="0.25">
      <c r="B19" t="s">
        <v>45</v>
      </c>
      <c r="C19">
        <v>10</v>
      </c>
      <c r="D19">
        <f t="shared" si="0"/>
        <v>5</v>
      </c>
      <c r="E19">
        <v>5</v>
      </c>
      <c r="H19" s="2" t="s">
        <v>14</v>
      </c>
      <c r="I19" s="1">
        <f>D14</f>
        <v>8</v>
      </c>
      <c r="J19" s="7">
        <f t="shared" si="1"/>
        <v>288</v>
      </c>
      <c r="L19" t="s">
        <v>108</v>
      </c>
    </row>
    <row r="20" spans="2:12" x14ac:dyDescent="0.25">
      <c r="B20" t="s">
        <v>46</v>
      </c>
      <c r="C20">
        <v>20</v>
      </c>
      <c r="D20">
        <f t="shared" si="0"/>
        <v>10</v>
      </c>
      <c r="E20">
        <v>10</v>
      </c>
      <c r="H20" s="2" t="s">
        <v>15</v>
      </c>
      <c r="I20" s="1">
        <v>30</v>
      </c>
      <c r="J20" s="7">
        <f t="shared" si="1"/>
        <v>1080</v>
      </c>
      <c r="K20" t="s">
        <v>57</v>
      </c>
      <c r="L20" t="s">
        <v>107</v>
      </c>
    </row>
    <row r="21" spans="2:12" x14ac:dyDescent="0.25">
      <c r="B21" t="s">
        <v>31</v>
      </c>
      <c r="C21">
        <v>48</v>
      </c>
      <c r="D21">
        <f t="shared" si="0"/>
        <v>34</v>
      </c>
      <c r="E21">
        <v>14</v>
      </c>
      <c r="H21" s="2" t="s">
        <v>16</v>
      </c>
      <c r="I21" s="1">
        <v>30</v>
      </c>
      <c r="J21" s="7">
        <f t="shared" si="1"/>
        <v>1080</v>
      </c>
      <c r="L21" t="s">
        <v>108</v>
      </c>
    </row>
    <row r="22" spans="2:12" x14ac:dyDescent="0.25">
      <c r="B22" t="s">
        <v>47</v>
      </c>
      <c r="C22">
        <v>12</v>
      </c>
      <c r="D22">
        <f t="shared" si="0"/>
        <v>10</v>
      </c>
      <c r="E22">
        <v>2</v>
      </c>
      <c r="H22" s="2" t="s">
        <v>17</v>
      </c>
      <c r="I22" s="1">
        <v>0</v>
      </c>
      <c r="J22" s="7">
        <f t="shared" si="1"/>
        <v>0</v>
      </c>
    </row>
    <row r="23" spans="2:12" x14ac:dyDescent="0.25">
      <c r="B23" t="s">
        <v>48</v>
      </c>
      <c r="C23">
        <v>18</v>
      </c>
      <c r="D23">
        <f t="shared" si="0"/>
        <v>14</v>
      </c>
      <c r="E23">
        <v>4</v>
      </c>
      <c r="H23" s="2" t="s">
        <v>18</v>
      </c>
      <c r="I23" s="1">
        <v>20</v>
      </c>
      <c r="J23" s="7">
        <f t="shared" si="1"/>
        <v>720</v>
      </c>
      <c r="L23" t="s">
        <v>108</v>
      </c>
    </row>
    <row r="24" spans="2:12" x14ac:dyDescent="0.25">
      <c r="B24" t="s">
        <v>49</v>
      </c>
      <c r="C24">
        <v>24</v>
      </c>
      <c r="D24">
        <f t="shared" si="0"/>
        <v>15</v>
      </c>
      <c r="E24">
        <v>9</v>
      </c>
      <c r="H24" s="2" t="s">
        <v>19</v>
      </c>
      <c r="I24" s="1">
        <v>10</v>
      </c>
      <c r="J24" s="7">
        <f t="shared" si="1"/>
        <v>360</v>
      </c>
      <c r="L24" t="s">
        <v>109</v>
      </c>
    </row>
    <row r="25" spans="2:12" x14ac:dyDescent="0.25">
      <c r="B25" t="s">
        <v>50</v>
      </c>
      <c r="C25">
        <v>24</v>
      </c>
      <c r="D25">
        <f t="shared" si="0"/>
        <v>13</v>
      </c>
      <c r="E25">
        <v>11</v>
      </c>
      <c r="H25" s="2" t="s">
        <v>20</v>
      </c>
      <c r="I25" s="1">
        <f>D7</f>
        <v>19</v>
      </c>
      <c r="J25" s="7">
        <f t="shared" si="1"/>
        <v>684</v>
      </c>
      <c r="K25" t="s">
        <v>106</v>
      </c>
      <c r="L25" t="s">
        <v>108</v>
      </c>
    </row>
    <row r="26" spans="2:12" x14ac:dyDescent="0.25">
      <c r="H26" s="2" t="s">
        <v>21</v>
      </c>
      <c r="I26" s="1">
        <f>D8</f>
        <v>12</v>
      </c>
      <c r="J26" s="7">
        <f t="shared" si="1"/>
        <v>432</v>
      </c>
      <c r="K26" t="s">
        <v>106</v>
      </c>
      <c r="L26" t="s">
        <v>108</v>
      </c>
    </row>
    <row r="27" spans="2:12" x14ac:dyDescent="0.25">
      <c r="C27">
        <f>SUM(C6:C26)</f>
        <v>486</v>
      </c>
      <c r="D27">
        <f>SUBTOTAL(9,D6:D26)</f>
        <v>333</v>
      </c>
      <c r="E27">
        <f>SUBTOTAL(9,E6:E26)</f>
        <v>153</v>
      </c>
      <c r="H27" s="2" t="s">
        <v>22</v>
      </c>
      <c r="I27" s="1">
        <f>D18+D21+D24+D17</f>
        <v>112</v>
      </c>
      <c r="J27" s="7">
        <f t="shared" si="1"/>
        <v>4032</v>
      </c>
      <c r="L27" t="s">
        <v>107</v>
      </c>
    </row>
    <row r="28" spans="2:12" x14ac:dyDescent="0.25">
      <c r="H28" s="2" t="s">
        <v>23</v>
      </c>
      <c r="I28" s="1">
        <f>D9+D11+D12+D14+D16+D19+D22</f>
        <v>72</v>
      </c>
      <c r="J28" s="7">
        <f t="shared" si="1"/>
        <v>2592</v>
      </c>
      <c r="L28" t="s">
        <v>107</v>
      </c>
    </row>
    <row r="29" spans="2:12" x14ac:dyDescent="0.25">
      <c r="H29" s="2" t="s">
        <v>24</v>
      </c>
      <c r="I29" s="1">
        <v>5</v>
      </c>
      <c r="J29" s="7">
        <f t="shared" si="1"/>
        <v>180</v>
      </c>
      <c r="L29" t="s">
        <v>109</v>
      </c>
    </row>
    <row r="30" spans="2:12" x14ac:dyDescent="0.25">
      <c r="H30" s="2" t="s">
        <v>25</v>
      </c>
      <c r="I30" s="1">
        <f>D20+D23</f>
        <v>24</v>
      </c>
      <c r="J30" s="7">
        <f t="shared" si="1"/>
        <v>864</v>
      </c>
      <c r="L30" t="s">
        <v>107</v>
      </c>
    </row>
    <row r="31" spans="2:12" x14ac:dyDescent="0.25">
      <c r="H31" s="2" t="s">
        <v>26</v>
      </c>
      <c r="I31" s="1">
        <v>18</v>
      </c>
      <c r="J31" s="7">
        <f t="shared" si="1"/>
        <v>648</v>
      </c>
      <c r="L31" t="s">
        <v>108</v>
      </c>
    </row>
    <row r="32" spans="2:12" x14ac:dyDescent="0.25">
      <c r="H32" s="2" t="s">
        <v>27</v>
      </c>
      <c r="I32" s="1">
        <v>18</v>
      </c>
      <c r="J32" s="7">
        <f t="shared" si="1"/>
        <v>648</v>
      </c>
      <c r="L32" t="s">
        <v>108</v>
      </c>
    </row>
    <row r="33" spans="8:11" x14ac:dyDescent="0.25">
      <c r="H33" s="3" t="s">
        <v>28</v>
      </c>
      <c r="I33" s="4"/>
      <c r="J33" s="7">
        <f t="shared" si="1"/>
        <v>0</v>
      </c>
      <c r="K33" t="s">
        <v>105</v>
      </c>
    </row>
    <row r="34" spans="8:11" x14ac:dyDescent="0.25">
      <c r="H34" s="3" t="s">
        <v>29</v>
      </c>
      <c r="I34" s="4"/>
      <c r="J34" s="7">
        <f t="shared" si="1"/>
        <v>0</v>
      </c>
      <c r="K34" t="s">
        <v>105</v>
      </c>
    </row>
    <row r="35" spans="8:11" x14ac:dyDescent="0.25">
      <c r="H35" s="3" t="s">
        <v>30</v>
      </c>
      <c r="I35" s="6"/>
      <c r="J35" s="7">
        <f t="shared" si="1"/>
        <v>0</v>
      </c>
      <c r="K35" t="s">
        <v>105</v>
      </c>
    </row>
  </sheetData>
  <mergeCells count="1">
    <mergeCell ref="H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7"/>
  <sheetViews>
    <sheetView workbookViewId="0">
      <selection activeCell="F16" sqref="F16"/>
    </sheetView>
  </sheetViews>
  <sheetFormatPr defaultRowHeight="15" x14ac:dyDescent="0.25"/>
  <cols>
    <col min="2" max="2" width="20.42578125" bestFit="1" customWidth="1"/>
    <col min="3" max="3" width="12.7109375" bestFit="1" customWidth="1"/>
    <col min="4" max="4" width="19.7109375" bestFit="1" customWidth="1"/>
    <col min="7" max="7" width="23.7109375" bestFit="1" customWidth="1"/>
  </cols>
  <sheetData>
    <row r="6" spans="2:10" x14ac:dyDescent="0.25">
      <c r="B6" s="13" t="s">
        <v>58</v>
      </c>
      <c r="C6" s="14"/>
      <c r="D6" s="12" t="s">
        <v>56</v>
      </c>
    </row>
    <row r="7" spans="2:10" x14ac:dyDescent="0.25">
      <c r="B7" s="5" t="s">
        <v>1</v>
      </c>
      <c r="C7" s="5" t="s">
        <v>55</v>
      </c>
      <c r="D7" s="12" t="s">
        <v>103</v>
      </c>
      <c r="G7" t="s">
        <v>73</v>
      </c>
      <c r="H7" t="s">
        <v>54</v>
      </c>
      <c r="I7" t="s">
        <v>52</v>
      </c>
      <c r="J7" t="s">
        <v>53</v>
      </c>
    </row>
    <row r="8" spans="2:10" x14ac:dyDescent="0.25">
      <c r="B8" s="7" t="s">
        <v>101</v>
      </c>
      <c r="C8" s="8">
        <f>SUM(I8:I30)</f>
        <v>313</v>
      </c>
      <c r="D8" s="7">
        <f>C8*30</f>
        <v>9390</v>
      </c>
      <c r="E8" t="s">
        <v>107</v>
      </c>
      <c r="G8" t="s">
        <v>77</v>
      </c>
      <c r="H8">
        <v>15</v>
      </c>
      <c r="I8">
        <f>H8-J8</f>
        <v>10</v>
      </c>
      <c r="J8">
        <v>5</v>
      </c>
    </row>
    <row r="9" spans="2:10" x14ac:dyDescent="0.25">
      <c r="B9" s="7" t="s">
        <v>102</v>
      </c>
      <c r="C9" s="8">
        <f>SUM(I31:I36)</f>
        <v>64</v>
      </c>
      <c r="D9" s="7">
        <f>C9*36</f>
        <v>2304</v>
      </c>
      <c r="E9" t="s">
        <v>108</v>
      </c>
      <c r="G9" t="s">
        <v>74</v>
      </c>
      <c r="H9">
        <v>12</v>
      </c>
      <c r="I9">
        <f t="shared" ref="I9:I36" si="0">H9-J9</f>
        <v>8</v>
      </c>
      <c r="J9">
        <v>4</v>
      </c>
    </row>
    <row r="10" spans="2:10" x14ac:dyDescent="0.25">
      <c r="B10" s="7" t="s">
        <v>59</v>
      </c>
      <c r="C10" s="8">
        <f>SUM(I8:I30)</f>
        <v>313</v>
      </c>
      <c r="D10" s="7">
        <f t="shared" ref="D10" si="1">C10*30</f>
        <v>9390</v>
      </c>
      <c r="E10" t="s">
        <v>109</v>
      </c>
      <c r="G10" t="s">
        <v>75</v>
      </c>
      <c r="H10">
        <v>18</v>
      </c>
      <c r="I10">
        <f t="shared" si="0"/>
        <v>13</v>
      </c>
      <c r="J10">
        <v>5</v>
      </c>
    </row>
    <row r="11" spans="2:10" x14ac:dyDescent="0.25">
      <c r="B11" s="7" t="s">
        <v>3</v>
      </c>
      <c r="C11" s="8">
        <f>SUM(I34:I36)</f>
        <v>28</v>
      </c>
      <c r="D11" s="7">
        <f>C11*36</f>
        <v>1008</v>
      </c>
      <c r="E11" t="s">
        <v>107</v>
      </c>
      <c r="G11" t="s">
        <v>76</v>
      </c>
      <c r="H11">
        <v>19</v>
      </c>
      <c r="I11">
        <f t="shared" si="0"/>
        <v>16</v>
      </c>
      <c r="J11">
        <v>3</v>
      </c>
    </row>
    <row r="12" spans="2:10" x14ac:dyDescent="0.25">
      <c r="B12" s="7" t="s">
        <v>60</v>
      </c>
      <c r="C12" s="8"/>
      <c r="D12" s="7"/>
      <c r="E12" t="s">
        <v>109</v>
      </c>
      <c r="G12" t="s">
        <v>78</v>
      </c>
      <c r="H12">
        <v>9</v>
      </c>
      <c r="I12">
        <f t="shared" si="0"/>
        <v>7</v>
      </c>
      <c r="J12">
        <v>2</v>
      </c>
    </row>
    <row r="13" spans="2:10" x14ac:dyDescent="0.25">
      <c r="B13" s="7" t="s">
        <v>11</v>
      </c>
      <c r="C13" s="8">
        <f>SUM(I34:I35)</f>
        <v>15</v>
      </c>
      <c r="D13" s="7">
        <f>C13*36</f>
        <v>540</v>
      </c>
      <c r="E13" t="s">
        <v>108</v>
      </c>
      <c r="G13" t="s">
        <v>79</v>
      </c>
      <c r="H13">
        <v>39</v>
      </c>
      <c r="I13">
        <f t="shared" si="0"/>
        <v>32</v>
      </c>
      <c r="J13">
        <v>7</v>
      </c>
    </row>
    <row r="14" spans="2:10" x14ac:dyDescent="0.25">
      <c r="B14" s="7" t="s">
        <v>7</v>
      </c>
      <c r="C14" s="8">
        <f>SUM(I31:I33)</f>
        <v>36</v>
      </c>
      <c r="D14" s="7">
        <f>C14*36</f>
        <v>1296</v>
      </c>
      <c r="E14" t="s">
        <v>107</v>
      </c>
      <c r="G14" t="s">
        <v>80</v>
      </c>
      <c r="H14">
        <v>16</v>
      </c>
      <c r="I14">
        <f t="shared" si="0"/>
        <v>12</v>
      </c>
      <c r="J14">
        <v>4</v>
      </c>
    </row>
    <row r="15" spans="2:10" x14ac:dyDescent="0.25">
      <c r="B15" s="7" t="s">
        <v>8</v>
      </c>
      <c r="C15" s="8"/>
      <c r="D15" s="7"/>
      <c r="E15" t="s">
        <v>108</v>
      </c>
      <c r="G15" t="s">
        <v>81</v>
      </c>
      <c r="H15">
        <v>8</v>
      </c>
      <c r="I15">
        <f t="shared" si="0"/>
        <v>6</v>
      </c>
      <c r="J15">
        <v>2</v>
      </c>
    </row>
    <row r="16" spans="2:10" x14ac:dyDescent="0.25">
      <c r="B16" s="7" t="s">
        <v>9</v>
      </c>
      <c r="C16" s="8"/>
      <c r="D16" s="7"/>
      <c r="E16" t="s">
        <v>108</v>
      </c>
      <c r="G16" t="s">
        <v>82</v>
      </c>
      <c r="H16">
        <v>16</v>
      </c>
      <c r="I16">
        <f t="shared" si="0"/>
        <v>13</v>
      </c>
      <c r="J16">
        <v>3</v>
      </c>
    </row>
    <row r="17" spans="2:10" x14ac:dyDescent="0.25">
      <c r="B17" s="7" t="s">
        <v>10</v>
      </c>
      <c r="C17" s="8"/>
      <c r="D17" s="7"/>
      <c r="E17" t="s">
        <v>108</v>
      </c>
      <c r="G17" t="s">
        <v>83</v>
      </c>
      <c r="H17">
        <v>21</v>
      </c>
      <c r="I17">
        <f t="shared" si="0"/>
        <v>14</v>
      </c>
      <c r="J17">
        <v>7</v>
      </c>
    </row>
    <row r="18" spans="2:10" x14ac:dyDescent="0.25">
      <c r="B18" s="7" t="s">
        <v>61</v>
      </c>
      <c r="C18" s="8"/>
      <c r="D18" s="7"/>
      <c r="E18" t="s">
        <v>108</v>
      </c>
      <c r="G18" t="s">
        <v>84</v>
      </c>
      <c r="H18">
        <v>17</v>
      </c>
      <c r="I18">
        <f t="shared" si="0"/>
        <v>13</v>
      </c>
      <c r="J18">
        <v>4</v>
      </c>
    </row>
    <row r="19" spans="2:10" x14ac:dyDescent="0.25">
      <c r="B19" s="7" t="s">
        <v>62</v>
      </c>
      <c r="C19" s="8"/>
      <c r="D19" s="7"/>
      <c r="E19" t="s">
        <v>108</v>
      </c>
      <c r="G19" t="s">
        <v>85</v>
      </c>
      <c r="H19">
        <v>12</v>
      </c>
      <c r="I19">
        <f t="shared" si="0"/>
        <v>9</v>
      </c>
      <c r="J19">
        <v>3</v>
      </c>
    </row>
    <row r="20" spans="2:10" x14ac:dyDescent="0.25">
      <c r="B20" s="7" t="s">
        <v>63</v>
      </c>
      <c r="C20" s="8"/>
      <c r="D20" s="7"/>
      <c r="E20" t="s">
        <v>108</v>
      </c>
      <c r="G20" t="s">
        <v>86</v>
      </c>
      <c r="H20">
        <v>96</v>
      </c>
      <c r="I20">
        <f t="shared" si="0"/>
        <v>67</v>
      </c>
      <c r="J20">
        <v>29</v>
      </c>
    </row>
    <row r="21" spans="2:10" x14ac:dyDescent="0.25">
      <c r="B21" s="7" t="s">
        <v>64</v>
      </c>
      <c r="C21" s="8">
        <f>I19+I21</f>
        <v>19</v>
      </c>
      <c r="D21" s="7">
        <f t="shared" ref="D21:D30" si="2">C21*30</f>
        <v>570</v>
      </c>
      <c r="E21" t="s">
        <v>107</v>
      </c>
      <c r="G21" t="s">
        <v>87</v>
      </c>
      <c r="H21">
        <v>12</v>
      </c>
      <c r="I21">
        <f t="shared" si="0"/>
        <v>10</v>
      </c>
      <c r="J21">
        <v>2</v>
      </c>
    </row>
    <row r="22" spans="2:10" x14ac:dyDescent="0.25">
      <c r="B22" s="7" t="s">
        <v>65</v>
      </c>
      <c r="C22" s="8">
        <f>I20+I22+I23</f>
        <v>104</v>
      </c>
      <c r="D22" s="7">
        <f t="shared" si="2"/>
        <v>3120</v>
      </c>
      <c r="E22" t="s">
        <v>107</v>
      </c>
      <c r="G22" t="s">
        <v>88</v>
      </c>
      <c r="H22">
        <v>42</v>
      </c>
      <c r="I22">
        <f t="shared" si="0"/>
        <v>30</v>
      </c>
      <c r="J22">
        <v>12</v>
      </c>
    </row>
    <row r="23" spans="2:10" x14ac:dyDescent="0.25">
      <c r="B23" s="7" t="s">
        <v>66</v>
      </c>
      <c r="C23" s="8">
        <f>I10+I14+I15+I18</f>
        <v>44</v>
      </c>
      <c r="D23" s="7">
        <f t="shared" si="2"/>
        <v>1320</v>
      </c>
      <c r="E23" t="s">
        <v>107</v>
      </c>
      <c r="G23" t="s">
        <v>91</v>
      </c>
      <c r="H23">
        <v>12</v>
      </c>
      <c r="I23">
        <f t="shared" si="0"/>
        <v>7</v>
      </c>
      <c r="J23">
        <v>5</v>
      </c>
    </row>
    <row r="24" spans="2:10" x14ac:dyDescent="0.25">
      <c r="B24" s="7" t="s">
        <v>67</v>
      </c>
      <c r="C24" s="8">
        <f>I11+I12+I13+I8</f>
        <v>65</v>
      </c>
      <c r="D24" s="7">
        <f t="shared" si="2"/>
        <v>1950</v>
      </c>
      <c r="E24" t="s">
        <v>107</v>
      </c>
      <c r="G24" t="s">
        <v>95</v>
      </c>
      <c r="H24">
        <v>12</v>
      </c>
      <c r="I24">
        <f t="shared" si="0"/>
        <v>9</v>
      </c>
      <c r="J24">
        <v>3</v>
      </c>
    </row>
    <row r="25" spans="2:10" x14ac:dyDescent="0.25">
      <c r="B25" s="7" t="s">
        <v>68</v>
      </c>
      <c r="C25" s="8">
        <f>I24+I26+I28+I30</f>
        <v>27</v>
      </c>
      <c r="D25" s="7">
        <f t="shared" si="2"/>
        <v>810</v>
      </c>
      <c r="E25" t="s">
        <v>107</v>
      </c>
      <c r="G25" t="s">
        <v>89</v>
      </c>
      <c r="H25">
        <v>9</v>
      </c>
      <c r="I25">
        <f t="shared" si="0"/>
        <v>6</v>
      </c>
      <c r="J25">
        <v>3</v>
      </c>
    </row>
    <row r="26" spans="2:10" x14ac:dyDescent="0.25">
      <c r="B26" s="7" t="s">
        <v>69</v>
      </c>
      <c r="C26" s="8">
        <f>I17</f>
        <v>14</v>
      </c>
      <c r="D26" s="7">
        <f t="shared" si="2"/>
        <v>420</v>
      </c>
      <c r="E26" t="s">
        <v>107</v>
      </c>
      <c r="G26" t="s">
        <v>90</v>
      </c>
      <c r="H26">
        <v>3</v>
      </c>
      <c r="I26">
        <f t="shared" si="0"/>
        <v>3</v>
      </c>
      <c r="J26">
        <v>0</v>
      </c>
    </row>
    <row r="27" spans="2:10" x14ac:dyDescent="0.25">
      <c r="B27" s="7" t="s">
        <v>70</v>
      </c>
      <c r="C27" s="8">
        <f>I31+I34</f>
        <v>26</v>
      </c>
      <c r="D27" s="7">
        <f t="shared" si="2"/>
        <v>780</v>
      </c>
      <c r="E27" t="s">
        <v>107</v>
      </c>
      <c r="G27" t="s">
        <v>92</v>
      </c>
      <c r="H27">
        <v>9</v>
      </c>
      <c r="I27">
        <f t="shared" si="0"/>
        <v>6</v>
      </c>
      <c r="J27">
        <v>3</v>
      </c>
    </row>
    <row r="28" spans="2:10" x14ac:dyDescent="0.25">
      <c r="B28" s="7" t="s">
        <v>23</v>
      </c>
      <c r="C28" s="8">
        <f>I32+I35</f>
        <v>11</v>
      </c>
      <c r="D28" s="7">
        <f t="shared" si="2"/>
        <v>330</v>
      </c>
      <c r="E28" t="s">
        <v>107</v>
      </c>
      <c r="G28" t="s">
        <v>100</v>
      </c>
      <c r="H28">
        <v>15</v>
      </c>
      <c r="I28">
        <f t="shared" si="0"/>
        <v>12</v>
      </c>
      <c r="J28">
        <v>3</v>
      </c>
    </row>
    <row r="29" spans="2:10" x14ac:dyDescent="0.25">
      <c r="B29" s="7" t="s">
        <v>24</v>
      </c>
      <c r="C29" s="8">
        <v>0</v>
      </c>
      <c r="D29" s="7">
        <f t="shared" si="2"/>
        <v>0</v>
      </c>
      <c r="E29" t="s">
        <v>109</v>
      </c>
      <c r="G29" t="s">
        <v>94</v>
      </c>
      <c r="H29">
        <v>9</v>
      </c>
      <c r="I29">
        <f t="shared" si="0"/>
        <v>7</v>
      </c>
      <c r="J29">
        <v>2</v>
      </c>
    </row>
    <row r="30" spans="2:10" x14ac:dyDescent="0.25">
      <c r="B30" s="7" t="s">
        <v>25</v>
      </c>
      <c r="C30" s="8">
        <f>I33+I36</f>
        <v>27</v>
      </c>
      <c r="D30" s="7">
        <f t="shared" si="2"/>
        <v>810</v>
      </c>
      <c r="E30" t="s">
        <v>107</v>
      </c>
      <c r="G30" t="s">
        <v>93</v>
      </c>
      <c r="H30">
        <v>3</v>
      </c>
      <c r="I30">
        <f t="shared" si="0"/>
        <v>3</v>
      </c>
      <c r="J30">
        <v>0</v>
      </c>
    </row>
    <row r="31" spans="2:10" x14ac:dyDescent="0.25">
      <c r="B31" s="7" t="s">
        <v>71</v>
      </c>
      <c r="C31" s="8"/>
      <c r="D31" s="7"/>
      <c r="E31" t="s">
        <v>108</v>
      </c>
      <c r="G31" t="s">
        <v>44</v>
      </c>
      <c r="H31">
        <v>18</v>
      </c>
      <c r="I31">
        <f t="shared" si="0"/>
        <v>16</v>
      </c>
      <c r="J31">
        <v>2</v>
      </c>
    </row>
    <row r="32" spans="2:10" x14ac:dyDescent="0.25">
      <c r="B32" s="7" t="s">
        <v>26</v>
      </c>
      <c r="C32" s="8"/>
      <c r="D32" s="7"/>
      <c r="E32" t="s">
        <v>108</v>
      </c>
      <c r="G32" t="s">
        <v>96</v>
      </c>
      <c r="H32">
        <v>9</v>
      </c>
      <c r="I32">
        <f t="shared" si="0"/>
        <v>6</v>
      </c>
      <c r="J32">
        <v>3</v>
      </c>
    </row>
    <row r="33" spans="2:10" x14ac:dyDescent="0.25">
      <c r="B33" s="7" t="s">
        <v>27</v>
      </c>
      <c r="C33" s="8"/>
      <c r="D33" s="7"/>
      <c r="E33" t="s">
        <v>108</v>
      </c>
      <c r="G33" t="s">
        <v>97</v>
      </c>
      <c r="H33">
        <v>18</v>
      </c>
      <c r="I33">
        <f t="shared" si="0"/>
        <v>14</v>
      </c>
      <c r="J33">
        <v>4</v>
      </c>
    </row>
    <row r="34" spans="2:10" x14ac:dyDescent="0.25">
      <c r="B34" s="9" t="s">
        <v>28</v>
      </c>
      <c r="C34" s="10"/>
      <c r="D34" s="7"/>
      <c r="E34" t="s">
        <v>108</v>
      </c>
      <c r="G34" t="s">
        <v>98</v>
      </c>
      <c r="H34">
        <v>18</v>
      </c>
      <c r="I34">
        <f t="shared" si="0"/>
        <v>10</v>
      </c>
      <c r="J34">
        <v>8</v>
      </c>
    </row>
    <row r="35" spans="2:10" x14ac:dyDescent="0.25">
      <c r="B35" s="9" t="s">
        <v>29</v>
      </c>
      <c r="C35" s="10"/>
      <c r="D35" s="7"/>
      <c r="E35" t="s">
        <v>108</v>
      </c>
      <c r="G35" t="s">
        <v>96</v>
      </c>
      <c r="H35">
        <v>5</v>
      </c>
      <c r="I35">
        <f t="shared" si="0"/>
        <v>5</v>
      </c>
      <c r="J35">
        <v>0</v>
      </c>
    </row>
    <row r="36" spans="2:10" x14ac:dyDescent="0.25">
      <c r="B36" s="9" t="s">
        <v>30</v>
      </c>
      <c r="C36" s="11"/>
      <c r="D36" s="7"/>
      <c r="E36" t="s">
        <v>110</v>
      </c>
      <c r="G36" t="s">
        <v>99</v>
      </c>
      <c r="H36">
        <v>18</v>
      </c>
      <c r="I36">
        <f t="shared" si="0"/>
        <v>13</v>
      </c>
      <c r="J36">
        <v>5</v>
      </c>
    </row>
    <row r="37" spans="2:10" x14ac:dyDescent="0.25">
      <c r="B37" s="7" t="s">
        <v>72</v>
      </c>
      <c r="C37" s="8">
        <v>313</v>
      </c>
      <c r="D37" s="7">
        <f>C37*30</f>
        <v>9390</v>
      </c>
      <c r="E37" t="s">
        <v>107</v>
      </c>
    </row>
  </sheetData>
  <mergeCells count="1"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35"/>
  <sheetViews>
    <sheetView topLeftCell="B1" workbookViewId="0">
      <selection activeCell="D6" sqref="D6"/>
    </sheetView>
  </sheetViews>
  <sheetFormatPr defaultRowHeight="15" x14ac:dyDescent="0.25"/>
  <cols>
    <col min="2" max="2" width="33.28515625" bestFit="1" customWidth="1"/>
    <col min="3" max="3" width="19.42578125" bestFit="1" customWidth="1"/>
    <col min="4" max="4" width="11.5703125" bestFit="1" customWidth="1"/>
    <col min="5" max="5" width="11.28515625" bestFit="1" customWidth="1"/>
    <col min="8" max="8" width="19.5703125" bestFit="1" customWidth="1"/>
    <col min="9" max="9" width="23.140625" bestFit="1" customWidth="1"/>
    <col min="10" max="10" width="19.7109375" bestFit="1" customWidth="1"/>
    <col min="12" max="12" width="9.5703125" customWidth="1"/>
  </cols>
  <sheetData>
    <row r="5" spans="2:12" x14ac:dyDescent="0.25">
      <c r="B5" t="s">
        <v>51</v>
      </c>
      <c r="C5" t="s">
        <v>54</v>
      </c>
      <c r="D5" t="s">
        <v>52</v>
      </c>
      <c r="E5" t="s">
        <v>53</v>
      </c>
      <c r="H5" s="15" t="s">
        <v>0</v>
      </c>
      <c r="I5" s="16"/>
      <c r="J5" s="12" t="s">
        <v>56</v>
      </c>
    </row>
    <row r="6" spans="2:12" x14ac:dyDescent="0.25">
      <c r="B6" t="s">
        <v>33</v>
      </c>
      <c r="C6">
        <v>39</v>
      </c>
      <c r="D6">
        <f>C6-E6</f>
        <v>27</v>
      </c>
      <c r="E6">
        <v>12</v>
      </c>
      <c r="H6" s="5" t="s">
        <v>1</v>
      </c>
      <c r="I6" s="5" t="s">
        <v>55</v>
      </c>
      <c r="J6" s="12" t="s">
        <v>104</v>
      </c>
    </row>
    <row r="7" spans="2:12" x14ac:dyDescent="0.25">
      <c r="B7" t="s">
        <v>32</v>
      </c>
      <c r="C7">
        <v>28</v>
      </c>
      <c r="D7">
        <f t="shared" ref="D7:D25" si="0">C7-E7</f>
        <v>19</v>
      </c>
      <c r="E7">
        <v>9</v>
      </c>
      <c r="H7" s="2" t="s">
        <v>2</v>
      </c>
      <c r="I7" s="1">
        <f>D27</f>
        <v>333</v>
      </c>
      <c r="J7" s="7">
        <f>I7*36</f>
        <v>11988</v>
      </c>
      <c r="K7">
        <f>C6*36</f>
        <v>1404</v>
      </c>
      <c r="L7" t="s">
        <v>107</v>
      </c>
    </row>
    <row r="8" spans="2:12" x14ac:dyDescent="0.25">
      <c r="B8" t="s">
        <v>34</v>
      </c>
      <c r="C8">
        <v>16</v>
      </c>
      <c r="D8">
        <f t="shared" si="0"/>
        <v>12</v>
      </c>
      <c r="E8">
        <v>4</v>
      </c>
      <c r="H8" s="2" t="s">
        <v>3</v>
      </c>
      <c r="I8" s="1">
        <f>D6+D7+D8+D9+D10+D11+D12+D13+D14+D15+D16+D17+D21+D22+D23+D24+D25</f>
        <v>263</v>
      </c>
      <c r="J8" s="7">
        <f t="shared" ref="J8:J35" si="1">I8*36</f>
        <v>9468</v>
      </c>
      <c r="L8" t="s">
        <v>107</v>
      </c>
    </row>
    <row r="9" spans="2:12" x14ac:dyDescent="0.25">
      <c r="B9" t="s">
        <v>35</v>
      </c>
      <c r="C9">
        <v>8</v>
      </c>
      <c r="D9">
        <f t="shared" si="0"/>
        <v>7</v>
      </c>
      <c r="E9">
        <v>1</v>
      </c>
      <c r="H9" s="2" t="s">
        <v>4</v>
      </c>
      <c r="I9" s="1">
        <f>D6+D7+D8+D11+D12+D15+D16+D17+D25</f>
        <v>160</v>
      </c>
      <c r="J9" s="7">
        <f t="shared" si="1"/>
        <v>5760</v>
      </c>
      <c r="L9" t="s">
        <v>107</v>
      </c>
    </row>
    <row r="10" spans="2:12" x14ac:dyDescent="0.25">
      <c r="B10" t="s">
        <v>36</v>
      </c>
      <c r="C10">
        <v>9</v>
      </c>
      <c r="D10">
        <f t="shared" si="0"/>
        <v>6</v>
      </c>
      <c r="E10">
        <v>3</v>
      </c>
      <c r="H10" s="2" t="s">
        <v>5</v>
      </c>
      <c r="I10" s="1">
        <f>D6+D13+D15+D25</f>
        <v>88</v>
      </c>
      <c r="J10" s="7">
        <f t="shared" si="1"/>
        <v>3168</v>
      </c>
      <c r="L10" t="s">
        <v>107</v>
      </c>
    </row>
    <row r="11" spans="2:12" x14ac:dyDescent="0.25">
      <c r="B11" t="s">
        <v>37</v>
      </c>
      <c r="C11">
        <v>30</v>
      </c>
      <c r="D11">
        <f t="shared" si="0"/>
        <v>20</v>
      </c>
      <c r="E11">
        <v>10</v>
      </c>
      <c r="H11" s="2" t="s">
        <v>6</v>
      </c>
      <c r="I11" s="1">
        <f>D10</f>
        <v>6</v>
      </c>
      <c r="J11" s="7">
        <f t="shared" si="1"/>
        <v>216</v>
      </c>
      <c r="L11" t="s">
        <v>109</v>
      </c>
    </row>
    <row r="12" spans="2:12" x14ac:dyDescent="0.25">
      <c r="B12" t="s">
        <v>38</v>
      </c>
      <c r="C12">
        <v>8</v>
      </c>
      <c r="D12">
        <f t="shared" si="0"/>
        <v>6</v>
      </c>
      <c r="E12">
        <v>2</v>
      </c>
      <c r="H12" s="2" t="s">
        <v>7</v>
      </c>
      <c r="I12" s="1">
        <f>D18+D19+D20</f>
        <v>70</v>
      </c>
      <c r="J12" s="7">
        <f t="shared" si="1"/>
        <v>2520</v>
      </c>
      <c r="L12" t="s">
        <v>107</v>
      </c>
    </row>
    <row r="13" spans="2:12" x14ac:dyDescent="0.25">
      <c r="B13" t="s">
        <v>39</v>
      </c>
      <c r="C13">
        <v>12</v>
      </c>
      <c r="D13">
        <f t="shared" si="0"/>
        <v>9</v>
      </c>
      <c r="E13">
        <v>3</v>
      </c>
      <c r="H13" s="2" t="s">
        <v>8</v>
      </c>
      <c r="I13" s="1">
        <f>D18+D19+D20</f>
        <v>70</v>
      </c>
      <c r="J13" s="7">
        <f t="shared" si="1"/>
        <v>2520</v>
      </c>
      <c r="L13" t="s">
        <v>107</v>
      </c>
    </row>
    <row r="14" spans="2:12" x14ac:dyDescent="0.25">
      <c r="B14" t="s">
        <v>40</v>
      </c>
      <c r="C14">
        <v>12</v>
      </c>
      <c r="D14">
        <f t="shared" si="0"/>
        <v>8</v>
      </c>
      <c r="E14">
        <v>4</v>
      </c>
      <c r="H14" s="2" t="s">
        <v>9</v>
      </c>
      <c r="I14" s="1">
        <f>D18+D19+D20</f>
        <v>70</v>
      </c>
      <c r="J14" s="7">
        <f t="shared" si="1"/>
        <v>2520</v>
      </c>
      <c r="L14" t="s">
        <v>107</v>
      </c>
    </row>
    <row r="15" spans="2:12" x14ac:dyDescent="0.25">
      <c r="B15" t="s">
        <v>41</v>
      </c>
      <c r="C15">
        <v>51</v>
      </c>
      <c r="D15">
        <f t="shared" si="0"/>
        <v>39</v>
      </c>
      <c r="E15">
        <v>12</v>
      </c>
      <c r="H15" s="2" t="s">
        <v>10</v>
      </c>
      <c r="I15" s="1"/>
      <c r="J15" s="7">
        <f t="shared" si="1"/>
        <v>0</v>
      </c>
    </row>
    <row r="16" spans="2:12" x14ac:dyDescent="0.25">
      <c r="B16" t="s">
        <v>42</v>
      </c>
      <c r="C16">
        <v>30</v>
      </c>
      <c r="D16">
        <f t="shared" si="0"/>
        <v>16</v>
      </c>
      <c r="E16">
        <v>14</v>
      </c>
      <c r="H16" s="2" t="s">
        <v>11</v>
      </c>
      <c r="I16" s="1">
        <f>D21+D22+D24</f>
        <v>59</v>
      </c>
      <c r="J16" s="7">
        <f t="shared" si="1"/>
        <v>2124</v>
      </c>
      <c r="L16" t="s">
        <v>108</v>
      </c>
    </row>
    <row r="17" spans="2:12" x14ac:dyDescent="0.25">
      <c r="B17" t="s">
        <v>43</v>
      </c>
      <c r="C17">
        <v>12</v>
      </c>
      <c r="D17">
        <f t="shared" si="0"/>
        <v>8</v>
      </c>
      <c r="E17">
        <v>4</v>
      </c>
      <c r="H17" s="2" t="s">
        <v>12</v>
      </c>
      <c r="I17" s="1">
        <v>20</v>
      </c>
      <c r="J17" s="7">
        <f t="shared" si="1"/>
        <v>720</v>
      </c>
      <c r="L17" t="s">
        <v>108</v>
      </c>
    </row>
    <row r="18" spans="2:12" x14ac:dyDescent="0.25">
      <c r="B18" t="s">
        <v>44</v>
      </c>
      <c r="C18">
        <v>75</v>
      </c>
      <c r="D18">
        <f t="shared" si="0"/>
        <v>55</v>
      </c>
      <c r="E18">
        <v>20</v>
      </c>
      <c r="H18" s="2" t="s">
        <v>13</v>
      </c>
      <c r="I18" s="1">
        <v>2</v>
      </c>
      <c r="J18" s="7">
        <f t="shared" si="1"/>
        <v>72</v>
      </c>
      <c r="L18" t="s">
        <v>108</v>
      </c>
    </row>
    <row r="19" spans="2:12" x14ac:dyDescent="0.25">
      <c r="B19" t="s">
        <v>45</v>
      </c>
      <c r="C19">
        <v>10</v>
      </c>
      <c r="D19">
        <f t="shared" si="0"/>
        <v>5</v>
      </c>
      <c r="E19">
        <v>5</v>
      </c>
      <c r="H19" s="2" t="s">
        <v>14</v>
      </c>
      <c r="I19" s="1">
        <f>D14</f>
        <v>8</v>
      </c>
      <c r="J19" s="7">
        <f t="shared" si="1"/>
        <v>288</v>
      </c>
      <c r="L19" t="s">
        <v>108</v>
      </c>
    </row>
    <row r="20" spans="2:12" x14ac:dyDescent="0.25">
      <c r="B20" t="s">
        <v>46</v>
      </c>
      <c r="C20">
        <v>20</v>
      </c>
      <c r="D20">
        <f t="shared" si="0"/>
        <v>10</v>
      </c>
      <c r="E20">
        <v>10</v>
      </c>
      <c r="H20" s="2" t="s">
        <v>15</v>
      </c>
      <c r="I20" s="1">
        <v>30</v>
      </c>
      <c r="J20" s="7">
        <f t="shared" si="1"/>
        <v>1080</v>
      </c>
      <c r="K20" t="s">
        <v>57</v>
      </c>
      <c r="L20" t="s">
        <v>107</v>
      </c>
    </row>
    <row r="21" spans="2:12" x14ac:dyDescent="0.25">
      <c r="B21" t="s">
        <v>31</v>
      </c>
      <c r="C21">
        <v>48</v>
      </c>
      <c r="D21">
        <f t="shared" si="0"/>
        <v>34</v>
      </c>
      <c r="E21">
        <v>14</v>
      </c>
      <c r="H21" s="2" t="s">
        <v>16</v>
      </c>
      <c r="I21" s="1">
        <v>30</v>
      </c>
      <c r="J21" s="7">
        <f t="shared" si="1"/>
        <v>1080</v>
      </c>
      <c r="L21" t="s">
        <v>108</v>
      </c>
    </row>
    <row r="22" spans="2:12" x14ac:dyDescent="0.25">
      <c r="B22" t="s">
        <v>47</v>
      </c>
      <c r="C22">
        <v>12</v>
      </c>
      <c r="D22">
        <f t="shared" si="0"/>
        <v>10</v>
      </c>
      <c r="E22">
        <v>2</v>
      </c>
      <c r="H22" s="2" t="s">
        <v>17</v>
      </c>
      <c r="I22" s="1">
        <v>0</v>
      </c>
      <c r="J22" s="7">
        <f t="shared" si="1"/>
        <v>0</v>
      </c>
    </row>
    <row r="23" spans="2:12" x14ac:dyDescent="0.25">
      <c r="B23" t="s">
        <v>48</v>
      </c>
      <c r="C23">
        <v>18</v>
      </c>
      <c r="D23">
        <f t="shared" si="0"/>
        <v>14</v>
      </c>
      <c r="E23">
        <v>4</v>
      </c>
      <c r="H23" s="2" t="s">
        <v>18</v>
      </c>
      <c r="I23" s="1">
        <v>20</v>
      </c>
      <c r="J23" s="7">
        <f t="shared" si="1"/>
        <v>720</v>
      </c>
      <c r="L23" t="s">
        <v>108</v>
      </c>
    </row>
    <row r="24" spans="2:12" x14ac:dyDescent="0.25">
      <c r="B24" t="s">
        <v>49</v>
      </c>
      <c r="C24">
        <v>24</v>
      </c>
      <c r="D24">
        <f t="shared" si="0"/>
        <v>15</v>
      </c>
      <c r="E24">
        <v>9</v>
      </c>
      <c r="H24" s="2" t="s">
        <v>19</v>
      </c>
      <c r="I24" s="1">
        <v>10</v>
      </c>
      <c r="J24" s="7">
        <f t="shared" si="1"/>
        <v>360</v>
      </c>
      <c r="L24" t="s">
        <v>109</v>
      </c>
    </row>
    <row r="25" spans="2:12" x14ac:dyDescent="0.25">
      <c r="B25" t="s">
        <v>50</v>
      </c>
      <c r="C25">
        <v>24</v>
      </c>
      <c r="D25">
        <f t="shared" si="0"/>
        <v>13</v>
      </c>
      <c r="E25">
        <v>11</v>
      </c>
      <c r="H25" s="2" t="s">
        <v>20</v>
      </c>
      <c r="I25" s="1">
        <f>D7</f>
        <v>19</v>
      </c>
      <c r="J25" s="7">
        <f t="shared" si="1"/>
        <v>684</v>
      </c>
      <c r="K25" t="s">
        <v>106</v>
      </c>
      <c r="L25" t="s">
        <v>108</v>
      </c>
    </row>
    <row r="26" spans="2:12" x14ac:dyDescent="0.25">
      <c r="H26" s="2" t="s">
        <v>21</v>
      </c>
      <c r="I26" s="1">
        <f>D8</f>
        <v>12</v>
      </c>
      <c r="J26" s="7">
        <f t="shared" si="1"/>
        <v>432</v>
      </c>
      <c r="K26" t="s">
        <v>106</v>
      </c>
      <c r="L26" t="s">
        <v>108</v>
      </c>
    </row>
    <row r="27" spans="2:12" x14ac:dyDescent="0.25">
      <c r="C27">
        <f>SUM(C6:C26)</f>
        <v>486</v>
      </c>
      <c r="D27">
        <f>SUBTOTAL(9,D6:D26)</f>
        <v>333</v>
      </c>
      <c r="E27">
        <f>SUBTOTAL(9,E6:E26)</f>
        <v>153</v>
      </c>
      <c r="H27" s="2" t="s">
        <v>22</v>
      </c>
      <c r="I27" s="1">
        <f>D18+D21+D24+D17</f>
        <v>112</v>
      </c>
      <c r="J27" s="7">
        <f t="shared" si="1"/>
        <v>4032</v>
      </c>
      <c r="L27" t="s">
        <v>107</v>
      </c>
    </row>
    <row r="28" spans="2:12" x14ac:dyDescent="0.25">
      <c r="H28" s="2" t="s">
        <v>23</v>
      </c>
      <c r="I28" s="1">
        <f>D9+D11+D12+D14+D16+D19+D22</f>
        <v>72</v>
      </c>
      <c r="J28" s="7">
        <f t="shared" si="1"/>
        <v>2592</v>
      </c>
      <c r="L28" t="s">
        <v>107</v>
      </c>
    </row>
    <row r="29" spans="2:12" x14ac:dyDescent="0.25">
      <c r="H29" s="2" t="s">
        <v>24</v>
      </c>
      <c r="I29" s="1">
        <v>5</v>
      </c>
      <c r="J29" s="7">
        <f t="shared" si="1"/>
        <v>180</v>
      </c>
      <c r="L29" t="s">
        <v>109</v>
      </c>
    </row>
    <row r="30" spans="2:12" x14ac:dyDescent="0.25">
      <c r="H30" s="2" t="s">
        <v>25</v>
      </c>
      <c r="I30" s="1">
        <f>D20+D23</f>
        <v>24</v>
      </c>
      <c r="J30" s="7">
        <f t="shared" si="1"/>
        <v>864</v>
      </c>
      <c r="L30" t="s">
        <v>107</v>
      </c>
    </row>
    <row r="31" spans="2:12" x14ac:dyDescent="0.25">
      <c r="H31" s="2" t="s">
        <v>26</v>
      </c>
      <c r="I31" s="1">
        <v>18</v>
      </c>
      <c r="J31" s="7">
        <f t="shared" si="1"/>
        <v>648</v>
      </c>
      <c r="L31" t="s">
        <v>108</v>
      </c>
    </row>
    <row r="32" spans="2:12" x14ac:dyDescent="0.25">
      <c r="H32" s="2" t="s">
        <v>27</v>
      </c>
      <c r="I32" s="1">
        <v>18</v>
      </c>
      <c r="J32" s="7">
        <f t="shared" si="1"/>
        <v>648</v>
      </c>
      <c r="L32" t="s">
        <v>108</v>
      </c>
    </row>
    <row r="33" spans="8:11" x14ac:dyDescent="0.25">
      <c r="H33" s="3" t="s">
        <v>28</v>
      </c>
      <c r="I33" s="4"/>
      <c r="J33" s="7">
        <f t="shared" si="1"/>
        <v>0</v>
      </c>
      <c r="K33" t="s">
        <v>105</v>
      </c>
    </row>
    <row r="34" spans="8:11" x14ac:dyDescent="0.25">
      <c r="H34" s="3" t="s">
        <v>29</v>
      </c>
      <c r="I34" s="4"/>
      <c r="J34" s="7">
        <f t="shared" si="1"/>
        <v>0</v>
      </c>
      <c r="K34" t="s">
        <v>105</v>
      </c>
    </row>
    <row r="35" spans="8:11" x14ac:dyDescent="0.25">
      <c r="H35" s="3" t="s">
        <v>30</v>
      </c>
      <c r="I35" s="6"/>
      <c r="J35" s="7">
        <f t="shared" si="1"/>
        <v>0</v>
      </c>
      <c r="K35" t="s">
        <v>105</v>
      </c>
    </row>
  </sheetData>
  <mergeCells count="1">
    <mergeCell ref="H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7"/>
  <sheetViews>
    <sheetView topLeftCell="A17" workbookViewId="0">
      <selection activeCell="E7" sqref="E7"/>
    </sheetView>
  </sheetViews>
  <sheetFormatPr defaultRowHeight="15" x14ac:dyDescent="0.25"/>
  <cols>
    <col min="2" max="2" width="20.42578125" bestFit="1" customWidth="1"/>
    <col min="3" max="3" width="12.7109375" bestFit="1" customWidth="1"/>
    <col min="4" max="4" width="19.7109375" bestFit="1" customWidth="1"/>
    <col min="7" max="7" width="23.7109375" bestFit="1" customWidth="1"/>
  </cols>
  <sheetData>
    <row r="6" spans="2:10" x14ac:dyDescent="0.25">
      <c r="B6" s="13" t="s">
        <v>58</v>
      </c>
      <c r="C6" s="14"/>
      <c r="D6" s="12" t="s">
        <v>56</v>
      </c>
    </row>
    <row r="7" spans="2:10" x14ac:dyDescent="0.25">
      <c r="B7" s="5" t="s">
        <v>1</v>
      </c>
      <c r="C7" s="5" t="s">
        <v>55</v>
      </c>
      <c r="D7" s="12" t="s">
        <v>103</v>
      </c>
      <c r="G7" t="s">
        <v>73</v>
      </c>
      <c r="H7" t="s">
        <v>54</v>
      </c>
      <c r="I7" t="s">
        <v>52</v>
      </c>
      <c r="J7" t="s">
        <v>53</v>
      </c>
    </row>
    <row r="8" spans="2:10" x14ac:dyDescent="0.25">
      <c r="B8" s="7" t="s">
        <v>101</v>
      </c>
      <c r="C8" s="8">
        <f>SUM(I8:I30)</f>
        <v>313</v>
      </c>
      <c r="D8" s="7">
        <f>C8*30</f>
        <v>9390</v>
      </c>
      <c r="E8" t="s">
        <v>107</v>
      </c>
      <c r="G8" t="s">
        <v>77</v>
      </c>
      <c r="H8">
        <v>15</v>
      </c>
      <c r="I8">
        <f>H8-J8</f>
        <v>10</v>
      </c>
      <c r="J8">
        <v>5</v>
      </c>
    </row>
    <row r="9" spans="2:10" x14ac:dyDescent="0.25">
      <c r="B9" s="7" t="s">
        <v>102</v>
      </c>
      <c r="C9" s="8">
        <f>SUM(I31:I36)</f>
        <v>64</v>
      </c>
      <c r="D9" s="7">
        <f>C9*36</f>
        <v>2304</v>
      </c>
      <c r="E9" t="s">
        <v>108</v>
      </c>
      <c r="G9" t="s">
        <v>74</v>
      </c>
      <c r="H9">
        <v>12</v>
      </c>
      <c r="I9">
        <f t="shared" ref="I9:I36" si="0">H9-J9</f>
        <v>8</v>
      </c>
      <c r="J9">
        <v>4</v>
      </c>
    </row>
    <row r="10" spans="2:10" x14ac:dyDescent="0.25">
      <c r="B10" s="7" t="s">
        <v>59</v>
      </c>
      <c r="C10" s="8">
        <f>SUM(I8:I30)</f>
        <v>313</v>
      </c>
      <c r="D10" s="7">
        <f t="shared" ref="D10" si="1">C10*30</f>
        <v>9390</v>
      </c>
      <c r="E10" t="s">
        <v>109</v>
      </c>
      <c r="G10" t="s">
        <v>75</v>
      </c>
      <c r="H10">
        <v>18</v>
      </c>
      <c r="I10">
        <f t="shared" si="0"/>
        <v>13</v>
      </c>
      <c r="J10">
        <v>5</v>
      </c>
    </row>
    <row r="11" spans="2:10" x14ac:dyDescent="0.25">
      <c r="B11" s="7" t="s">
        <v>3</v>
      </c>
      <c r="C11" s="8">
        <f>SUM(I34:I36)</f>
        <v>28</v>
      </c>
      <c r="D11" s="7">
        <f>C11*36</f>
        <v>1008</v>
      </c>
      <c r="E11" t="s">
        <v>107</v>
      </c>
      <c r="G11" t="s">
        <v>76</v>
      </c>
      <c r="H11">
        <v>19</v>
      </c>
      <c r="I11">
        <f t="shared" si="0"/>
        <v>16</v>
      </c>
      <c r="J11">
        <v>3</v>
      </c>
    </row>
    <row r="12" spans="2:10" x14ac:dyDescent="0.25">
      <c r="B12" s="7" t="s">
        <v>60</v>
      </c>
      <c r="C12" s="8"/>
      <c r="D12" s="7"/>
      <c r="E12" t="s">
        <v>109</v>
      </c>
      <c r="G12" t="s">
        <v>78</v>
      </c>
      <c r="H12">
        <v>9</v>
      </c>
      <c r="I12">
        <f t="shared" si="0"/>
        <v>7</v>
      </c>
      <c r="J12">
        <v>2</v>
      </c>
    </row>
    <row r="13" spans="2:10" x14ac:dyDescent="0.25">
      <c r="B13" s="7" t="s">
        <v>11</v>
      </c>
      <c r="C13" s="8">
        <f>SUM(I34:I35)</f>
        <v>15</v>
      </c>
      <c r="D13" s="7">
        <f>C13*36</f>
        <v>540</v>
      </c>
      <c r="E13" t="s">
        <v>108</v>
      </c>
      <c r="G13" t="s">
        <v>79</v>
      </c>
      <c r="H13">
        <v>39</v>
      </c>
      <c r="I13">
        <f t="shared" si="0"/>
        <v>32</v>
      </c>
      <c r="J13">
        <v>7</v>
      </c>
    </row>
    <row r="14" spans="2:10" x14ac:dyDescent="0.25">
      <c r="B14" s="7" t="s">
        <v>7</v>
      </c>
      <c r="C14" s="8">
        <f>SUM(I31:I33)</f>
        <v>36</v>
      </c>
      <c r="D14" s="7">
        <f>C14*36</f>
        <v>1296</v>
      </c>
      <c r="E14" t="s">
        <v>107</v>
      </c>
      <c r="G14" t="s">
        <v>80</v>
      </c>
      <c r="H14">
        <v>16</v>
      </c>
      <c r="I14">
        <f t="shared" si="0"/>
        <v>12</v>
      </c>
      <c r="J14">
        <v>4</v>
      </c>
    </row>
    <row r="15" spans="2:10" x14ac:dyDescent="0.25">
      <c r="B15" s="7" t="s">
        <v>8</v>
      </c>
      <c r="C15" s="8"/>
      <c r="D15" s="7"/>
      <c r="E15" t="s">
        <v>108</v>
      </c>
      <c r="G15" t="s">
        <v>81</v>
      </c>
      <c r="H15">
        <v>8</v>
      </c>
      <c r="I15">
        <f t="shared" si="0"/>
        <v>6</v>
      </c>
      <c r="J15">
        <v>2</v>
      </c>
    </row>
    <row r="16" spans="2:10" x14ac:dyDescent="0.25">
      <c r="B16" s="7" t="s">
        <v>9</v>
      </c>
      <c r="C16" s="8"/>
      <c r="D16" s="7"/>
      <c r="E16" t="s">
        <v>108</v>
      </c>
      <c r="G16" t="s">
        <v>82</v>
      </c>
      <c r="H16">
        <v>16</v>
      </c>
      <c r="I16">
        <f t="shared" si="0"/>
        <v>13</v>
      </c>
      <c r="J16">
        <v>3</v>
      </c>
    </row>
    <row r="17" spans="2:10" x14ac:dyDescent="0.25">
      <c r="B17" s="7" t="s">
        <v>10</v>
      </c>
      <c r="C17" s="8"/>
      <c r="D17" s="7"/>
      <c r="E17" t="s">
        <v>108</v>
      </c>
      <c r="G17" t="s">
        <v>83</v>
      </c>
      <c r="H17">
        <v>21</v>
      </c>
      <c r="I17">
        <f t="shared" si="0"/>
        <v>14</v>
      </c>
      <c r="J17">
        <v>7</v>
      </c>
    </row>
    <row r="18" spans="2:10" x14ac:dyDescent="0.25">
      <c r="B18" s="7" t="s">
        <v>61</v>
      </c>
      <c r="C18" s="8"/>
      <c r="D18" s="7"/>
      <c r="E18" t="s">
        <v>108</v>
      </c>
      <c r="G18" t="s">
        <v>84</v>
      </c>
      <c r="H18">
        <v>17</v>
      </c>
      <c r="I18">
        <f t="shared" si="0"/>
        <v>13</v>
      </c>
      <c r="J18">
        <v>4</v>
      </c>
    </row>
    <row r="19" spans="2:10" x14ac:dyDescent="0.25">
      <c r="B19" s="7" t="s">
        <v>62</v>
      </c>
      <c r="C19" s="8"/>
      <c r="D19" s="7"/>
      <c r="E19" t="s">
        <v>108</v>
      </c>
      <c r="G19" t="s">
        <v>85</v>
      </c>
      <c r="H19">
        <v>12</v>
      </c>
      <c r="I19">
        <f t="shared" si="0"/>
        <v>9</v>
      </c>
      <c r="J19">
        <v>3</v>
      </c>
    </row>
    <row r="20" spans="2:10" x14ac:dyDescent="0.25">
      <c r="B20" s="7" t="s">
        <v>63</v>
      </c>
      <c r="C20" s="8"/>
      <c r="D20" s="7"/>
      <c r="E20" t="s">
        <v>108</v>
      </c>
      <c r="G20" t="s">
        <v>86</v>
      </c>
      <c r="H20">
        <v>96</v>
      </c>
      <c r="I20">
        <f t="shared" si="0"/>
        <v>67</v>
      </c>
      <c r="J20">
        <v>29</v>
      </c>
    </row>
    <row r="21" spans="2:10" x14ac:dyDescent="0.25">
      <c r="B21" s="7" t="s">
        <v>64</v>
      </c>
      <c r="C21" s="8">
        <f>I19+I21</f>
        <v>19</v>
      </c>
      <c r="D21" s="7">
        <f t="shared" ref="D21:D30" si="2">C21*30</f>
        <v>570</v>
      </c>
      <c r="E21" t="s">
        <v>107</v>
      </c>
      <c r="G21" t="s">
        <v>87</v>
      </c>
      <c r="H21">
        <v>12</v>
      </c>
      <c r="I21">
        <f t="shared" si="0"/>
        <v>10</v>
      </c>
      <c r="J21">
        <v>2</v>
      </c>
    </row>
    <row r="22" spans="2:10" x14ac:dyDescent="0.25">
      <c r="B22" s="7" t="s">
        <v>65</v>
      </c>
      <c r="C22" s="8">
        <f>I20+I22+I23</f>
        <v>104</v>
      </c>
      <c r="D22" s="7">
        <f t="shared" si="2"/>
        <v>3120</v>
      </c>
      <c r="E22" t="s">
        <v>107</v>
      </c>
      <c r="G22" t="s">
        <v>88</v>
      </c>
      <c r="H22">
        <v>42</v>
      </c>
      <c r="I22">
        <f t="shared" si="0"/>
        <v>30</v>
      </c>
      <c r="J22">
        <v>12</v>
      </c>
    </row>
    <row r="23" spans="2:10" x14ac:dyDescent="0.25">
      <c r="B23" s="7" t="s">
        <v>66</v>
      </c>
      <c r="C23" s="8">
        <f>I10+I14+I15+I18</f>
        <v>44</v>
      </c>
      <c r="D23" s="7">
        <f t="shared" si="2"/>
        <v>1320</v>
      </c>
      <c r="E23" t="s">
        <v>107</v>
      </c>
      <c r="G23" t="s">
        <v>91</v>
      </c>
      <c r="H23">
        <v>12</v>
      </c>
      <c r="I23">
        <f t="shared" si="0"/>
        <v>7</v>
      </c>
      <c r="J23">
        <v>5</v>
      </c>
    </row>
    <row r="24" spans="2:10" x14ac:dyDescent="0.25">
      <c r="B24" s="7" t="s">
        <v>67</v>
      </c>
      <c r="C24" s="8">
        <f>I11+I12+I13+I8</f>
        <v>65</v>
      </c>
      <c r="D24" s="7">
        <f t="shared" si="2"/>
        <v>1950</v>
      </c>
      <c r="E24" t="s">
        <v>107</v>
      </c>
      <c r="G24" t="s">
        <v>95</v>
      </c>
      <c r="H24">
        <v>12</v>
      </c>
      <c r="I24">
        <f t="shared" si="0"/>
        <v>9</v>
      </c>
      <c r="J24">
        <v>3</v>
      </c>
    </row>
    <row r="25" spans="2:10" x14ac:dyDescent="0.25">
      <c r="B25" s="7" t="s">
        <v>68</v>
      </c>
      <c r="C25" s="8">
        <f>I24+I26+I28+I30</f>
        <v>27</v>
      </c>
      <c r="D25" s="7">
        <f t="shared" si="2"/>
        <v>810</v>
      </c>
      <c r="E25" t="s">
        <v>107</v>
      </c>
      <c r="G25" t="s">
        <v>89</v>
      </c>
      <c r="H25">
        <v>9</v>
      </c>
      <c r="I25">
        <f t="shared" si="0"/>
        <v>6</v>
      </c>
      <c r="J25">
        <v>3</v>
      </c>
    </row>
    <row r="26" spans="2:10" x14ac:dyDescent="0.25">
      <c r="B26" s="7" t="s">
        <v>69</v>
      </c>
      <c r="C26" s="8">
        <f>I17</f>
        <v>14</v>
      </c>
      <c r="D26" s="7">
        <f t="shared" si="2"/>
        <v>420</v>
      </c>
      <c r="E26" t="s">
        <v>107</v>
      </c>
      <c r="G26" t="s">
        <v>90</v>
      </c>
      <c r="H26">
        <v>3</v>
      </c>
      <c r="I26">
        <f t="shared" si="0"/>
        <v>3</v>
      </c>
      <c r="J26">
        <v>0</v>
      </c>
    </row>
    <row r="27" spans="2:10" x14ac:dyDescent="0.25">
      <c r="B27" s="7" t="s">
        <v>70</v>
      </c>
      <c r="C27" s="8">
        <f>I31+I34</f>
        <v>26</v>
      </c>
      <c r="D27" s="7">
        <f t="shared" si="2"/>
        <v>780</v>
      </c>
      <c r="E27" t="s">
        <v>107</v>
      </c>
      <c r="G27" t="s">
        <v>92</v>
      </c>
      <c r="H27">
        <v>9</v>
      </c>
      <c r="I27">
        <f t="shared" si="0"/>
        <v>6</v>
      </c>
      <c r="J27">
        <v>3</v>
      </c>
    </row>
    <row r="28" spans="2:10" x14ac:dyDescent="0.25">
      <c r="B28" s="7" t="s">
        <v>23</v>
      </c>
      <c r="C28" s="8">
        <f>I32+I35</f>
        <v>11</v>
      </c>
      <c r="D28" s="7">
        <f t="shared" si="2"/>
        <v>330</v>
      </c>
      <c r="E28" t="s">
        <v>107</v>
      </c>
      <c r="G28" t="s">
        <v>100</v>
      </c>
      <c r="H28">
        <v>15</v>
      </c>
      <c r="I28">
        <f t="shared" si="0"/>
        <v>12</v>
      </c>
      <c r="J28">
        <v>3</v>
      </c>
    </row>
    <row r="29" spans="2:10" x14ac:dyDescent="0.25">
      <c r="B29" s="7" t="s">
        <v>24</v>
      </c>
      <c r="C29" s="8">
        <v>0</v>
      </c>
      <c r="D29" s="7">
        <f t="shared" si="2"/>
        <v>0</v>
      </c>
      <c r="E29" t="s">
        <v>109</v>
      </c>
      <c r="G29" t="s">
        <v>94</v>
      </c>
      <c r="H29">
        <v>9</v>
      </c>
      <c r="I29">
        <f t="shared" si="0"/>
        <v>7</v>
      </c>
      <c r="J29">
        <v>2</v>
      </c>
    </row>
    <row r="30" spans="2:10" x14ac:dyDescent="0.25">
      <c r="B30" s="7" t="s">
        <v>25</v>
      </c>
      <c r="C30" s="8">
        <f>I33+I36</f>
        <v>27</v>
      </c>
      <c r="D30" s="7">
        <f t="shared" si="2"/>
        <v>810</v>
      </c>
      <c r="E30" t="s">
        <v>107</v>
      </c>
      <c r="G30" t="s">
        <v>93</v>
      </c>
      <c r="H30">
        <v>3</v>
      </c>
      <c r="I30">
        <f t="shared" si="0"/>
        <v>3</v>
      </c>
      <c r="J30">
        <v>0</v>
      </c>
    </row>
    <row r="31" spans="2:10" x14ac:dyDescent="0.25">
      <c r="B31" s="7" t="s">
        <v>71</v>
      </c>
      <c r="C31" s="8"/>
      <c r="D31" s="7"/>
      <c r="E31" t="s">
        <v>108</v>
      </c>
      <c r="G31" t="s">
        <v>44</v>
      </c>
      <c r="H31">
        <v>18</v>
      </c>
      <c r="I31">
        <f t="shared" si="0"/>
        <v>16</v>
      </c>
      <c r="J31">
        <v>2</v>
      </c>
    </row>
    <row r="32" spans="2:10" x14ac:dyDescent="0.25">
      <c r="B32" s="7" t="s">
        <v>26</v>
      </c>
      <c r="C32" s="8"/>
      <c r="D32" s="7"/>
      <c r="E32" t="s">
        <v>108</v>
      </c>
      <c r="G32" t="s">
        <v>96</v>
      </c>
      <c r="H32">
        <v>9</v>
      </c>
      <c r="I32">
        <f t="shared" si="0"/>
        <v>6</v>
      </c>
      <c r="J32">
        <v>3</v>
      </c>
    </row>
    <row r="33" spans="2:10" x14ac:dyDescent="0.25">
      <c r="B33" s="7" t="s">
        <v>27</v>
      </c>
      <c r="C33" s="8"/>
      <c r="D33" s="7"/>
      <c r="E33" t="s">
        <v>108</v>
      </c>
      <c r="G33" t="s">
        <v>97</v>
      </c>
      <c r="H33">
        <v>18</v>
      </c>
      <c r="I33">
        <f t="shared" si="0"/>
        <v>14</v>
      </c>
      <c r="J33">
        <v>4</v>
      </c>
    </row>
    <row r="34" spans="2:10" x14ac:dyDescent="0.25">
      <c r="B34" s="9" t="s">
        <v>28</v>
      </c>
      <c r="C34" s="10"/>
      <c r="D34" s="7"/>
      <c r="E34" t="s">
        <v>108</v>
      </c>
      <c r="G34" t="s">
        <v>98</v>
      </c>
      <c r="H34">
        <v>18</v>
      </c>
      <c r="I34">
        <f t="shared" si="0"/>
        <v>10</v>
      </c>
      <c r="J34">
        <v>8</v>
      </c>
    </row>
    <row r="35" spans="2:10" x14ac:dyDescent="0.25">
      <c r="B35" s="9" t="s">
        <v>29</v>
      </c>
      <c r="C35" s="10"/>
      <c r="D35" s="7"/>
      <c r="E35" t="s">
        <v>108</v>
      </c>
      <c r="G35" t="s">
        <v>96</v>
      </c>
      <c r="H35">
        <v>5</v>
      </c>
      <c r="I35">
        <f t="shared" si="0"/>
        <v>5</v>
      </c>
      <c r="J35">
        <v>0</v>
      </c>
    </row>
    <row r="36" spans="2:10" x14ac:dyDescent="0.25">
      <c r="B36" s="9" t="s">
        <v>30</v>
      </c>
      <c r="C36" s="11"/>
      <c r="D36" s="7"/>
      <c r="E36" t="s">
        <v>110</v>
      </c>
      <c r="G36" t="s">
        <v>99</v>
      </c>
      <c r="H36">
        <v>18</v>
      </c>
      <c r="I36">
        <f t="shared" si="0"/>
        <v>13</v>
      </c>
      <c r="J36">
        <v>5</v>
      </c>
    </row>
    <row r="37" spans="2:10" x14ac:dyDescent="0.25">
      <c r="B37" s="7" t="s">
        <v>72</v>
      </c>
      <c r="C37" s="8">
        <v>313</v>
      </c>
      <c r="D37" s="7">
        <f>C37*30</f>
        <v>9390</v>
      </c>
      <c r="E37" t="s">
        <v>107</v>
      </c>
    </row>
  </sheetData>
  <mergeCells count="1"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3:I29"/>
  <sheetViews>
    <sheetView topLeftCell="A13" workbookViewId="0">
      <selection activeCell="I23" sqref="I23"/>
    </sheetView>
  </sheetViews>
  <sheetFormatPr defaultRowHeight="15" x14ac:dyDescent="0.25"/>
  <sheetData>
    <row r="13" spans="5:9" x14ac:dyDescent="0.25">
      <c r="E13" t="s">
        <v>111</v>
      </c>
      <c r="G13">
        <v>4</v>
      </c>
      <c r="H13">
        <v>9</v>
      </c>
      <c r="I13">
        <f>G13*H13</f>
        <v>36</v>
      </c>
    </row>
    <row r="14" spans="5:9" x14ac:dyDescent="0.25">
      <c r="I14">
        <v>6</v>
      </c>
    </row>
    <row r="17" spans="5:9" x14ac:dyDescent="0.25">
      <c r="E17" t="s">
        <v>111</v>
      </c>
      <c r="G17">
        <v>3</v>
      </c>
      <c r="H17">
        <v>8</v>
      </c>
      <c r="I17">
        <f>G17*H17</f>
        <v>24</v>
      </c>
    </row>
    <row r="18" spans="5:9" x14ac:dyDescent="0.25">
      <c r="I18">
        <v>0</v>
      </c>
    </row>
    <row r="19" spans="5:9" x14ac:dyDescent="0.25">
      <c r="I19">
        <f>SUM(I13:I14)</f>
        <v>42</v>
      </c>
    </row>
    <row r="21" spans="5:9" x14ac:dyDescent="0.25">
      <c r="E21" t="s">
        <v>111</v>
      </c>
      <c r="G21">
        <v>4</v>
      </c>
      <c r="H21">
        <v>9</v>
      </c>
      <c r="I21">
        <f>G21*H21</f>
        <v>36</v>
      </c>
    </row>
    <row r="22" spans="5:9" x14ac:dyDescent="0.25">
      <c r="I22">
        <v>6</v>
      </c>
    </row>
    <row r="23" spans="5:9" x14ac:dyDescent="0.25">
      <c r="I23">
        <f>I21+I22</f>
        <v>42</v>
      </c>
    </row>
    <row r="25" spans="5:9" x14ac:dyDescent="0.25">
      <c r="E25" t="s">
        <v>111</v>
      </c>
      <c r="G25">
        <v>7</v>
      </c>
      <c r="H25">
        <v>9</v>
      </c>
      <c r="I25">
        <f>G25*H25</f>
        <v>63</v>
      </c>
    </row>
    <row r="26" spans="5:9" x14ac:dyDescent="0.25">
      <c r="I26">
        <v>3</v>
      </c>
    </row>
    <row r="27" spans="5:9" x14ac:dyDescent="0.25">
      <c r="I27">
        <f>I25+I26</f>
        <v>66</v>
      </c>
    </row>
    <row r="29" spans="5:9" x14ac:dyDescent="0.25">
      <c r="E29" t="s">
        <v>111</v>
      </c>
      <c r="G29">
        <v>4</v>
      </c>
      <c r="H29">
        <v>12</v>
      </c>
      <c r="I29">
        <f>G29*H29</f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BCL 2019</vt:lpstr>
      <vt:lpstr>INF 2019</vt:lpstr>
      <vt:lpstr>INF 2018</vt:lpstr>
      <vt:lpstr>BCL 2018</vt:lpstr>
      <vt:lpstr>INF</vt:lpstr>
      <vt:lpstr>BCL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ARS</cp:lastModifiedBy>
  <dcterms:created xsi:type="dcterms:W3CDTF">2016-09-27T10:56:09Z</dcterms:created>
  <dcterms:modified xsi:type="dcterms:W3CDTF">2018-10-11T08:52:57Z</dcterms:modified>
</cp:coreProperties>
</file>