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385" windowWidth="4095" windowHeight="111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Bentang!$A$1:$J$62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Atlantis'!$L$61:$M$78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ST'!$A$5:$J$426</definedName>
    <definedName name="_xlnm.Print_Area" localSheetId="28">Widya!$A$1:$J$25</definedName>
    <definedName name="_xlnm.Print_Area" localSheetId="7">Yuan!$N$70:$N$76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M1" i="57" l="1"/>
  <c r="L2" i="58"/>
  <c r="L1" i="58"/>
  <c r="M2" i="58" l="1"/>
  <c r="M1" i="58"/>
  <c r="C18" i="15" l="1"/>
  <c r="B9" i="15" l="1"/>
  <c r="L66" i="62" l="1"/>
  <c r="L2" i="35"/>
  <c r="L1" i="35"/>
  <c r="L2" i="61"/>
  <c r="L1" i="61"/>
  <c r="L2" i="2"/>
  <c r="L1" i="2"/>
  <c r="L2" i="12" l="1"/>
  <c r="L1" i="12"/>
  <c r="M2" i="57" l="1"/>
  <c r="B13" i="15" l="1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47" i="63" l="1"/>
  <c r="J745" i="63"/>
  <c r="J743" i="63"/>
  <c r="J742" i="63"/>
  <c r="I740" i="63"/>
  <c r="H740" i="63"/>
  <c r="G740" i="63"/>
  <c r="F740" i="63"/>
  <c r="D740" i="63"/>
  <c r="C740" i="63"/>
  <c r="L3" i="63"/>
  <c r="L2" i="63"/>
  <c r="L1" i="63"/>
  <c r="J744" i="63" l="1"/>
  <c r="J746" i="63" s="1"/>
  <c r="J748" i="63" s="1"/>
  <c r="I748" i="63" l="1"/>
  <c r="I2" i="63"/>
  <c r="L2" i="56" l="1"/>
  <c r="L1" i="56"/>
  <c r="L3" i="56" s="1"/>
  <c r="O1" i="2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82" i="61" l="1"/>
  <c r="J80" i="61"/>
  <c r="J78" i="61"/>
  <c r="J77" i="61"/>
  <c r="F75" i="61"/>
  <c r="C75" i="61"/>
  <c r="J79" i="61" l="1"/>
  <c r="J81" i="61" s="1"/>
  <c r="J83" i="61" s="1"/>
  <c r="I83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348" i="58" l="1"/>
  <c r="J1346" i="58"/>
  <c r="J1344" i="58"/>
  <c r="J1343" i="58"/>
  <c r="I1341" i="58"/>
  <c r="H1341" i="58"/>
  <c r="G1341" i="58"/>
  <c r="F1341" i="58"/>
  <c r="D1341" i="58"/>
  <c r="C1341" i="58"/>
  <c r="L666" i="58"/>
  <c r="L665" i="58"/>
  <c r="M3" i="58"/>
  <c r="L3" i="58"/>
  <c r="N3" i="58" l="1"/>
  <c r="J1345" i="58"/>
  <c r="J1347" i="58" s="1"/>
  <c r="J1349" i="58" s="1"/>
  <c r="I1349" i="58" l="1"/>
  <c r="I2" i="58"/>
  <c r="C8" i="15" s="1"/>
  <c r="M66" i="57" l="1"/>
  <c r="M65" i="57"/>
  <c r="M67" i="57" l="1"/>
  <c r="L15" i="2"/>
  <c r="L16" i="2"/>
  <c r="L17" i="2"/>
  <c r="J292" i="57" l="1"/>
  <c r="J290" i="57"/>
  <c r="J288" i="57"/>
  <c r="J287" i="57"/>
  <c r="G285" i="57"/>
  <c r="F285" i="57"/>
  <c r="C285" i="57"/>
  <c r="J289" i="57" l="1"/>
  <c r="J291" i="57" s="1"/>
  <c r="J293" i="57" s="1"/>
  <c r="I293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61" i="55"/>
  <c r="J59" i="55"/>
  <c r="J57" i="55"/>
  <c r="J56" i="55"/>
  <c r="G54" i="55"/>
  <c r="F54" i="55"/>
  <c r="C54" i="55"/>
  <c r="M1" i="56" l="1"/>
  <c r="J58" i="55"/>
  <c r="J60" i="55" s="1"/>
  <c r="J62" i="55" s="1"/>
  <c r="I62" i="55" s="1"/>
  <c r="I2" i="55" l="1"/>
  <c r="C9" i="15" s="1"/>
  <c r="I42" i="30" l="1"/>
  <c r="I44" i="30"/>
  <c r="I37" i="18" l="1"/>
  <c r="I39" i="18"/>
  <c r="L3" i="12" l="1"/>
  <c r="B17" i="15" l="1"/>
  <c r="B14" i="15"/>
  <c r="J425" i="54" l="1"/>
  <c r="J423" i="54"/>
  <c r="J421" i="54"/>
  <c r="J420" i="54"/>
  <c r="I418" i="54"/>
  <c r="H418" i="54"/>
  <c r="G418" i="54"/>
  <c r="F418" i="54"/>
  <c r="D418" i="54"/>
  <c r="C418" i="54"/>
  <c r="J422" i="54" l="1"/>
  <c r="J424" i="54" s="1"/>
  <c r="J426" i="54" s="1"/>
  <c r="I2" i="54" s="1"/>
  <c r="C5" i="15" s="1"/>
  <c r="L3" i="54"/>
  <c r="N3" i="54" s="1"/>
  <c r="I426" i="54" l="1"/>
  <c r="J191" i="35" l="1"/>
  <c r="J195" i="35"/>
  <c r="J193" i="35"/>
  <c r="J190" i="35"/>
  <c r="G188" i="35"/>
  <c r="F188" i="35"/>
  <c r="J192" i="35" l="1"/>
  <c r="J194" i="35" s="1"/>
  <c r="J196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88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21" i="2" l="1"/>
  <c r="I216" i="2"/>
  <c r="H216" i="2"/>
  <c r="G216" i="2"/>
  <c r="F216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1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6" i="32"/>
  <c r="J34" i="32"/>
  <c r="J32" i="32"/>
  <c r="F29" i="32"/>
  <c r="C29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3" i="2"/>
  <c r="J219" i="2"/>
  <c r="J218" i="2"/>
  <c r="D216" i="2"/>
  <c r="C216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20" i="2"/>
  <c r="J222" i="2" s="1"/>
  <c r="J224" i="2" s="1"/>
  <c r="I224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3" i="32"/>
  <c r="J35" i="32" s="1"/>
  <c r="J37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7" i="32"/>
  <c r="I2" i="32"/>
  <c r="I2" i="6"/>
  <c r="I2" i="17"/>
  <c r="I2" i="16"/>
  <c r="C15" i="15" s="1"/>
  <c r="I25" i="25"/>
  <c r="I196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<sst xmlns="http://schemas.openxmlformats.org/spreadsheetml/2006/main" count="2358" uniqueCount="227">
  <si>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</si>
  <si>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</si>
  <si>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</si>
  <si>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</si>
  <si>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</si>
  <si>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</si>
  <si>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</si>
  <si>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</si>
  <si>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</si>
  <si>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</si>
  <si>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</si>
  <si>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</si>
  <si>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</si>
  <si>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</si>
  <si>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</si>
  <si>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</si>
  <si>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</si>
  <si>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</si>
  <si>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</si>
  <si>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</si>
  <si>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</si>
  <si>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</si>
  <si>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</si>
  <si>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</si>
  <si>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</si>
  <si>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</si>
  <si>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</si>
  <si>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</si>
  <si>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</si>
  <si>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</si>
  <si>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</si>
  <si>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</si>
  <si>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</si>
  <si>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</si>
  <si>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</si>
  <si>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</si>
  <si>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</si>
  <si>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</si>
  <si>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</si>
  <si>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</si>
  <si>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</si>
  <si>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</si>
  <si>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</si>
  <si>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</si>
  <si>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</si>
  <si>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</si>
  <si>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</si>
  <si>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</si>
  <si>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</si>
  <si>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</si>
  <si>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</si>
  <si>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</si>
  <si>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</si>
  <si>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</si>
  <si>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</si>
  <si>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</si>
  <si>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</si>
  <si>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</si>
  <si>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</si>
  <si>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</si>
  <si>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</si>
  <si>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</si>
  <si>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</si>
  <si>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</si>
  <si>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</si>
  <si>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</si>
  <si>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</si>
  <si>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</si>
  <si>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</si>
  <si>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</si>
  <si>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</si>
  <si>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</si>
  <si>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</si>
  <si>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</si>
  <si>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</si>
  <si>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</si>
  <si>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</si>
  <si>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</si>
  <si>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</si>
  <si>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</si>
  <si>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</si>
  <si>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</si>
  <si>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</si>
  <si>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</si>
  <si>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</si>
  <si>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</si>
  <si>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</si>
  <si>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</si>
  <si>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</si>
  <si>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</si>
  <si>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</si>
  <si>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</si>
  <si>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</si>
  <si>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</si>
  <si>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</si>
  <si>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</si>
  <si>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</si>
  <si>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</si>
  <si>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</si>
  <si>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</si>
  <si>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</si>
  <si>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</si>
  <si>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</si>
  <si>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</si>
  <si>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</si>
  <si>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</si>
  <si>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</si>
  <si>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</si>
  <si>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</si>
  <si>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</si>
  <si>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</si>
  <si>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</si>
  <si>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</si>
  <si>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</si>
  <si>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</si>
  <si>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</si>
  <si>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</si>
  <si>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</si>
  <si>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</si>
  <si>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</si>
  <si>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</si>
  <si>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</si>
  <si>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</si>
  <si>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</si>
  <si>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</si>
  <si>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</si>
  <si>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</si>
  <si>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</si>
  <si>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</si>
  <si>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</si>
  <si>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</si>
  <si>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</si>
  <si>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</si>
  <si>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</si>
  <si>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</si>
  <si>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</si>
  <si>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</si>
  <si>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</si>
  <si>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</si>
  <si>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</si>
  <si>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</si>
  <si>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</si>
  <si>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</si>
  <si>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</si>
  <si>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</si>
  <si>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</si>
  <si>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</si>
  <si>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</si>
  <si>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</si>
  <si>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</si>
  <si>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</si>
  <si>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</si>
  <si>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</si>
  <si>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</si>
  <si>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</si>
  <si>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</si>
  <si>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</si>
  <si>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</si>
  <si>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</si>
  <si>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</si>
  <si>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</si>
  <si>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</si>
  <si>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</si>
  <si>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</si>
  <si>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</si>
  <si>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</si>
  <si>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</si>
  <si>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</si>
  <si>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</si>
  <si>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</si>
  <si>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</si>
  <si>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</si>
  <si>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</si>
  <si>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</si>
  <si>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</si>
  <si>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</si>
  <si>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</si>
  <si>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</si>
  <si>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</si>
  <si>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</si>
  <si>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</si>
  <si>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</si>
  <si>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</si>
  <si>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</si>
  <si>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</si>
  <si>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</si>
  <si>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</si>
  <si>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</si>
  <si>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</si>
  <si>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</si>
  <si>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</si>
  <si>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</si>
  <si>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</si>
  <si>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</si>
  <si>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</si>
  <si>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</si>
  <si>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</si>
  <si>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</si>
  <si>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</si>
  <si>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</si>
  <si>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</si>
  <si>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</si>
  <si>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</si>
  <si>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</si>
  <si>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</si>
  <si>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</si>
  <si>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</si>
  <si>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</si>
  <si>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</si>
  <si>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</si>
  <si>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</si>
  <si>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</si>
  <si>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</si>
  <si>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</si>
  <si>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</si>
  <si>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</si>
  <si>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</si>
  <si>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</si>
  <si>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</si>
  <si>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</si>
  <si>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</si>
  <si>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</si>
  <si>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</si>
  <si>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 xml:space="preserve">180176843 - 180176855 - 180176858 - 180176861 - 180176876 - 180176899 - 180176903 - </t>
  </si>
  <si>
    <t>180176843 - 180176855 - 180176858 - 180176861 - 180176876 - 180176899 - 180176903</t>
  </si>
  <si>
    <t>R18000018</t>
  </si>
  <si>
    <t>R18000019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</si>
</sst>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26"/>
  <sheetViews>
    <sheetView zoomScale="85" zoomScaleNormal="85" workbookViewId="0">
      <pane ySplit="7" topLeftCell="A390" activePane="bottomLeft" state="frozen"/>
      <selection pane="bottomLeft" activeCell="H410" sqref="H41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5" t="s">
        <v>22</v>
      </c>
      <c r="G1" s="405"/>
      <c r="H1" s="405"/>
      <c r="I1" s="220" t="s">
        <v>20</v>
      </c>
      <c r="J1" s="218"/>
      <c r="L1" s="275">
        <f>SUM(D402:D413)</f>
        <v>6992741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5" t="s">
        <v>21</v>
      </c>
      <c r="G2" s="405"/>
      <c r="H2" s="405"/>
      <c r="I2" s="220">
        <f>J426*-1</f>
        <v>6120365</v>
      </c>
      <c r="J2" s="218"/>
      <c r="L2" s="276">
        <f>SUM(G402:G413)</f>
        <v>872376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6120365</v>
      </c>
      <c r="M3" s="238">
        <f>M1-M2</f>
        <v>4830175</v>
      </c>
      <c r="N3" s="238">
        <f>L3+M3</f>
        <v>10950540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6" t="s">
        <v>60</v>
      </c>
      <c r="B5" s="406"/>
      <c r="C5" s="406"/>
      <c r="D5" s="406"/>
      <c r="E5" s="406"/>
      <c r="F5" s="406"/>
      <c r="G5" s="406"/>
      <c r="H5" s="406"/>
      <c r="I5" s="406"/>
      <c r="J5" s="406"/>
      <c r="L5" s="274"/>
      <c r="M5" s="238"/>
      <c r="N5" s="238"/>
      <c r="O5" s="238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5" x14ac:dyDescent="0.25">
      <c r="A7" s="407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8"/>
      <c r="I7" s="409"/>
      <c r="J7" s="410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10">
        <v>43381</v>
      </c>
      <c r="B402" s="115">
        <v>180176794</v>
      </c>
      <c r="C402" s="306">
        <v>12</v>
      </c>
      <c r="D402" s="117">
        <v>1005988</v>
      </c>
      <c r="E402" s="118">
        <v>180045630</v>
      </c>
      <c r="F402" s="120">
        <v>1</v>
      </c>
      <c r="G402" s="117">
        <v>115063</v>
      </c>
      <c r="H402" s="118"/>
      <c r="I402" s="213"/>
      <c r="J402" s="117"/>
    </row>
    <row r="403" spans="1:10" ht="15.75" customHeight="1" x14ac:dyDescent="0.25">
      <c r="A403" s="210">
        <v>43381</v>
      </c>
      <c r="B403" s="115">
        <v>180176820</v>
      </c>
      <c r="C403" s="306">
        <v>3</v>
      </c>
      <c r="D403" s="117">
        <v>244300</v>
      </c>
      <c r="E403" s="118"/>
      <c r="F403" s="120"/>
      <c r="G403" s="117"/>
      <c r="H403" s="118"/>
      <c r="I403" s="213"/>
      <c r="J403" s="117"/>
    </row>
    <row r="404" spans="1:10" ht="15.75" customHeight="1" x14ac:dyDescent="0.25">
      <c r="A404" s="210">
        <v>43382</v>
      </c>
      <c r="B404" s="115">
        <v>180176892</v>
      </c>
      <c r="C404" s="306">
        <v>17</v>
      </c>
      <c r="D404" s="117">
        <v>1625138</v>
      </c>
      <c r="E404" s="118"/>
      <c r="F404" s="120"/>
      <c r="G404" s="117"/>
      <c r="H404" s="118"/>
      <c r="I404" s="213"/>
      <c r="J404" s="117"/>
    </row>
    <row r="405" spans="1:10" ht="15.75" customHeight="1" x14ac:dyDescent="0.25">
      <c r="A405" s="210">
        <v>43382</v>
      </c>
      <c r="B405" s="115">
        <v>180176913</v>
      </c>
      <c r="C405" s="306">
        <v>2</v>
      </c>
      <c r="D405" s="117">
        <v>164150</v>
      </c>
      <c r="E405" s="118"/>
      <c r="F405" s="120"/>
      <c r="G405" s="117"/>
      <c r="H405" s="118"/>
      <c r="I405" s="213"/>
      <c r="J405" s="117"/>
    </row>
    <row r="406" spans="1:10" ht="15.75" customHeight="1" x14ac:dyDescent="0.25">
      <c r="A406" s="210">
        <v>43383</v>
      </c>
      <c r="B406" s="115">
        <v>180176964</v>
      </c>
      <c r="C406" s="306">
        <v>9</v>
      </c>
      <c r="D406" s="117">
        <v>960488</v>
      </c>
      <c r="E406" s="118"/>
      <c r="F406" s="120"/>
      <c r="G406" s="117"/>
      <c r="H406" s="118"/>
      <c r="I406" s="213"/>
      <c r="J406" s="117"/>
    </row>
    <row r="407" spans="1:10" ht="15.75" customHeight="1" x14ac:dyDescent="0.25">
      <c r="A407" s="210">
        <v>43383</v>
      </c>
      <c r="B407" s="115">
        <v>180177008</v>
      </c>
      <c r="C407" s="306">
        <v>1</v>
      </c>
      <c r="D407" s="117">
        <v>124338</v>
      </c>
      <c r="E407" s="118"/>
      <c r="F407" s="120"/>
      <c r="G407" s="117"/>
      <c r="H407" s="118"/>
      <c r="I407" s="213"/>
      <c r="J407" s="117"/>
    </row>
    <row r="408" spans="1:10" ht="15.75" customHeight="1" x14ac:dyDescent="0.25">
      <c r="A408" s="210">
        <v>43384</v>
      </c>
      <c r="B408" s="115">
        <v>180177050</v>
      </c>
      <c r="C408" s="306">
        <v>8</v>
      </c>
      <c r="D408" s="117">
        <v>662375</v>
      </c>
      <c r="E408" s="118">
        <v>180045677</v>
      </c>
      <c r="F408" s="120">
        <v>1</v>
      </c>
      <c r="G408" s="117">
        <v>124338</v>
      </c>
      <c r="H408" s="118"/>
      <c r="I408" s="213"/>
      <c r="J408" s="117"/>
    </row>
    <row r="409" spans="1:10" ht="15.75" customHeight="1" x14ac:dyDescent="0.25">
      <c r="A409" s="210">
        <v>43385</v>
      </c>
      <c r="B409" s="115">
        <v>180177126</v>
      </c>
      <c r="C409" s="306">
        <v>13</v>
      </c>
      <c r="D409" s="117">
        <v>1318975</v>
      </c>
      <c r="E409" s="118"/>
      <c r="F409" s="120"/>
      <c r="G409" s="117"/>
      <c r="H409" s="118"/>
      <c r="I409" s="213"/>
      <c r="J409" s="117"/>
    </row>
    <row r="410" spans="1:10" ht="15.75" customHeight="1" x14ac:dyDescent="0.25">
      <c r="A410" s="210">
        <v>43385</v>
      </c>
      <c r="B410" s="115">
        <v>180177157</v>
      </c>
      <c r="C410" s="306">
        <v>2</v>
      </c>
      <c r="D410" s="117">
        <v>202738</v>
      </c>
      <c r="E410" s="118"/>
      <c r="F410" s="120"/>
      <c r="G410" s="117"/>
      <c r="H410" s="118"/>
      <c r="I410" s="213"/>
      <c r="J410" s="117"/>
    </row>
    <row r="411" spans="1:10" ht="15.75" customHeight="1" x14ac:dyDescent="0.25">
      <c r="A411" s="210">
        <v>43386</v>
      </c>
      <c r="B411" s="115">
        <v>180177206</v>
      </c>
      <c r="C411" s="306">
        <v>4</v>
      </c>
      <c r="D411" s="117">
        <v>375113</v>
      </c>
      <c r="E411" s="118">
        <v>180045705</v>
      </c>
      <c r="F411" s="120">
        <v>6</v>
      </c>
      <c r="G411" s="117">
        <v>632975</v>
      </c>
      <c r="H411" s="118"/>
      <c r="I411" s="213"/>
      <c r="J411" s="117"/>
    </row>
    <row r="412" spans="1:10" ht="15.75" customHeight="1" x14ac:dyDescent="0.25">
      <c r="A412" s="210">
        <v>43386</v>
      </c>
      <c r="B412" s="115">
        <v>180177224</v>
      </c>
      <c r="C412" s="306">
        <v>2</v>
      </c>
      <c r="D412" s="117">
        <v>139125</v>
      </c>
      <c r="E412" s="118"/>
      <c r="F412" s="120"/>
      <c r="G412" s="117"/>
      <c r="H412" s="118"/>
      <c r="I412" s="213"/>
      <c r="J412" s="117"/>
    </row>
    <row r="413" spans="1:10" ht="15.75" customHeight="1" x14ac:dyDescent="0.25">
      <c r="A413" s="210">
        <v>43386</v>
      </c>
      <c r="B413" s="115">
        <v>180177236</v>
      </c>
      <c r="C413" s="306">
        <v>1</v>
      </c>
      <c r="D413" s="117">
        <v>170013</v>
      </c>
      <c r="E413" s="118"/>
      <c r="F413" s="120"/>
      <c r="G413" s="117"/>
      <c r="H413" s="118"/>
      <c r="I413" s="213"/>
      <c r="J413" s="117"/>
    </row>
    <row r="414" spans="1:10" ht="15.75" customHeight="1" x14ac:dyDescent="0.25">
      <c r="A414" s="210"/>
      <c r="B414" s="115"/>
      <c r="C414" s="306"/>
      <c r="D414" s="117"/>
      <c r="E414" s="118"/>
      <c r="F414" s="120"/>
      <c r="G414" s="117"/>
      <c r="H414" s="118"/>
      <c r="I414" s="213"/>
      <c r="J414" s="117"/>
    </row>
    <row r="415" spans="1:10" ht="15.75" customHeight="1" x14ac:dyDescent="0.25">
      <c r="A415" s="210"/>
      <c r="B415" s="115"/>
      <c r="C415" s="306"/>
      <c r="D415" s="117"/>
      <c r="E415" s="118"/>
      <c r="F415" s="120"/>
      <c r="G415" s="117"/>
      <c r="H415" s="118"/>
      <c r="I415" s="213"/>
      <c r="J415" s="117"/>
    </row>
    <row r="416" spans="1:10" ht="15.75" customHeight="1" x14ac:dyDescent="0.25">
      <c r="A416" s="210"/>
      <c r="B416" s="115"/>
      <c r="C416" s="306"/>
      <c r="D416" s="117"/>
      <c r="E416" s="118"/>
      <c r="F416" s="120"/>
      <c r="G416" s="117"/>
      <c r="H416" s="118"/>
      <c r="I416" s="213"/>
      <c r="J416" s="117"/>
    </row>
    <row r="417" spans="1:10" x14ac:dyDescent="0.25">
      <c r="A417" s="235"/>
      <c r="B417" s="234"/>
      <c r="C417" s="12"/>
      <c r="D417" s="236"/>
      <c r="E417" s="237"/>
      <c r="F417" s="240"/>
      <c r="G417" s="236"/>
      <c r="H417" s="237"/>
      <c r="I417" s="239"/>
      <c r="J417" s="236"/>
    </row>
    <row r="418" spans="1:10" x14ac:dyDescent="0.25">
      <c r="A418" s="235"/>
      <c r="B418" s="223" t="s">
        <v>11</v>
      </c>
      <c r="C418" s="229">
        <f>SUM(C8:C417)</f>
        <v>3927</v>
      </c>
      <c r="D418" s="224">
        <f>SUM(D8:D417)</f>
        <v>408685126</v>
      </c>
      <c r="E418" s="223" t="s">
        <v>11</v>
      </c>
      <c r="F418" s="232">
        <f>SUM(F8:F417)</f>
        <v>528</v>
      </c>
      <c r="G418" s="224">
        <f>SUM(G8:G417)</f>
        <v>57940176</v>
      </c>
      <c r="H418" s="232">
        <f>SUM(H8:H417)</f>
        <v>0</v>
      </c>
      <c r="I418" s="232">
        <f>SUM(I8:I417)</f>
        <v>344624585</v>
      </c>
      <c r="J418" s="5"/>
    </row>
    <row r="419" spans="1:10" x14ac:dyDescent="0.25">
      <c r="A419" s="235"/>
      <c r="B419" s="223"/>
      <c r="C419" s="229"/>
      <c r="D419" s="224"/>
      <c r="E419" s="223"/>
      <c r="F419" s="232"/>
      <c r="G419" s="224"/>
      <c r="H419" s="232"/>
      <c r="I419" s="232"/>
      <c r="J419" s="5"/>
    </row>
    <row r="420" spans="1:10" x14ac:dyDescent="0.25">
      <c r="A420" s="225"/>
      <c r="B420" s="226"/>
      <c r="C420" s="12"/>
      <c r="D420" s="236"/>
      <c r="E420" s="223"/>
      <c r="F420" s="240"/>
      <c r="G420" s="411" t="s">
        <v>12</v>
      </c>
      <c r="H420" s="411"/>
      <c r="I420" s="239"/>
      <c r="J420" s="227">
        <f>SUM(D8:D417)</f>
        <v>408685126</v>
      </c>
    </row>
    <row r="421" spans="1:10" x14ac:dyDescent="0.25">
      <c r="A421" s="235"/>
      <c r="B421" s="234"/>
      <c r="C421" s="12"/>
      <c r="D421" s="236"/>
      <c r="E421" s="237"/>
      <c r="F421" s="240"/>
      <c r="G421" s="411" t="s">
        <v>13</v>
      </c>
      <c r="H421" s="411"/>
      <c r="I421" s="239"/>
      <c r="J421" s="227">
        <f>SUM(G8:G417)</f>
        <v>57940176</v>
      </c>
    </row>
    <row r="422" spans="1:10" x14ac:dyDescent="0.25">
      <c r="A422" s="228"/>
      <c r="B422" s="237"/>
      <c r="C422" s="12"/>
      <c r="D422" s="236"/>
      <c r="E422" s="237"/>
      <c r="F422" s="240"/>
      <c r="G422" s="411" t="s">
        <v>14</v>
      </c>
      <c r="H422" s="411"/>
      <c r="I422" s="41"/>
      <c r="J422" s="229">
        <f>J420-J421</f>
        <v>350744950</v>
      </c>
    </row>
    <row r="423" spans="1:10" x14ac:dyDescent="0.25">
      <c r="A423" s="235"/>
      <c r="B423" s="230"/>
      <c r="C423" s="12"/>
      <c r="D423" s="231"/>
      <c r="E423" s="237"/>
      <c r="F423" s="240"/>
      <c r="G423" s="411" t="s">
        <v>15</v>
      </c>
      <c r="H423" s="411"/>
      <c r="I423" s="239"/>
      <c r="J423" s="227">
        <f>SUM(H8:H417)</f>
        <v>0</v>
      </c>
    </row>
    <row r="424" spans="1:10" x14ac:dyDescent="0.25">
      <c r="A424" s="235"/>
      <c r="B424" s="230"/>
      <c r="C424" s="12"/>
      <c r="D424" s="231"/>
      <c r="E424" s="237"/>
      <c r="F424" s="240"/>
      <c r="G424" s="411" t="s">
        <v>16</v>
      </c>
      <c r="H424" s="411"/>
      <c r="I424" s="239"/>
      <c r="J424" s="227">
        <f>J422+J423</f>
        <v>350744950</v>
      </c>
    </row>
    <row r="425" spans="1:10" x14ac:dyDescent="0.25">
      <c r="A425" s="235"/>
      <c r="B425" s="230"/>
      <c r="C425" s="12"/>
      <c r="D425" s="231"/>
      <c r="E425" s="237"/>
      <c r="F425" s="240"/>
      <c r="G425" s="411" t="s">
        <v>5</v>
      </c>
      <c r="H425" s="411"/>
      <c r="I425" s="239"/>
      <c r="J425" s="227">
        <f>SUM(I8:I417)</f>
        <v>344624585</v>
      </c>
    </row>
    <row r="426" spans="1:10" x14ac:dyDescent="0.25">
      <c r="A426" s="235"/>
      <c r="B426" s="230"/>
      <c r="C426" s="12"/>
      <c r="D426" s="231"/>
      <c r="E426" s="237"/>
      <c r="F426" s="240"/>
      <c r="G426" s="411" t="s">
        <v>32</v>
      </c>
      <c r="H426" s="411"/>
      <c r="I426" s="240" t="str">
        <f>IF(J426&gt;0,"SALDO",IF(J426&lt;0,"PIUTANG",IF(J426=0,"LUNAS")))</f>
        <v>PIUTANG</v>
      </c>
      <c r="J426" s="227">
        <f>J425-J424</f>
        <v>-6120365</v>
      </c>
    </row>
  </sheetData>
  <mergeCells count="15">
    <mergeCell ref="G426:H426"/>
    <mergeCell ref="G420:H420"/>
    <mergeCell ref="G421:H421"/>
    <mergeCell ref="G422:H422"/>
    <mergeCell ref="G423:H423"/>
    <mergeCell ref="G424:H424"/>
    <mergeCell ref="G425:H425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24"/>
  <sheetViews>
    <sheetView workbookViewId="0">
      <pane ySplit="7" topLeftCell="A197" activePane="bottomLeft" state="frozen"/>
      <selection pane="bottomLeft" activeCell="A204" sqref="A20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5" t="s">
        <v>22</v>
      </c>
      <c r="G1" s="405"/>
      <c r="H1" s="405"/>
      <c r="I1" s="42" t="s">
        <v>20</v>
      </c>
      <c r="J1" s="20"/>
      <c r="L1" s="277">
        <f>SUM(D197:D200)</f>
        <v>515025</v>
      </c>
      <c r="M1" s="219">
        <v>0</v>
      </c>
      <c r="N1" s="219">
        <v>132213</v>
      </c>
      <c r="O1" s="219">
        <f>L2+N1</f>
        <v>132213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J224*-1</f>
        <v>812264</v>
      </c>
      <c r="J2" s="20"/>
      <c r="L2" s="277">
        <f>SUM(G197:G200)</f>
        <v>0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515025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12" t="s">
        <v>2</v>
      </c>
      <c r="B6" s="408" t="s">
        <v>3</v>
      </c>
      <c r="C6" s="408"/>
      <c r="D6" s="408"/>
      <c r="E6" s="408"/>
      <c r="F6" s="408"/>
      <c r="G6" s="408"/>
      <c r="H6" s="413" t="s">
        <v>4</v>
      </c>
      <c r="I6" s="409" t="s">
        <v>5</v>
      </c>
      <c r="J6" s="410" t="s">
        <v>6</v>
      </c>
    </row>
    <row r="7" spans="1:18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3"/>
      <c r="I7" s="409"/>
      <c r="J7" s="410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>
        <v>43374</v>
      </c>
      <c r="B197" s="234">
        <v>180176243</v>
      </c>
      <c r="C197" s="240">
        <v>1</v>
      </c>
      <c r="D197" s="236">
        <v>100625</v>
      </c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2">
        <v>43375</v>
      </c>
      <c r="B198" s="234">
        <v>180176345</v>
      </c>
      <c r="C198" s="240">
        <v>2</v>
      </c>
      <c r="D198" s="236">
        <v>124075</v>
      </c>
      <c r="E198" s="237"/>
      <c r="F198" s="240"/>
      <c r="G198" s="236"/>
      <c r="H198" s="239"/>
      <c r="I198" s="239"/>
      <c r="J198" s="23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2">
        <v>43376</v>
      </c>
      <c r="B199" s="234">
        <v>180176419</v>
      </c>
      <c r="C199" s="240">
        <v>1</v>
      </c>
      <c r="D199" s="236">
        <v>112000</v>
      </c>
      <c r="E199" s="237"/>
      <c r="F199" s="240"/>
      <c r="G199" s="236"/>
      <c r="H199" s="239"/>
      <c r="I199" s="239"/>
      <c r="J199" s="23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2">
        <v>43377</v>
      </c>
      <c r="B200" s="234">
        <v>180176512</v>
      </c>
      <c r="C200" s="240">
        <v>2</v>
      </c>
      <c r="D200" s="236">
        <v>178325</v>
      </c>
      <c r="E200" s="237"/>
      <c r="F200" s="240"/>
      <c r="G200" s="236"/>
      <c r="H200" s="239"/>
      <c r="I200" s="239"/>
      <c r="J200" s="236"/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2">
        <v>43381</v>
      </c>
      <c r="B201" s="234">
        <v>180176811</v>
      </c>
      <c r="C201" s="240">
        <v>1</v>
      </c>
      <c r="D201" s="236">
        <v>115063</v>
      </c>
      <c r="E201" s="237"/>
      <c r="F201" s="240"/>
      <c r="G201" s="236"/>
      <c r="H201" s="239"/>
      <c r="I201" s="239"/>
      <c r="J201" s="23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2">
        <v>43382</v>
      </c>
      <c r="B202" s="234">
        <v>180176914</v>
      </c>
      <c r="C202" s="240">
        <v>1</v>
      </c>
      <c r="D202" s="236">
        <v>131513</v>
      </c>
      <c r="E202" s="237"/>
      <c r="F202" s="240"/>
      <c r="G202" s="236"/>
      <c r="H202" s="239"/>
      <c r="I202" s="239"/>
      <c r="J202" s="23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2">
        <v>43384</v>
      </c>
      <c r="B203" s="234">
        <v>180177074</v>
      </c>
      <c r="C203" s="240">
        <v>2</v>
      </c>
      <c r="D203" s="236">
        <v>177888</v>
      </c>
      <c r="E203" s="237">
        <v>180045679</v>
      </c>
      <c r="F203" s="240">
        <v>1</v>
      </c>
      <c r="G203" s="236">
        <v>127225</v>
      </c>
      <c r="H203" s="239"/>
      <c r="I203" s="239"/>
      <c r="J203" s="23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2"/>
      <c r="B204" s="234"/>
      <c r="C204" s="240"/>
      <c r="D204" s="236"/>
      <c r="E204" s="237"/>
      <c r="F204" s="240"/>
      <c r="G204" s="236"/>
      <c r="H204" s="239"/>
      <c r="I204" s="239"/>
      <c r="J204" s="23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2"/>
      <c r="B205" s="234"/>
      <c r="C205" s="240"/>
      <c r="D205" s="236"/>
      <c r="E205" s="237"/>
      <c r="F205" s="240"/>
      <c r="G205" s="236"/>
      <c r="H205" s="239"/>
      <c r="I205" s="239"/>
      <c r="J205" s="23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2"/>
      <c r="B206" s="234"/>
      <c r="C206" s="240"/>
      <c r="D206" s="236"/>
      <c r="E206" s="237"/>
      <c r="F206" s="240"/>
      <c r="G206" s="236"/>
      <c r="H206" s="239"/>
      <c r="I206" s="239"/>
      <c r="J206" s="23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2"/>
      <c r="B207" s="234"/>
      <c r="C207" s="240"/>
      <c r="D207" s="236"/>
      <c r="E207" s="237"/>
      <c r="F207" s="240"/>
      <c r="G207" s="236"/>
      <c r="H207" s="239"/>
      <c r="I207" s="239"/>
      <c r="J207" s="236"/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2"/>
      <c r="B208" s="234"/>
      <c r="C208" s="240"/>
      <c r="D208" s="236"/>
      <c r="E208" s="237"/>
      <c r="F208" s="240"/>
      <c r="G208" s="236"/>
      <c r="H208" s="239"/>
      <c r="I208" s="239"/>
      <c r="J208" s="23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2"/>
      <c r="B209" s="234"/>
      <c r="C209" s="240"/>
      <c r="D209" s="236"/>
      <c r="E209" s="237"/>
      <c r="F209" s="240"/>
      <c r="G209" s="236"/>
      <c r="H209" s="239"/>
      <c r="I209" s="239"/>
      <c r="J209" s="236"/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2"/>
      <c r="B210" s="234"/>
      <c r="C210" s="240"/>
      <c r="D210" s="236"/>
      <c r="E210" s="237"/>
      <c r="F210" s="240"/>
      <c r="G210" s="236"/>
      <c r="H210" s="239"/>
      <c r="I210" s="239"/>
      <c r="J210" s="23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2"/>
      <c r="B211" s="234"/>
      <c r="C211" s="240"/>
      <c r="D211" s="236"/>
      <c r="E211" s="237"/>
      <c r="F211" s="240"/>
      <c r="G211" s="236"/>
      <c r="H211" s="239"/>
      <c r="I211" s="239"/>
      <c r="J211" s="23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2"/>
      <c r="B212" s="234"/>
      <c r="C212" s="240"/>
      <c r="D212" s="236"/>
      <c r="E212" s="237"/>
      <c r="F212" s="240"/>
      <c r="G212" s="236"/>
      <c r="H212" s="239"/>
      <c r="I212" s="239"/>
      <c r="J212" s="23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2"/>
      <c r="B213" s="234"/>
      <c r="C213" s="240"/>
      <c r="D213" s="236"/>
      <c r="E213" s="237"/>
      <c r="F213" s="240"/>
      <c r="G213" s="236"/>
      <c r="H213" s="239"/>
      <c r="I213" s="239"/>
      <c r="J213" s="23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2"/>
      <c r="B214" s="234"/>
      <c r="C214" s="240"/>
      <c r="D214" s="236"/>
      <c r="E214" s="237"/>
      <c r="F214" s="240"/>
      <c r="G214" s="236"/>
      <c r="H214" s="239"/>
      <c r="I214" s="239"/>
      <c r="J214" s="236"/>
      <c r="K214" s="219"/>
      <c r="L214" s="219"/>
      <c r="M214" s="219"/>
      <c r="N214" s="219"/>
      <c r="O214" s="219"/>
      <c r="P214" s="219"/>
      <c r="Q214" s="219"/>
      <c r="R214" s="219"/>
    </row>
    <row r="215" spans="1:18" x14ac:dyDescent="0.25">
      <c r="A215" s="162"/>
      <c r="B215" s="3"/>
      <c r="C215" s="40"/>
      <c r="D215" s="6"/>
      <c r="E215" s="7"/>
      <c r="F215" s="40"/>
      <c r="G215" s="6"/>
      <c r="H215" s="39"/>
      <c r="I215" s="39"/>
      <c r="J215" s="6"/>
    </row>
    <row r="216" spans="1:18" x14ac:dyDescent="0.25">
      <c r="A216" s="162"/>
      <c r="B216" s="8" t="s">
        <v>11</v>
      </c>
      <c r="C216" s="77">
        <f>SUM(C8:C215)</f>
        <v>1040</v>
      </c>
      <c r="D216" s="9">
        <f>SUM(D8:D215)</f>
        <v>112456969</v>
      </c>
      <c r="E216" s="8" t="s">
        <v>11</v>
      </c>
      <c r="F216" s="77">
        <f>SUM(F8:F215)</f>
        <v>91</v>
      </c>
      <c r="G216" s="5">
        <f>SUM(G8:G215)</f>
        <v>19478865</v>
      </c>
      <c r="H216" s="40">
        <f>SUM(H8:H215)</f>
        <v>0</v>
      </c>
      <c r="I216" s="40">
        <f>SUM(I8:I215)</f>
        <v>92165840</v>
      </c>
      <c r="J216" s="5"/>
    </row>
    <row r="217" spans="1:18" x14ac:dyDescent="0.25">
      <c r="A217" s="162"/>
      <c r="B217" s="8"/>
      <c r="C217" s="77"/>
      <c r="D217" s="9"/>
      <c r="E217" s="8"/>
      <c r="F217" s="77"/>
      <c r="G217" s="5"/>
      <c r="H217" s="40"/>
      <c r="I217" s="40"/>
      <c r="J217" s="5"/>
    </row>
    <row r="218" spans="1:18" x14ac:dyDescent="0.25">
      <c r="A218" s="163"/>
      <c r="B218" s="11"/>
      <c r="C218" s="40"/>
      <c r="D218" s="6"/>
      <c r="E218" s="8"/>
      <c r="F218" s="40"/>
      <c r="G218" s="411" t="s">
        <v>12</v>
      </c>
      <c r="H218" s="411"/>
      <c r="I218" s="39"/>
      <c r="J218" s="13">
        <f>SUM(D8:D215)</f>
        <v>112456969</v>
      </c>
    </row>
    <row r="219" spans="1:18" x14ac:dyDescent="0.25">
      <c r="A219" s="162"/>
      <c r="B219" s="3"/>
      <c r="C219" s="40"/>
      <c r="D219" s="6"/>
      <c r="E219" s="7"/>
      <c r="F219" s="40"/>
      <c r="G219" s="411" t="s">
        <v>13</v>
      </c>
      <c r="H219" s="411"/>
      <c r="I219" s="39"/>
      <c r="J219" s="13">
        <f>SUM(G8:G215)</f>
        <v>19478865</v>
      </c>
    </row>
    <row r="220" spans="1:18" x14ac:dyDescent="0.25">
      <c r="A220" s="164"/>
      <c r="B220" s="7"/>
      <c r="C220" s="40"/>
      <c r="D220" s="6"/>
      <c r="E220" s="7"/>
      <c r="F220" s="40"/>
      <c r="G220" s="411" t="s">
        <v>14</v>
      </c>
      <c r="H220" s="411"/>
      <c r="I220" s="41"/>
      <c r="J220" s="15">
        <f>J218-J219</f>
        <v>92978104</v>
      </c>
    </row>
    <row r="221" spans="1:18" x14ac:dyDescent="0.25">
      <c r="A221" s="162"/>
      <c r="B221" s="16"/>
      <c r="C221" s="40"/>
      <c r="D221" s="17"/>
      <c r="E221" s="7"/>
      <c r="F221" s="40"/>
      <c r="G221" s="411" t="s">
        <v>15</v>
      </c>
      <c r="H221" s="411"/>
      <c r="I221" s="39"/>
      <c r="J221" s="13">
        <f>SUM(H8:H215)</f>
        <v>0</v>
      </c>
    </row>
    <row r="222" spans="1:18" x14ac:dyDescent="0.25">
      <c r="A222" s="162"/>
      <c r="B222" s="16"/>
      <c r="C222" s="40"/>
      <c r="D222" s="17"/>
      <c r="E222" s="7"/>
      <c r="F222" s="40"/>
      <c r="G222" s="411" t="s">
        <v>16</v>
      </c>
      <c r="H222" s="411"/>
      <c r="I222" s="39"/>
      <c r="J222" s="13">
        <f>J220+J221</f>
        <v>92978104</v>
      </c>
    </row>
    <row r="223" spans="1:18" x14ac:dyDescent="0.25">
      <c r="A223" s="162"/>
      <c r="B223" s="16"/>
      <c r="C223" s="40"/>
      <c r="D223" s="17"/>
      <c r="E223" s="7"/>
      <c r="F223" s="40"/>
      <c r="G223" s="411" t="s">
        <v>5</v>
      </c>
      <c r="H223" s="411"/>
      <c r="I223" s="39"/>
      <c r="J223" s="13">
        <f>SUM(I8:I215)</f>
        <v>92165840</v>
      </c>
    </row>
    <row r="224" spans="1:18" x14ac:dyDescent="0.25">
      <c r="A224" s="162"/>
      <c r="B224" s="16"/>
      <c r="C224" s="40"/>
      <c r="D224" s="17"/>
      <c r="E224" s="7"/>
      <c r="F224" s="40"/>
      <c r="G224" s="411" t="s">
        <v>32</v>
      </c>
      <c r="H224" s="411"/>
      <c r="I224" s="40" t="str">
        <f>IF(J224&gt;0,"SALDO",IF(J224&lt;0,"PIUTANG",IF(J224=0,"LUNAS")))</f>
        <v>PIUTANG</v>
      </c>
      <c r="J224" s="13">
        <f>J223-J222</f>
        <v>-812264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3:H223"/>
    <mergeCell ref="G224:H224"/>
    <mergeCell ref="G218:H218"/>
    <mergeCell ref="G219:H219"/>
    <mergeCell ref="G220:H220"/>
    <mergeCell ref="G221:H221"/>
    <mergeCell ref="G222:H222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349"/>
  <sheetViews>
    <sheetView workbookViewId="0">
      <pane ySplit="7" topLeftCell="A1322" activePane="bottomLeft" state="frozen"/>
      <selection pane="bottomLeft" activeCell="D1336" sqref="D133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SUM(D1322:D1328)</f>
        <v>6176802</v>
      </c>
      <c r="M1" s="219">
        <f>SUM(D1318:D1321)</f>
        <v>6008451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J1349*-1</f>
        <v>4577651</v>
      </c>
      <c r="J2" s="218"/>
      <c r="L2" s="219">
        <f>SUM(G1322:G1328)</f>
        <v>323926</v>
      </c>
      <c r="M2" s="219">
        <f>SUM(G1318:G1321)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5852876</v>
      </c>
      <c r="M3" s="219">
        <f>M1-M2</f>
        <v>6008451</v>
      </c>
      <c r="N3" s="219">
        <f>L3+M3</f>
        <v>11861327</v>
      </c>
    </row>
    <row r="4" spans="1:18" x14ac:dyDescent="0.25">
      <c r="L4" s="233"/>
    </row>
    <row r="5" spans="1:18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</row>
    <row r="6" spans="1:18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16" t="s">
        <v>4</v>
      </c>
      <c r="I6" s="418" t="s">
        <v>5</v>
      </c>
      <c r="J6" s="420" t="s">
        <v>6</v>
      </c>
    </row>
    <row r="7" spans="1:18" x14ac:dyDescent="0.25">
      <c r="A7" s="407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7"/>
      <c r="I7" s="419"/>
      <c r="J7" s="42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 t="s">
        <v>223</v>
      </c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 t="s">
        <v>224</v>
      </c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98">
        <v>43386</v>
      </c>
      <c r="B1329" s="99">
        <v>180177180</v>
      </c>
      <c r="C1329" s="100">
        <v>21</v>
      </c>
      <c r="D1329" s="34">
        <v>2396800</v>
      </c>
      <c r="E1329" s="99"/>
      <c r="F1329" s="100"/>
      <c r="G1329" s="34"/>
      <c r="H1329" s="102"/>
      <c r="I1329" s="102"/>
      <c r="J1329" s="34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98">
        <v>43386</v>
      </c>
      <c r="B1330" s="99">
        <v>180177195</v>
      </c>
      <c r="C1330" s="100">
        <v>7</v>
      </c>
      <c r="D1330" s="34">
        <v>703938</v>
      </c>
      <c r="E1330" s="99"/>
      <c r="F1330" s="100"/>
      <c r="G1330" s="34"/>
      <c r="H1330" s="102"/>
      <c r="I1330" s="102"/>
      <c r="J1330" s="34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98">
        <v>43386</v>
      </c>
      <c r="B1331" s="99">
        <v>180177201</v>
      </c>
      <c r="C1331" s="100">
        <v>1</v>
      </c>
      <c r="D1331" s="34">
        <v>110075</v>
      </c>
      <c r="E1331" s="99"/>
      <c r="F1331" s="100"/>
      <c r="G1331" s="34"/>
      <c r="H1331" s="102"/>
      <c r="I1331" s="102"/>
      <c r="J1331" s="34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98">
        <v>43386</v>
      </c>
      <c r="B1332" s="99">
        <v>180177203</v>
      </c>
      <c r="C1332" s="100">
        <v>1</v>
      </c>
      <c r="D1332" s="34">
        <v>75600</v>
      </c>
      <c r="E1332" s="99"/>
      <c r="F1332" s="100"/>
      <c r="G1332" s="34"/>
      <c r="H1332" s="102"/>
      <c r="I1332" s="102"/>
      <c r="J1332" s="34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98">
        <v>43386</v>
      </c>
      <c r="B1333" s="99">
        <v>180177223</v>
      </c>
      <c r="C1333" s="100">
        <v>3</v>
      </c>
      <c r="D1333" s="34">
        <v>326200</v>
      </c>
      <c r="E1333" s="99"/>
      <c r="F1333" s="100"/>
      <c r="G1333" s="34"/>
      <c r="H1333" s="102"/>
      <c r="I1333" s="102"/>
      <c r="J1333" s="34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98">
        <v>43386</v>
      </c>
      <c r="B1334" s="99">
        <v>180177230</v>
      </c>
      <c r="C1334" s="100">
        <v>1</v>
      </c>
      <c r="D1334" s="34">
        <v>123813</v>
      </c>
      <c r="E1334" s="99"/>
      <c r="F1334" s="100"/>
      <c r="G1334" s="34"/>
      <c r="H1334" s="102"/>
      <c r="I1334" s="102"/>
      <c r="J1334" s="34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98">
        <v>43386</v>
      </c>
      <c r="B1335" s="99">
        <v>180177238</v>
      </c>
      <c r="C1335" s="100">
        <v>7</v>
      </c>
      <c r="D1335" s="34">
        <v>841225</v>
      </c>
      <c r="E1335" s="99"/>
      <c r="F1335" s="100"/>
      <c r="G1335" s="34"/>
      <c r="H1335" s="102"/>
      <c r="I1335" s="102"/>
      <c r="J1335" s="34"/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98"/>
      <c r="B1336" s="99"/>
      <c r="C1336" s="100"/>
      <c r="D1336" s="34"/>
      <c r="E1336" s="99"/>
      <c r="F1336" s="100"/>
      <c r="G1336" s="34"/>
      <c r="H1336" s="102"/>
      <c r="I1336" s="102"/>
      <c r="J1336" s="34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98"/>
      <c r="B1337" s="99"/>
      <c r="C1337" s="100"/>
      <c r="D1337" s="34"/>
      <c r="E1337" s="99"/>
      <c r="F1337" s="100"/>
      <c r="G1337" s="34"/>
      <c r="H1337" s="102"/>
      <c r="I1337" s="102"/>
      <c r="J1337" s="34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98"/>
      <c r="B1338" s="99"/>
      <c r="C1338" s="100"/>
      <c r="D1338" s="34"/>
      <c r="E1338" s="99"/>
      <c r="F1338" s="100"/>
      <c r="G1338" s="34"/>
      <c r="H1338" s="102"/>
      <c r="I1338" s="102"/>
      <c r="J1338" s="34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98"/>
      <c r="B1339" s="99"/>
      <c r="C1339" s="100"/>
      <c r="D1339" s="34"/>
      <c r="E1339" s="99"/>
      <c r="F1339" s="100"/>
      <c r="G1339" s="34"/>
      <c r="H1339" s="102"/>
      <c r="I1339" s="102"/>
      <c r="J1339" s="34"/>
      <c r="K1339" s="138"/>
      <c r="L1339" s="138"/>
      <c r="M1339" s="138"/>
      <c r="N1339" s="138"/>
      <c r="O1339" s="138"/>
      <c r="P1339" s="138"/>
      <c r="Q1339" s="138"/>
      <c r="R1339" s="138"/>
    </row>
    <row r="1340" spans="1:18" x14ac:dyDescent="0.25">
      <c r="A1340" s="235"/>
      <c r="B1340" s="234"/>
      <c r="C1340" s="240"/>
      <c r="D1340" s="236"/>
      <c r="E1340" s="234"/>
      <c r="F1340" s="240"/>
      <c r="G1340" s="236"/>
      <c r="H1340" s="239"/>
      <c r="I1340" s="239"/>
      <c r="J1340" s="236"/>
    </row>
    <row r="1341" spans="1:18" s="218" customFormat="1" x14ac:dyDescent="0.25">
      <c r="A1341" s="226"/>
      <c r="B1341" s="223" t="s">
        <v>11</v>
      </c>
      <c r="C1341" s="232">
        <f>SUM(C8:C1340)</f>
        <v>13649</v>
      </c>
      <c r="D1341" s="224">
        <f>SUM(D8:D1340)</f>
        <v>1476471492</v>
      </c>
      <c r="E1341" s="223" t="s">
        <v>11</v>
      </c>
      <c r="F1341" s="232">
        <f>SUM(F8:F1340)</f>
        <v>1273</v>
      </c>
      <c r="G1341" s="224">
        <f>SUM(G8:G1340)</f>
        <v>138560768</v>
      </c>
      <c r="H1341" s="232">
        <f>SUM(H8:H1340)</f>
        <v>0</v>
      </c>
      <c r="I1341" s="232">
        <f>SUM(I8:I1340)</f>
        <v>1333333073</v>
      </c>
      <c r="J1341" s="224"/>
      <c r="K1341" s="220"/>
      <c r="L1341" s="220"/>
      <c r="M1341" s="220"/>
      <c r="N1341" s="220"/>
      <c r="O1341" s="220"/>
      <c r="P1341" s="220"/>
      <c r="Q1341" s="220"/>
      <c r="R1341" s="220"/>
    </row>
    <row r="1342" spans="1:18" s="218" customFormat="1" x14ac:dyDescent="0.25">
      <c r="A1342" s="226"/>
      <c r="B1342" s="223"/>
      <c r="C1342" s="232"/>
      <c r="D1342" s="224"/>
      <c r="E1342" s="223"/>
      <c r="F1342" s="232"/>
      <c r="G1342" s="224"/>
      <c r="H1342" s="232"/>
      <c r="I1342" s="232"/>
      <c r="J1342" s="224"/>
      <c r="K1342" s="220"/>
      <c r="M1342" s="220"/>
      <c r="N1342" s="220"/>
      <c r="O1342" s="220"/>
      <c r="P1342" s="220"/>
      <c r="Q1342" s="220"/>
      <c r="R1342" s="220"/>
    </row>
    <row r="1343" spans="1:18" x14ac:dyDescent="0.25">
      <c r="A1343" s="225"/>
      <c r="B1343" s="226"/>
      <c r="C1343" s="240"/>
      <c r="D1343" s="236"/>
      <c r="E1343" s="223"/>
      <c r="F1343" s="240"/>
      <c r="G1343" s="414" t="s">
        <v>12</v>
      </c>
      <c r="H1343" s="415"/>
      <c r="I1343" s="236"/>
      <c r="J1343" s="227">
        <f>SUM(D8:D1340)</f>
        <v>1476471492</v>
      </c>
      <c r="P1343" s="220"/>
      <c r="Q1343" s="220"/>
      <c r="R1343" s="233"/>
    </row>
    <row r="1344" spans="1:18" x14ac:dyDescent="0.25">
      <c r="A1344" s="235"/>
      <c r="B1344" s="234"/>
      <c r="C1344" s="240"/>
      <c r="D1344" s="236"/>
      <c r="E1344" s="234"/>
      <c r="F1344" s="240"/>
      <c r="G1344" s="414" t="s">
        <v>13</v>
      </c>
      <c r="H1344" s="415"/>
      <c r="I1344" s="237"/>
      <c r="J1344" s="227">
        <f>SUM(G8:G1340)</f>
        <v>138560768</v>
      </c>
      <c r="R1344" s="233"/>
    </row>
    <row r="1345" spans="1:18" x14ac:dyDescent="0.25">
      <c r="A1345" s="228"/>
      <c r="B1345" s="237"/>
      <c r="C1345" s="240"/>
      <c r="D1345" s="236"/>
      <c r="E1345" s="234"/>
      <c r="F1345" s="240"/>
      <c r="G1345" s="414" t="s">
        <v>14</v>
      </c>
      <c r="H1345" s="415"/>
      <c r="I1345" s="229"/>
      <c r="J1345" s="229">
        <f>J1343-J1344</f>
        <v>1337910724</v>
      </c>
      <c r="L1345" s="220"/>
      <c r="R1345" s="233"/>
    </row>
    <row r="1346" spans="1:18" x14ac:dyDescent="0.25">
      <c r="A1346" s="235"/>
      <c r="B1346" s="230"/>
      <c r="C1346" s="240"/>
      <c r="D1346" s="231"/>
      <c r="E1346" s="234"/>
      <c r="F1346" s="240"/>
      <c r="G1346" s="414" t="s">
        <v>15</v>
      </c>
      <c r="H1346" s="415"/>
      <c r="I1346" s="237"/>
      <c r="J1346" s="227">
        <f>SUM(H8:H1340)</f>
        <v>0</v>
      </c>
      <c r="R1346" s="233"/>
    </row>
    <row r="1347" spans="1:18" x14ac:dyDescent="0.25">
      <c r="A1347" s="235"/>
      <c r="B1347" s="230"/>
      <c r="C1347" s="240"/>
      <c r="D1347" s="231"/>
      <c r="E1347" s="234"/>
      <c r="F1347" s="240"/>
      <c r="G1347" s="414" t="s">
        <v>16</v>
      </c>
      <c r="H1347" s="415"/>
      <c r="I1347" s="237"/>
      <c r="J1347" s="227">
        <f>J1345+J1346</f>
        <v>1337910724</v>
      </c>
      <c r="R1347" s="233"/>
    </row>
    <row r="1348" spans="1:18" x14ac:dyDescent="0.25">
      <c r="A1348" s="235"/>
      <c r="B1348" s="230"/>
      <c r="C1348" s="240"/>
      <c r="D1348" s="231"/>
      <c r="E1348" s="234"/>
      <c r="F1348" s="240"/>
      <c r="G1348" s="414" t="s">
        <v>5</v>
      </c>
      <c r="H1348" s="415"/>
      <c r="I1348" s="237"/>
      <c r="J1348" s="227">
        <f>SUM(I8:I1340)</f>
        <v>1333333073</v>
      </c>
      <c r="R1348" s="233"/>
    </row>
    <row r="1349" spans="1:18" x14ac:dyDescent="0.25">
      <c r="A1349" s="235"/>
      <c r="B1349" s="230"/>
      <c r="C1349" s="240"/>
      <c r="D1349" s="231"/>
      <c r="E1349" s="234"/>
      <c r="F1349" s="240"/>
      <c r="G1349" s="414" t="s">
        <v>32</v>
      </c>
      <c r="H1349" s="415"/>
      <c r="I1349" s="234" t="str">
        <f>IF(J1349&gt;0,"SALDO",IF(J1349&lt;0,"PIUTANG",IF(J1349=0,"LUNAS")))</f>
        <v>PIUTANG</v>
      </c>
      <c r="J1349" s="227">
        <f>J1348-J1347</f>
        <v>-4577651</v>
      </c>
      <c r="R1349" s="233"/>
    </row>
  </sheetData>
  <mergeCells count="13">
    <mergeCell ref="A5:J5"/>
    <mergeCell ref="A6:A7"/>
    <mergeCell ref="B6:G6"/>
    <mergeCell ref="H6:H7"/>
    <mergeCell ref="I6:I7"/>
    <mergeCell ref="J6:J7"/>
    <mergeCell ref="G1349:H1349"/>
    <mergeCell ref="G1343:H1343"/>
    <mergeCell ref="G1344:H1344"/>
    <mergeCell ref="G1345:H1345"/>
    <mergeCell ref="G1346:H1346"/>
    <mergeCell ref="G1347:H1347"/>
    <mergeCell ref="G1348:H1348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49"/>
  <sheetViews>
    <sheetView zoomScaleNormal="100" workbookViewId="0">
      <pane ySplit="6" topLeftCell="A729" activePane="bottomLeft" state="frozen"/>
      <selection pane="bottomLeft" activeCell="A734" sqref="A734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J748*-1</f>
        <v>-1100797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  <c r="O4" s="219">
        <v>1924738</v>
      </c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/>
      <c r="B734" s="340"/>
      <c r="C734" s="341"/>
      <c r="D734" s="342"/>
      <c r="E734" s="343"/>
      <c r="F734" s="341"/>
      <c r="G734" s="342"/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/>
      <c r="B735" s="340"/>
      <c r="C735" s="341"/>
      <c r="D735" s="342"/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/>
      <c r="B736" s="340"/>
      <c r="C736" s="341"/>
      <c r="D736" s="342"/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/>
      <c r="B737" s="340"/>
      <c r="C737" s="341"/>
      <c r="D737" s="342"/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/>
      <c r="B738" s="340"/>
      <c r="C738" s="341"/>
      <c r="D738" s="342"/>
      <c r="E738" s="343"/>
      <c r="F738" s="341"/>
      <c r="G738" s="342"/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45"/>
      <c r="B739" s="346"/>
      <c r="C739" s="347"/>
      <c r="D739" s="342"/>
      <c r="E739" s="348"/>
      <c r="F739" s="347"/>
      <c r="G739" s="349"/>
      <c r="H739" s="348"/>
      <c r="I739" s="350"/>
      <c r="J739" s="349"/>
      <c r="K739" s="328"/>
      <c r="L739" s="328"/>
      <c r="M739" s="328"/>
      <c r="N739" s="328"/>
      <c r="O739" s="366"/>
      <c r="P739" s="366"/>
    </row>
    <row r="740" spans="1:16" x14ac:dyDescent="0.25">
      <c r="A740" s="345"/>
      <c r="B740" s="351" t="s">
        <v>11</v>
      </c>
      <c r="C740" s="352">
        <f>SUM(C7:C739)</f>
        <v>4971</v>
      </c>
      <c r="D740" s="353">
        <f>SUM(D7:D739)</f>
        <v>492605624</v>
      </c>
      <c r="E740" s="351" t="s">
        <v>11</v>
      </c>
      <c r="F740" s="352">
        <f>SUM(F7:F739)</f>
        <v>1306</v>
      </c>
      <c r="G740" s="353">
        <f>SUM(G7:G739)</f>
        <v>133502125</v>
      </c>
      <c r="H740" s="353">
        <f>SUM(H7:H739)</f>
        <v>0</v>
      </c>
      <c r="I740" s="352">
        <f>SUM(I7:I739)</f>
        <v>360204296</v>
      </c>
      <c r="J740" s="354"/>
      <c r="K740" s="328"/>
      <c r="L740" s="328"/>
      <c r="M740" s="328"/>
      <c r="N740" s="328"/>
      <c r="O740" s="366"/>
      <c r="P740" s="366"/>
    </row>
    <row r="741" spans="1:16" x14ac:dyDescent="0.25">
      <c r="A741" s="345"/>
      <c r="B741" s="351"/>
      <c r="C741" s="352"/>
      <c r="D741" s="353"/>
      <c r="E741" s="351"/>
      <c r="F741" s="352"/>
      <c r="G741" s="354"/>
      <c r="H741" s="346"/>
      <c r="I741" s="347"/>
      <c r="J741" s="35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55"/>
      <c r="C742" s="347"/>
      <c r="D742" s="349"/>
      <c r="E742" s="351"/>
      <c r="F742" s="347"/>
      <c r="G742" s="437" t="s">
        <v>12</v>
      </c>
      <c r="H742" s="437"/>
      <c r="I742" s="350"/>
      <c r="J742" s="356">
        <f>SUM(D7:D739)</f>
        <v>492605624</v>
      </c>
      <c r="K742" s="328"/>
      <c r="L742" s="328"/>
      <c r="M742" s="328"/>
      <c r="N742" s="328"/>
      <c r="O742" s="366"/>
      <c r="P742" s="366"/>
    </row>
    <row r="743" spans="1:16" x14ac:dyDescent="0.25">
      <c r="A743" s="357"/>
      <c r="B743" s="346"/>
      <c r="C743" s="347"/>
      <c r="D743" s="349"/>
      <c r="E743" s="348"/>
      <c r="F743" s="347"/>
      <c r="G743" s="437" t="s">
        <v>13</v>
      </c>
      <c r="H743" s="437"/>
      <c r="I743" s="350"/>
      <c r="J743" s="356">
        <f>SUM(G7:G739)</f>
        <v>133502125</v>
      </c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48"/>
      <c r="C744" s="347"/>
      <c r="D744" s="349"/>
      <c r="E744" s="348"/>
      <c r="F744" s="347"/>
      <c r="G744" s="437" t="s">
        <v>14</v>
      </c>
      <c r="H744" s="437"/>
      <c r="I744" s="358"/>
      <c r="J744" s="359">
        <f>J742-J743</f>
        <v>359103499</v>
      </c>
      <c r="K744" s="328"/>
      <c r="L744" s="328"/>
      <c r="M744" s="328"/>
      <c r="N744" s="328"/>
      <c r="O744" s="366"/>
      <c r="P744" s="366"/>
    </row>
    <row r="745" spans="1:16" x14ac:dyDescent="0.25">
      <c r="A745" s="360"/>
      <c r="B745" s="361"/>
      <c r="C745" s="347"/>
      <c r="D745" s="362"/>
      <c r="E745" s="348"/>
      <c r="F745" s="347"/>
      <c r="G745" s="437" t="s">
        <v>15</v>
      </c>
      <c r="H745" s="437"/>
      <c r="I745" s="350"/>
      <c r="J745" s="356">
        <f>SUM(H7:H739)</f>
        <v>0</v>
      </c>
      <c r="K745" s="328"/>
      <c r="L745" s="328"/>
      <c r="M745" s="328"/>
      <c r="N745" s="328"/>
      <c r="O745" s="366"/>
      <c r="P745" s="366"/>
    </row>
    <row r="746" spans="1:16" x14ac:dyDescent="0.25">
      <c r="A746" s="345"/>
      <c r="B746" s="361"/>
      <c r="C746" s="347"/>
      <c r="D746" s="362"/>
      <c r="E746" s="348"/>
      <c r="F746" s="347"/>
      <c r="G746" s="437" t="s">
        <v>16</v>
      </c>
      <c r="H746" s="437"/>
      <c r="I746" s="350"/>
      <c r="J746" s="356">
        <f>J744+J745</f>
        <v>359103499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61"/>
      <c r="C747" s="347"/>
      <c r="D747" s="362"/>
      <c r="E747" s="348"/>
      <c r="F747" s="347"/>
      <c r="G747" s="437" t="s">
        <v>5</v>
      </c>
      <c r="H747" s="437"/>
      <c r="I747" s="350"/>
      <c r="J747" s="356">
        <f>SUM(I7:I739)</f>
        <v>360204296</v>
      </c>
      <c r="K747" s="328"/>
      <c r="L747" s="328"/>
      <c r="M747" s="328"/>
      <c r="N747" s="328"/>
      <c r="O747" s="366"/>
      <c r="P747" s="366"/>
    </row>
    <row r="748" spans="1:16" x14ac:dyDescent="0.25">
      <c r="A748" s="345"/>
      <c r="B748" s="361"/>
      <c r="C748" s="347"/>
      <c r="D748" s="362"/>
      <c r="E748" s="348"/>
      <c r="F748" s="347"/>
      <c r="G748" s="437" t="s">
        <v>32</v>
      </c>
      <c r="H748" s="437"/>
      <c r="I748" s="347" t="str">
        <f>IF(J748&gt;0,"SALDO",IF(J748&lt;0,"PIUTANG",IF(J748=0,"LUNAS")))</f>
        <v>SALDO</v>
      </c>
      <c r="J748" s="356">
        <f>J747-J746</f>
        <v>1100797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K749" s="328"/>
      <c r="L749" s="328"/>
      <c r="M749" s="328"/>
      <c r="N749" s="328"/>
      <c r="O749" s="366"/>
      <c r="P749" s="366"/>
    </row>
  </sheetData>
  <mergeCells count="15">
    <mergeCell ref="G748:H748"/>
    <mergeCell ref="G742:H742"/>
    <mergeCell ref="G743:H743"/>
    <mergeCell ref="G744:H744"/>
    <mergeCell ref="G745:H745"/>
    <mergeCell ref="G746:H746"/>
    <mergeCell ref="G747:H747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3" activePane="bottomLeft" state="frozen"/>
      <selection pane="bottomLeft" activeCell="L75" sqref="L75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SUM(D630:D630)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J656*-1</f>
        <v>-64860</v>
      </c>
      <c r="J2" s="324"/>
      <c r="L2" s="327">
        <f>SUM(G630:G630)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220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222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225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226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159</v>
      </c>
      <c r="D648" s="370">
        <f>SUM(D7:D647)</f>
        <v>10116331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38" t="s">
        <v>12</v>
      </c>
      <c r="H650" s="438"/>
      <c r="I650" s="344"/>
      <c r="J650" s="373">
        <f>SUM(D7:D647)</f>
        <v>10116331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37" t="s">
        <v>13</v>
      </c>
      <c r="H651" s="437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37" t="s">
        <v>14</v>
      </c>
      <c r="H652" s="437"/>
      <c r="I652" s="358"/>
      <c r="J652" s="359">
        <f>J650-J651</f>
        <v>8830591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37" t="s">
        <v>15</v>
      </c>
      <c r="H653" s="437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7" t="s">
        <v>16</v>
      </c>
      <c r="H654" s="437"/>
      <c r="I654" s="350"/>
      <c r="J654" s="356">
        <f>J652+J653</f>
        <v>8830591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7" t="s">
        <v>5</v>
      </c>
      <c r="H655" s="437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37" t="s">
        <v>32</v>
      </c>
      <c r="H656" s="437"/>
      <c r="I656" s="347" t="str">
        <f>IF(J656&gt;0,"SALDO",IF(J656&lt;0,"PIUTANG",IF(J656=0,"LUNAS")))</f>
        <v>SALDO</v>
      </c>
      <c r="J656" s="356">
        <f>J655-J654</f>
        <v>64860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99"/>
  <sheetViews>
    <sheetView zoomScale="85" zoomScaleNormal="85" workbookViewId="0">
      <pane ySplit="7" topLeftCell="A270" activePane="bottomLeft" state="frozen"/>
      <selection pane="bottomLeft" activeCell="D283" sqref="D28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  <c r="M1" s="219">
        <f>SUM(D268:D279)</f>
        <v>7905278</v>
      </c>
      <c r="N1" s="219">
        <v>7053025</v>
      </c>
      <c r="O1" s="219">
        <f>N1-M1</f>
        <v>-852253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J293*-1</f>
        <v>1767488</v>
      </c>
      <c r="J2" s="218"/>
      <c r="M2" s="219">
        <f>SUM(G243:G253)</f>
        <v>0</v>
      </c>
      <c r="N2" s="219">
        <v>6175225</v>
      </c>
      <c r="O2" s="219">
        <f>N2-M2</f>
        <v>6175225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7905278</v>
      </c>
      <c r="N3" s="219">
        <f>N1-N2</f>
        <v>877800</v>
      </c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7"/>
      <c r="I7" s="449"/>
      <c r="J7" s="42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98">
        <v>43386</v>
      </c>
      <c r="B281" s="99">
        <v>180177211</v>
      </c>
      <c r="C281" s="100">
        <v>10</v>
      </c>
      <c r="D281" s="34">
        <v>1005900</v>
      </c>
      <c r="E281" s="101"/>
      <c r="F281" s="99"/>
      <c r="G281" s="34"/>
      <c r="H281" s="102"/>
      <c r="I281" s="102"/>
      <c r="J281" s="34"/>
    </row>
    <row r="282" spans="1:10" x14ac:dyDescent="0.25">
      <c r="A282" s="98">
        <v>43386</v>
      </c>
      <c r="B282" s="99">
        <v>180177231</v>
      </c>
      <c r="C282" s="100">
        <v>7</v>
      </c>
      <c r="D282" s="34">
        <v>761600</v>
      </c>
      <c r="E282" s="101"/>
      <c r="F282" s="99"/>
      <c r="G282" s="34"/>
      <c r="H282" s="102"/>
      <c r="I282" s="102"/>
      <c r="J282" s="34"/>
    </row>
    <row r="283" spans="1:10" x14ac:dyDescent="0.25">
      <c r="A283" s="98"/>
      <c r="B283" s="99"/>
      <c r="C283" s="100"/>
      <c r="D283" s="34"/>
      <c r="E283" s="101"/>
      <c r="F283" s="99"/>
      <c r="G283" s="34"/>
      <c r="H283" s="102"/>
      <c r="I283" s="102"/>
      <c r="J283" s="34"/>
    </row>
    <row r="284" spans="1:10" x14ac:dyDescent="0.25">
      <c r="A284" s="235"/>
      <c r="B284" s="234"/>
      <c r="C284" s="240"/>
      <c r="D284" s="236"/>
      <c r="E284" s="237"/>
      <c r="F284" s="234"/>
      <c r="G284" s="236"/>
      <c r="H284" s="239"/>
      <c r="I284" s="239"/>
      <c r="J284" s="236"/>
    </row>
    <row r="285" spans="1:10" x14ac:dyDescent="0.25">
      <c r="A285" s="235"/>
      <c r="B285" s="223" t="s">
        <v>11</v>
      </c>
      <c r="C285" s="232">
        <f>SUM(C8:C284)</f>
        <v>1792</v>
      </c>
      <c r="D285" s="224"/>
      <c r="E285" s="223" t="s">
        <v>11</v>
      </c>
      <c r="F285" s="223">
        <f>SUM(F8:F284)</f>
        <v>222</v>
      </c>
      <c r="G285" s="224">
        <f>SUM(G8:G284)</f>
        <v>23954965</v>
      </c>
      <c r="H285" s="239"/>
      <c r="I285" s="239"/>
      <c r="J285" s="236"/>
    </row>
    <row r="286" spans="1:10" x14ac:dyDescent="0.25">
      <c r="A286" s="235"/>
      <c r="B286" s="223"/>
      <c r="C286" s="232"/>
      <c r="D286" s="224"/>
      <c r="E286" s="237"/>
      <c r="F286" s="234"/>
      <c r="G286" s="236"/>
      <c r="H286" s="239"/>
      <c r="I286" s="239"/>
      <c r="J286" s="236"/>
    </row>
    <row r="287" spans="1:10" x14ac:dyDescent="0.25">
      <c r="A287" s="225"/>
      <c r="B287" s="226"/>
      <c r="C287" s="240"/>
      <c r="D287" s="236"/>
      <c r="E287" s="223"/>
      <c r="F287" s="234"/>
      <c r="G287" s="411" t="s">
        <v>12</v>
      </c>
      <c r="H287" s="411"/>
      <c r="I287" s="239"/>
      <c r="J287" s="227">
        <f>SUM(D8:D284)</f>
        <v>172927726</v>
      </c>
    </row>
    <row r="288" spans="1:10" x14ac:dyDescent="0.25">
      <c r="A288" s="235"/>
      <c r="B288" s="234"/>
      <c r="C288" s="240"/>
      <c r="D288" s="236"/>
      <c r="E288" s="223"/>
      <c r="F288" s="234"/>
      <c r="G288" s="411" t="s">
        <v>13</v>
      </c>
      <c r="H288" s="411"/>
      <c r="I288" s="239"/>
      <c r="J288" s="227">
        <f>SUM(G8:G284)</f>
        <v>23954965</v>
      </c>
    </row>
    <row r="289" spans="1:16" x14ac:dyDescent="0.25">
      <c r="A289" s="228"/>
      <c r="B289" s="237"/>
      <c r="C289" s="240"/>
      <c r="D289" s="236"/>
      <c r="E289" s="237"/>
      <c r="F289" s="234"/>
      <c r="G289" s="411" t="s">
        <v>14</v>
      </c>
      <c r="H289" s="411"/>
      <c r="I289" s="41"/>
      <c r="J289" s="229">
        <f>J287-J288</f>
        <v>148972761</v>
      </c>
    </row>
    <row r="290" spans="1:16" x14ac:dyDescent="0.25">
      <c r="A290" s="235"/>
      <c r="B290" s="230"/>
      <c r="C290" s="240"/>
      <c r="D290" s="231"/>
      <c r="E290" s="237"/>
      <c r="F290" s="223"/>
      <c r="G290" s="411" t="s">
        <v>15</v>
      </c>
      <c r="H290" s="411"/>
      <c r="I290" s="239"/>
      <c r="J290" s="227">
        <f>SUM(H8:H286)</f>
        <v>375000</v>
      </c>
    </row>
    <row r="291" spans="1:16" x14ac:dyDescent="0.25">
      <c r="A291" s="235"/>
      <c r="B291" s="230"/>
      <c r="C291" s="240"/>
      <c r="D291" s="231"/>
      <c r="E291" s="237"/>
      <c r="F291" s="223"/>
      <c r="G291" s="411" t="s">
        <v>16</v>
      </c>
      <c r="H291" s="411"/>
      <c r="I291" s="239"/>
      <c r="J291" s="227">
        <f>J289+J290</f>
        <v>149347761</v>
      </c>
    </row>
    <row r="292" spans="1:16" x14ac:dyDescent="0.25">
      <c r="A292" s="235"/>
      <c r="B292" s="230"/>
      <c r="C292" s="240"/>
      <c r="D292" s="231"/>
      <c r="E292" s="237"/>
      <c r="F292" s="234"/>
      <c r="G292" s="411" t="s">
        <v>5</v>
      </c>
      <c r="H292" s="411"/>
      <c r="I292" s="239"/>
      <c r="J292" s="227">
        <f>SUM(I8:I286)</f>
        <v>147580273</v>
      </c>
    </row>
    <row r="293" spans="1:16" x14ac:dyDescent="0.25">
      <c r="A293" s="235"/>
      <c r="B293" s="230"/>
      <c r="C293" s="240"/>
      <c r="D293" s="231"/>
      <c r="E293" s="237"/>
      <c r="F293" s="234"/>
      <c r="G293" s="411" t="s">
        <v>32</v>
      </c>
      <c r="H293" s="411"/>
      <c r="I293" s="240" t="str">
        <f>IF(J293&gt;0,"SALDO",IF(J293&lt;0,"PIUTANG",IF(J293=0,"LUNAS")))</f>
        <v>PIUTANG</v>
      </c>
      <c r="J293" s="227">
        <f>J292-J291</f>
        <v>-1767488</v>
      </c>
    </row>
    <row r="294" spans="1:16" x14ac:dyDescent="0.25">
      <c r="F294" s="219"/>
      <c r="G294" s="219"/>
      <c r="J294" s="219"/>
    </row>
    <row r="295" spans="1:16" x14ac:dyDescent="0.25">
      <c r="C295" s="219"/>
      <c r="D295" s="219"/>
      <c r="F295" s="219"/>
      <c r="G295" s="219"/>
      <c r="J295" s="219"/>
      <c r="L295" s="233"/>
      <c r="M295" s="233"/>
      <c r="N295" s="233"/>
      <c r="O295" s="233"/>
      <c r="P295" s="233"/>
    </row>
    <row r="296" spans="1:16" x14ac:dyDescent="0.25">
      <c r="C296" s="219"/>
      <c r="D296" s="219"/>
      <c r="F296" s="219"/>
      <c r="G296" s="219"/>
      <c r="J296" s="219"/>
      <c r="L296" s="233"/>
      <c r="M296" s="233"/>
      <c r="N296" s="233"/>
      <c r="O296" s="233"/>
      <c r="P296" s="233"/>
    </row>
    <row r="297" spans="1:16" x14ac:dyDescent="0.25">
      <c r="C297" s="219"/>
      <c r="D297" s="219"/>
      <c r="F297" s="219"/>
      <c r="G297" s="219"/>
      <c r="J297" s="219"/>
      <c r="L297" s="233"/>
      <c r="M297" s="233"/>
      <c r="N297" s="233"/>
      <c r="O297" s="233"/>
      <c r="P297" s="233"/>
    </row>
    <row r="298" spans="1:16" x14ac:dyDescent="0.25">
      <c r="C298" s="219"/>
      <c r="D298" s="219"/>
      <c r="F298" s="219"/>
      <c r="G298" s="219"/>
      <c r="J298" s="219"/>
      <c r="L298" s="233"/>
      <c r="M298" s="233"/>
      <c r="N298" s="233"/>
      <c r="O298" s="233"/>
      <c r="P298" s="233"/>
    </row>
    <row r="299" spans="1:16" x14ac:dyDescent="0.25">
      <c r="C299" s="219"/>
      <c r="D299" s="219"/>
      <c r="L299" s="233"/>
      <c r="M299" s="233"/>
      <c r="N299" s="233"/>
      <c r="O299" s="233"/>
      <c r="P299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93:H293"/>
    <mergeCell ref="G287:H287"/>
    <mergeCell ref="G288:H288"/>
    <mergeCell ref="G289:H289"/>
    <mergeCell ref="G290:H290"/>
    <mergeCell ref="G291:H291"/>
    <mergeCell ref="G292:H292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1"/>
  <sheetViews>
    <sheetView workbookViewId="0">
      <pane ySplit="7" topLeftCell="A32" activePane="bottomLeft" state="frozen"/>
      <selection pane="bottomLeft" activeCell="G34" sqref="G3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5" t="s">
        <v>21</v>
      </c>
      <c r="G2" s="405"/>
      <c r="H2" s="405"/>
      <c r="I2" s="220">
        <f>J235*-1</f>
        <v>0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0" x14ac:dyDescent="0.25">
      <c r="A7" s="442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7"/>
      <c r="I7" s="449"/>
      <c r="J7" s="421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47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11" t="s">
        <v>12</v>
      </c>
      <c r="H229" s="411"/>
      <c r="I229" s="239"/>
      <c r="J229" s="227">
        <f>SUM(D8:D226)</f>
        <v>3245235</v>
      </c>
    </row>
    <row r="230" spans="1:10" x14ac:dyDescent="0.25">
      <c r="A230" s="235"/>
      <c r="B230" s="234"/>
      <c r="C230" s="240"/>
      <c r="D230" s="236"/>
      <c r="E230" s="223"/>
      <c r="F230" s="234"/>
      <c r="G230" s="411" t="s">
        <v>13</v>
      </c>
      <c r="H230" s="411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411" t="s">
        <v>14</v>
      </c>
      <c r="H231" s="411"/>
      <c r="I231" s="41"/>
      <c r="J231" s="229">
        <f>J229-J230</f>
        <v>3132735</v>
      </c>
    </row>
    <row r="232" spans="1:10" x14ac:dyDescent="0.25">
      <c r="A232" s="235"/>
      <c r="B232" s="230"/>
      <c r="C232" s="240"/>
      <c r="D232" s="231"/>
      <c r="E232" s="237"/>
      <c r="F232" s="223"/>
      <c r="G232" s="411" t="s">
        <v>15</v>
      </c>
      <c r="H232" s="411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11" t="s">
        <v>16</v>
      </c>
      <c r="H233" s="411"/>
      <c r="I233" s="239"/>
      <c r="J233" s="227">
        <f>J231+J232</f>
        <v>3132735</v>
      </c>
    </row>
    <row r="234" spans="1:10" x14ac:dyDescent="0.25">
      <c r="A234" s="235"/>
      <c r="B234" s="230"/>
      <c r="C234" s="240"/>
      <c r="D234" s="231"/>
      <c r="E234" s="237"/>
      <c r="F234" s="234"/>
      <c r="G234" s="411" t="s">
        <v>5</v>
      </c>
      <c r="H234" s="411"/>
      <c r="I234" s="239"/>
      <c r="J234" s="227">
        <f>SUM(I8:I228)</f>
        <v>3132735</v>
      </c>
    </row>
    <row r="235" spans="1:10" x14ac:dyDescent="0.25">
      <c r="A235" s="235"/>
      <c r="B235" s="230"/>
      <c r="C235" s="240"/>
      <c r="D235" s="231"/>
      <c r="E235" s="237"/>
      <c r="F235" s="234"/>
      <c r="G235" s="411" t="s">
        <v>32</v>
      </c>
      <c r="H235" s="411"/>
      <c r="I235" s="240" t="str">
        <f>IF(J235&gt;0,"SALDO",IF(J235&lt;0,"PIUTANG",IF(J235=0,"LUNAS")))</f>
        <v>LUNAS</v>
      </c>
      <c r="J235" s="227">
        <f>J234-J233</f>
        <v>0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5:H235"/>
    <mergeCell ref="G229:H229"/>
    <mergeCell ref="G230:H230"/>
    <mergeCell ref="G231:H231"/>
    <mergeCell ref="G232:H232"/>
    <mergeCell ref="G233:H233"/>
    <mergeCell ref="G234:H23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83"/>
  <sheetViews>
    <sheetView workbookViewId="0">
      <pane ySplit="7" topLeftCell="A63" activePane="bottomLeft" state="frozen"/>
      <selection pane="bottomLeft" activeCell="D72" sqref="D72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5" t="s">
        <v>22</v>
      </c>
      <c r="G1" s="405"/>
      <c r="H1" s="405"/>
      <c r="I1" s="220" t="s">
        <v>189</v>
      </c>
      <c r="J1" s="218"/>
      <c r="L1" s="238">
        <f>SUM(D63:D69)</f>
        <v>3469903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5" t="s">
        <v>21</v>
      </c>
      <c r="G2" s="405"/>
      <c r="H2" s="405"/>
      <c r="I2" s="220">
        <f>J83*-1</f>
        <v>593950</v>
      </c>
      <c r="J2" s="218"/>
      <c r="L2" s="238">
        <f>SUM(G63:G69)</f>
        <v>382813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3087090</v>
      </c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7"/>
      <c r="I7" s="449"/>
      <c r="J7" s="42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2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2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2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2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2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2" x14ac:dyDescent="0.25">
      <c r="A70" s="98">
        <v>43385</v>
      </c>
      <c r="B70" s="99">
        <v>180177142</v>
      </c>
      <c r="C70" s="253">
        <v>2</v>
      </c>
      <c r="D70" s="34">
        <v>201425</v>
      </c>
      <c r="E70" s="101"/>
      <c r="F70" s="99"/>
      <c r="G70" s="34"/>
      <c r="H70" s="101"/>
      <c r="I70" s="102"/>
      <c r="J70" s="34"/>
      <c r="L70" s="238"/>
    </row>
    <row r="71" spans="1:12" x14ac:dyDescent="0.25">
      <c r="A71" s="98">
        <v>43386</v>
      </c>
      <c r="B71" s="99">
        <v>180177199</v>
      </c>
      <c r="C71" s="253">
        <v>3</v>
      </c>
      <c r="D71" s="34">
        <v>392525</v>
      </c>
      <c r="E71" s="101"/>
      <c r="F71" s="99"/>
      <c r="G71" s="34"/>
      <c r="H71" s="101"/>
      <c r="I71" s="102"/>
      <c r="J71" s="34"/>
      <c r="L71" s="238"/>
    </row>
    <row r="72" spans="1:12" x14ac:dyDescent="0.25">
      <c r="A72" s="98"/>
      <c r="B72" s="99"/>
      <c r="C72" s="253"/>
      <c r="D72" s="34"/>
      <c r="E72" s="101"/>
      <c r="F72" s="99"/>
      <c r="G72" s="34"/>
      <c r="H72" s="101"/>
      <c r="I72" s="102"/>
      <c r="J72" s="34"/>
      <c r="L72" s="238"/>
    </row>
    <row r="73" spans="1:12" x14ac:dyDescent="0.25">
      <c r="A73" s="98"/>
      <c r="B73" s="99"/>
      <c r="C73" s="253"/>
      <c r="D73" s="34"/>
      <c r="E73" s="101"/>
      <c r="F73" s="99"/>
      <c r="G73" s="34"/>
      <c r="H73" s="101"/>
      <c r="I73" s="102"/>
      <c r="J73" s="34"/>
      <c r="L73" s="238"/>
    </row>
    <row r="74" spans="1:12" x14ac:dyDescent="0.25">
      <c r="A74" s="235"/>
      <c r="B74" s="234"/>
      <c r="C74" s="26"/>
      <c r="D74" s="236"/>
      <c r="E74" s="237"/>
      <c r="F74" s="234"/>
      <c r="G74" s="236"/>
      <c r="H74" s="237"/>
      <c r="I74" s="239"/>
      <c r="J74" s="236"/>
    </row>
    <row r="75" spans="1:12" x14ac:dyDescent="0.25">
      <c r="A75" s="235"/>
      <c r="B75" s="223" t="s">
        <v>11</v>
      </c>
      <c r="C75" s="27">
        <f>SUM(C8:C74)</f>
        <v>207</v>
      </c>
      <c r="D75" s="224"/>
      <c r="E75" s="223" t="s">
        <v>11</v>
      </c>
      <c r="F75" s="223">
        <f>SUM(F8:F74)</f>
        <v>9</v>
      </c>
      <c r="G75" s="5"/>
      <c r="H75" s="234"/>
      <c r="I75" s="240"/>
      <c r="J75" s="5"/>
    </row>
    <row r="76" spans="1:12" x14ac:dyDescent="0.25">
      <c r="A76" s="235"/>
      <c r="B76" s="223"/>
      <c r="C76" s="27"/>
      <c r="D76" s="224"/>
      <c r="E76" s="223"/>
      <c r="F76" s="223"/>
      <c r="G76" s="32"/>
      <c r="H76" s="33"/>
      <c r="I76" s="240"/>
      <c r="J76" s="5"/>
    </row>
    <row r="77" spans="1:12" x14ac:dyDescent="0.25">
      <c r="A77" s="225"/>
      <c r="B77" s="226"/>
      <c r="C77" s="26"/>
      <c r="D77" s="236"/>
      <c r="E77" s="223"/>
      <c r="F77" s="234"/>
      <c r="G77" s="411" t="s">
        <v>12</v>
      </c>
      <c r="H77" s="411"/>
      <c r="I77" s="239"/>
      <c r="J77" s="227">
        <f>SUM(D8:D74)</f>
        <v>22363004</v>
      </c>
    </row>
    <row r="78" spans="1:12" x14ac:dyDescent="0.25">
      <c r="A78" s="235"/>
      <c r="B78" s="234"/>
      <c r="C78" s="26"/>
      <c r="D78" s="236"/>
      <c r="E78" s="237"/>
      <c r="F78" s="234"/>
      <c r="G78" s="411" t="s">
        <v>13</v>
      </c>
      <c r="H78" s="411"/>
      <c r="I78" s="239"/>
      <c r="J78" s="227">
        <f>SUM(G8:G74)</f>
        <v>959351</v>
      </c>
    </row>
    <row r="79" spans="1:12" x14ac:dyDescent="0.25">
      <c r="A79" s="228"/>
      <c r="B79" s="237"/>
      <c r="C79" s="26"/>
      <c r="D79" s="236"/>
      <c r="E79" s="237"/>
      <c r="F79" s="234"/>
      <c r="G79" s="411" t="s">
        <v>14</v>
      </c>
      <c r="H79" s="411"/>
      <c r="I79" s="41"/>
      <c r="J79" s="229">
        <f>J77-J78</f>
        <v>21403653</v>
      </c>
    </row>
    <row r="80" spans="1:12" x14ac:dyDescent="0.25">
      <c r="A80" s="235"/>
      <c r="B80" s="230"/>
      <c r="C80" s="26"/>
      <c r="D80" s="231"/>
      <c r="E80" s="237"/>
      <c r="F80" s="234"/>
      <c r="G80" s="411" t="s">
        <v>15</v>
      </c>
      <c r="H80" s="411"/>
      <c r="I80" s="239"/>
      <c r="J80" s="227">
        <f>SUM(H8:H75)</f>
        <v>0</v>
      </c>
    </row>
    <row r="81" spans="1:10" x14ac:dyDescent="0.25">
      <c r="A81" s="235"/>
      <c r="B81" s="230"/>
      <c r="C81" s="26"/>
      <c r="D81" s="231"/>
      <c r="E81" s="237"/>
      <c r="F81" s="234"/>
      <c r="G81" s="411" t="s">
        <v>16</v>
      </c>
      <c r="H81" s="411"/>
      <c r="I81" s="239"/>
      <c r="J81" s="227">
        <f>J79+J80</f>
        <v>21403653</v>
      </c>
    </row>
    <row r="82" spans="1:10" x14ac:dyDescent="0.25">
      <c r="A82" s="235"/>
      <c r="B82" s="230"/>
      <c r="C82" s="26"/>
      <c r="D82" s="231"/>
      <c r="E82" s="237"/>
      <c r="F82" s="234"/>
      <c r="G82" s="411" t="s">
        <v>5</v>
      </c>
      <c r="H82" s="411"/>
      <c r="I82" s="239"/>
      <c r="J82" s="227">
        <f>SUM(I8:I75)</f>
        <v>20809703</v>
      </c>
    </row>
    <row r="83" spans="1:10" x14ac:dyDescent="0.25">
      <c r="A83" s="235"/>
      <c r="B83" s="230"/>
      <c r="C83" s="26"/>
      <c r="D83" s="231"/>
      <c r="E83" s="237"/>
      <c r="F83" s="234"/>
      <c r="G83" s="411" t="s">
        <v>32</v>
      </c>
      <c r="H83" s="411"/>
      <c r="I83" s="240" t="str">
        <f>IF(J83&gt;0,"SALDO",IF(J83&lt;0,"PIUTANG",IF(J83=0,"LUNAS")))</f>
        <v>PIUTANG</v>
      </c>
      <c r="J83" s="227">
        <f>J82-J81</f>
        <v>-593950</v>
      </c>
    </row>
  </sheetData>
  <mergeCells count="15">
    <mergeCell ref="G83:H83"/>
    <mergeCell ref="G77:H77"/>
    <mergeCell ref="G78:H78"/>
    <mergeCell ref="G79:H79"/>
    <mergeCell ref="G80:H80"/>
    <mergeCell ref="G81:H81"/>
    <mergeCell ref="G82:H8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02"/>
  <sheetViews>
    <sheetView workbookViewId="0">
      <pane ySplit="7" topLeftCell="A177" activePane="bottomLeft" state="frozen"/>
      <selection pane="bottomLeft" activeCell="I182" sqref="I182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5" t="s">
        <v>22</v>
      </c>
      <c r="G1" s="405"/>
      <c r="H1" s="405"/>
      <c r="I1" s="38" t="s">
        <v>88</v>
      </c>
      <c r="J1" s="20"/>
      <c r="L1" s="37">
        <f>SUM(D161:D182)</f>
        <v>7170197</v>
      </c>
      <c r="M1" s="37">
        <v>7170188</v>
      </c>
      <c r="N1" s="37">
        <f>L1-M1</f>
        <v>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220">
        <f>J196*-1</f>
        <v>0</v>
      </c>
      <c r="J2" s="20"/>
      <c r="L2" s="219">
        <f>SUM(H161:H182)</f>
        <v>451000</v>
      </c>
      <c r="M2" s="219">
        <v>380000</v>
      </c>
      <c r="N2" s="219">
        <f>L2-M2</f>
        <v>71000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7621197</v>
      </c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6" x14ac:dyDescent="0.25">
      <c r="A7" s="442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7"/>
      <c r="I7" s="449"/>
      <c r="J7" s="42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35"/>
      <c r="B187" s="234"/>
      <c r="C187" s="240"/>
      <c r="D187" s="236"/>
      <c r="E187" s="237"/>
      <c r="F187" s="234"/>
      <c r="G187" s="236"/>
      <c r="H187" s="239"/>
      <c r="I187" s="239"/>
      <c r="J187" s="236"/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4"/>
      <c r="B188" s="8" t="s">
        <v>11</v>
      </c>
      <c r="C188" s="77">
        <f>SUM(C8:C187)</f>
        <v>716</v>
      </c>
      <c r="D188" s="9"/>
      <c r="E188" s="223" t="s">
        <v>11</v>
      </c>
      <c r="F188" s="223">
        <f>SUM(F8:F187)</f>
        <v>1</v>
      </c>
      <c r="G188" s="224">
        <f>SUM(G8:G187)</f>
        <v>98525</v>
      </c>
      <c r="H188" s="239"/>
      <c r="I188" s="239"/>
      <c r="J188" s="23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4"/>
      <c r="B189" s="8"/>
      <c r="C189" s="77"/>
      <c r="D189" s="9"/>
      <c r="E189" s="237"/>
      <c r="F189" s="234"/>
      <c r="G189" s="236"/>
      <c r="H189" s="239"/>
      <c r="I189" s="239"/>
      <c r="J189" s="23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10"/>
      <c r="B190" s="11"/>
      <c r="C190" s="40"/>
      <c r="D190" s="6"/>
      <c r="E190" s="8"/>
      <c r="F190" s="234"/>
      <c r="G190" s="411" t="s">
        <v>12</v>
      </c>
      <c r="H190" s="411"/>
      <c r="I190" s="39"/>
      <c r="J190" s="13">
        <f>SUM(D8:D187)</f>
        <v>63091427</v>
      </c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4"/>
      <c r="B191" s="3"/>
      <c r="C191" s="40"/>
      <c r="D191" s="6"/>
      <c r="E191" s="8"/>
      <c r="F191" s="234"/>
      <c r="G191" s="411" t="s">
        <v>13</v>
      </c>
      <c r="H191" s="411"/>
      <c r="I191" s="39"/>
      <c r="J191" s="13">
        <f>SUM(G8:G187)</f>
        <v>98525</v>
      </c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14"/>
      <c r="B192" s="7"/>
      <c r="C192" s="40"/>
      <c r="D192" s="6"/>
      <c r="E192" s="7"/>
      <c r="F192" s="234"/>
      <c r="G192" s="411" t="s">
        <v>14</v>
      </c>
      <c r="H192" s="411"/>
      <c r="I192" s="41"/>
      <c r="J192" s="15">
        <f>J190-J191</f>
        <v>62992902</v>
      </c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4"/>
      <c r="B193" s="16"/>
      <c r="C193" s="40"/>
      <c r="D193" s="17"/>
      <c r="E193" s="7"/>
      <c r="F193" s="8"/>
      <c r="G193" s="411" t="s">
        <v>15</v>
      </c>
      <c r="H193" s="411"/>
      <c r="I193" s="39"/>
      <c r="J193" s="13">
        <f>SUM(H8:H189)</f>
        <v>4049500</v>
      </c>
      <c r="K193" s="219"/>
      <c r="L193" s="219"/>
      <c r="M193" s="219"/>
      <c r="N193" s="219"/>
      <c r="O193" s="219"/>
      <c r="P193" s="219"/>
    </row>
    <row r="194" spans="1:16" x14ac:dyDescent="0.25">
      <c r="A194" s="4"/>
      <c r="B194" s="16"/>
      <c r="C194" s="40"/>
      <c r="D194" s="17"/>
      <c r="E194" s="7"/>
      <c r="F194" s="8"/>
      <c r="G194" s="411" t="s">
        <v>16</v>
      </c>
      <c r="H194" s="411"/>
      <c r="I194" s="39"/>
      <c r="J194" s="13">
        <f>J192+J193</f>
        <v>67042402</v>
      </c>
    </row>
    <row r="195" spans="1:16" x14ac:dyDescent="0.25">
      <c r="A195" s="4"/>
      <c r="B195" s="16"/>
      <c r="C195" s="40"/>
      <c r="D195" s="17"/>
      <c r="E195" s="7"/>
      <c r="F195" s="3"/>
      <c r="G195" s="411" t="s">
        <v>5</v>
      </c>
      <c r="H195" s="411"/>
      <c r="I195" s="39"/>
      <c r="J195" s="13">
        <f>SUM(I8:I189)</f>
        <v>67042402</v>
      </c>
    </row>
    <row r="196" spans="1:16" x14ac:dyDescent="0.25">
      <c r="A196" s="4"/>
      <c r="B196" s="16"/>
      <c r="C196" s="40"/>
      <c r="D196" s="17"/>
      <c r="E196" s="7"/>
      <c r="F196" s="3"/>
      <c r="G196" s="411" t="s">
        <v>32</v>
      </c>
      <c r="H196" s="411"/>
      <c r="I196" s="40" t="str">
        <f>IF(J196&gt;0,"SALDO",IF(J196&lt;0,"PIUTANG",IF(J196=0,"LUNAS")))</f>
        <v>LUNAS</v>
      </c>
      <c r="J196" s="13">
        <f>J195-J194</f>
        <v>0</v>
      </c>
    </row>
    <row r="197" spans="1:16" x14ac:dyDescent="0.25">
      <c r="F197" s="37"/>
      <c r="G197" s="37"/>
      <c r="J197" s="37"/>
    </row>
    <row r="198" spans="1:16" x14ac:dyDescent="0.25">
      <c r="C198" s="37"/>
      <c r="D198" s="37"/>
      <c r="F198" s="37"/>
      <c r="G198" s="37"/>
      <c r="J198" s="37"/>
      <c r="L198"/>
      <c r="M198"/>
      <c r="N198"/>
      <c r="O198"/>
      <c r="P198"/>
    </row>
    <row r="199" spans="1:16" x14ac:dyDescent="0.25">
      <c r="C199" s="37"/>
      <c r="D199" s="37"/>
      <c r="F199" s="37"/>
      <c r="G199" s="37"/>
      <c r="J199" s="37"/>
      <c r="L199"/>
      <c r="M199"/>
      <c r="N199"/>
      <c r="O199"/>
      <c r="P199"/>
    </row>
    <row r="200" spans="1:16" x14ac:dyDescent="0.25">
      <c r="C200" s="37"/>
      <c r="D200" s="37"/>
      <c r="F200" s="37"/>
      <c r="G200" s="37"/>
      <c r="J200" s="37"/>
      <c r="L200"/>
      <c r="M200"/>
      <c r="N200"/>
      <c r="O200"/>
      <c r="P200"/>
    </row>
    <row r="201" spans="1:16" x14ac:dyDescent="0.25">
      <c r="C201" s="37"/>
      <c r="D201" s="37"/>
      <c r="F201" s="37"/>
      <c r="G201" s="37"/>
      <c r="J201" s="37"/>
      <c r="L201"/>
      <c r="M201"/>
      <c r="N201"/>
      <c r="O201"/>
      <c r="P201"/>
    </row>
    <row r="202" spans="1:16" x14ac:dyDescent="0.25">
      <c r="C202" s="37"/>
      <c r="D202" s="37"/>
      <c r="L202"/>
      <c r="M202"/>
      <c r="N202"/>
      <c r="O202"/>
      <c r="P202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6:H196"/>
    <mergeCell ref="G190:H190"/>
    <mergeCell ref="G191:H191"/>
    <mergeCell ref="G192:H192"/>
    <mergeCell ref="G193:H193"/>
    <mergeCell ref="G194:H194"/>
    <mergeCell ref="G195:H195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3" activePane="bottomLeft" state="frozen"/>
      <selection pane="bottomLeft" activeCell="B72" sqref="B72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5" t="s">
        <v>22</v>
      </c>
      <c r="G1" s="405"/>
      <c r="H1" s="405"/>
      <c r="I1" s="38" t="s">
        <v>37</v>
      </c>
      <c r="J1" s="20"/>
      <c r="L1" s="37">
        <f>SUM(D68:D70)</f>
        <v>813226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J85*-1</f>
        <v>918226</v>
      </c>
      <c r="J2" s="20"/>
      <c r="L2" s="37">
        <f>SUM(G68:G70)</f>
        <v>274575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538651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M5" s="37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  <c r="M6" s="37"/>
    </row>
    <row r="7" spans="1:17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98">
        <v>43377</v>
      </c>
      <c r="B71" s="99">
        <v>180176449</v>
      </c>
      <c r="C71" s="100">
        <v>4</v>
      </c>
      <c r="D71" s="34">
        <v>553263</v>
      </c>
      <c r="E71" s="101"/>
      <c r="F71" s="99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98">
        <v>43384</v>
      </c>
      <c r="B72" s="99">
        <v>180177022</v>
      </c>
      <c r="C72" s="100">
        <v>3</v>
      </c>
      <c r="D72" s="34">
        <v>364963</v>
      </c>
      <c r="E72" s="101"/>
      <c r="F72" s="99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387</v>
      </c>
      <c r="D77" s="9"/>
      <c r="E77" s="8" t="s">
        <v>11</v>
      </c>
      <c r="F77" s="8">
        <f>SUM(F8:F76)</f>
        <v>109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11" t="s">
        <v>12</v>
      </c>
      <c r="H79" s="411"/>
      <c r="I79" s="39"/>
      <c r="J79" s="13">
        <f>SUM(D8:D76)</f>
        <v>43176802</v>
      </c>
      <c r="M79" s="37"/>
    </row>
    <row r="80" spans="1:17" x14ac:dyDescent="0.25">
      <c r="A80" s="4"/>
      <c r="B80" s="3"/>
      <c r="C80" s="40"/>
      <c r="D80" s="6"/>
      <c r="E80" s="7"/>
      <c r="F80" s="3"/>
      <c r="G80" s="411" t="s">
        <v>13</v>
      </c>
      <c r="H80" s="411"/>
      <c r="I80" s="39"/>
      <c r="J80" s="13">
        <f>SUM(G8:G76)</f>
        <v>12901347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11" t="s">
        <v>14</v>
      </c>
      <c r="H81" s="411"/>
      <c r="I81" s="41"/>
      <c r="J81" s="15">
        <f>J79-J80</f>
        <v>30275455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11" t="s">
        <v>15</v>
      </c>
      <c r="H82" s="411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11" t="s">
        <v>16</v>
      </c>
      <c r="H83" s="411"/>
      <c r="I83" s="39"/>
      <c r="J83" s="13">
        <f>J81+J82</f>
        <v>30275455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1" t="s">
        <v>5</v>
      </c>
      <c r="H84" s="411"/>
      <c r="I84" s="39"/>
      <c r="J84" s="13">
        <f>SUM(I8:I77)</f>
        <v>29357229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1" t="s">
        <v>32</v>
      </c>
      <c r="H85" s="411"/>
      <c r="I85" s="40" t="str">
        <f>IF(J85&gt;0,"SALDO",IF(J85&lt;0,"PIUTANG",IF(J85=0,"LUNAS")))</f>
        <v>PIUTANG</v>
      </c>
      <c r="J85" s="13">
        <f>J84-J83</f>
        <v>-918226</v>
      </c>
      <c r="M85" s="37"/>
    </row>
  </sheetData>
  <mergeCells count="15">
    <mergeCell ref="G85:H85"/>
    <mergeCell ref="G79:H79"/>
    <mergeCell ref="G80:H80"/>
    <mergeCell ref="G81:H81"/>
    <mergeCell ref="G82:H82"/>
    <mergeCell ref="G83:H83"/>
    <mergeCell ref="G84:H8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7"/>
  <sheetViews>
    <sheetView workbookViewId="0">
      <pane ySplit="7" topLeftCell="A19" activePane="bottomLeft" state="frozen"/>
      <selection pane="bottomLeft" activeCell="B25" sqref="B2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J37*-1</f>
        <v>4002263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8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7"/>
      <c r="I7" s="449"/>
      <c r="J7" s="42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98">
        <v>43384</v>
      </c>
      <c r="B25" s="99">
        <v>180177021</v>
      </c>
      <c r="C25" s="253">
        <v>39</v>
      </c>
      <c r="D25" s="34">
        <v>4181800</v>
      </c>
      <c r="E25" s="101">
        <v>180045670</v>
      </c>
      <c r="F25" s="99">
        <v>2</v>
      </c>
      <c r="G25" s="34">
        <v>178413</v>
      </c>
      <c r="H25" s="101"/>
      <c r="I25" s="102"/>
      <c r="J25" s="34"/>
      <c r="L25" s="238"/>
    </row>
    <row r="26" spans="1:12" s="233" customFormat="1" x14ac:dyDescent="0.25">
      <c r="A26" s="98"/>
      <c r="B26" s="99"/>
      <c r="C26" s="253"/>
      <c r="D26" s="34"/>
      <c r="E26" s="101"/>
      <c r="F26" s="99"/>
      <c r="G26" s="34"/>
      <c r="H26" s="101"/>
      <c r="I26" s="102"/>
      <c r="J26" s="34"/>
      <c r="L26" s="238"/>
    </row>
    <row r="27" spans="1:12" s="233" customFormat="1" x14ac:dyDescent="0.25">
      <c r="A27" s="98"/>
      <c r="B27" s="99"/>
      <c r="C27" s="253"/>
      <c r="D27" s="34"/>
      <c r="E27" s="101"/>
      <c r="F27" s="99"/>
      <c r="G27" s="34"/>
      <c r="H27" s="101"/>
      <c r="I27" s="102"/>
      <c r="J27" s="34"/>
      <c r="L27" s="238"/>
    </row>
    <row r="28" spans="1:12" x14ac:dyDescent="0.25">
      <c r="A28" s="4"/>
      <c r="B28" s="3"/>
      <c r="C28" s="26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8" t="s">
        <v>11</v>
      </c>
      <c r="C29" s="27">
        <f>SUM(C8:C28)</f>
        <v>597</v>
      </c>
      <c r="D29" s="9"/>
      <c r="E29" s="8" t="s">
        <v>11</v>
      </c>
      <c r="F29" s="8">
        <f>SUM(F8:F28)</f>
        <v>99</v>
      </c>
      <c r="G29" s="5"/>
      <c r="H29" s="3"/>
      <c r="I29" s="40"/>
      <c r="J29" s="5"/>
    </row>
    <row r="30" spans="1:12" x14ac:dyDescent="0.25">
      <c r="A30" s="4"/>
      <c r="B30" s="8"/>
      <c r="C30" s="27"/>
      <c r="D30" s="9"/>
      <c r="E30" s="8"/>
      <c r="F30" s="8"/>
      <c r="G30" s="32"/>
      <c r="H30" s="33"/>
      <c r="I30" s="40"/>
      <c r="J30" s="5"/>
    </row>
    <row r="31" spans="1:12" x14ac:dyDescent="0.25">
      <c r="A31" s="10"/>
      <c r="B31" s="11"/>
      <c r="C31" s="26"/>
      <c r="D31" s="6"/>
      <c r="E31" s="8"/>
      <c r="F31" s="3"/>
      <c r="G31" s="411" t="s">
        <v>12</v>
      </c>
      <c r="H31" s="411"/>
      <c r="I31" s="39"/>
      <c r="J31" s="13">
        <f>SUM(D8:D28)</f>
        <v>62603979</v>
      </c>
    </row>
    <row r="32" spans="1:12" x14ac:dyDescent="0.25">
      <c r="A32" s="4"/>
      <c r="B32" s="3"/>
      <c r="C32" s="26"/>
      <c r="D32" s="6"/>
      <c r="E32" s="7"/>
      <c r="F32" s="3"/>
      <c r="G32" s="411" t="s">
        <v>13</v>
      </c>
      <c r="H32" s="411"/>
      <c r="I32" s="39"/>
      <c r="J32" s="13">
        <f>SUM(G8:G28)</f>
        <v>10672716</v>
      </c>
    </row>
    <row r="33" spans="1:10" x14ac:dyDescent="0.25">
      <c r="A33" s="14"/>
      <c r="B33" s="7"/>
      <c r="C33" s="26"/>
      <c r="D33" s="6"/>
      <c r="E33" s="7"/>
      <c r="F33" s="3"/>
      <c r="G33" s="411" t="s">
        <v>14</v>
      </c>
      <c r="H33" s="411"/>
      <c r="I33" s="41"/>
      <c r="J33" s="15">
        <f>J31-J32</f>
        <v>51931263</v>
      </c>
    </row>
    <row r="34" spans="1:10" x14ac:dyDescent="0.25">
      <c r="A34" s="4"/>
      <c r="B34" s="16"/>
      <c r="C34" s="26"/>
      <c r="D34" s="17"/>
      <c r="E34" s="7"/>
      <c r="F34" s="3"/>
      <c r="G34" s="411" t="s">
        <v>15</v>
      </c>
      <c r="H34" s="411"/>
      <c r="I34" s="39"/>
      <c r="J34" s="13">
        <f>SUM(H8:H29)</f>
        <v>0</v>
      </c>
    </row>
    <row r="35" spans="1:10" x14ac:dyDescent="0.25">
      <c r="A35" s="4"/>
      <c r="B35" s="16"/>
      <c r="C35" s="26"/>
      <c r="D35" s="17"/>
      <c r="E35" s="7"/>
      <c r="F35" s="3"/>
      <c r="G35" s="411" t="s">
        <v>16</v>
      </c>
      <c r="H35" s="411"/>
      <c r="I35" s="39"/>
      <c r="J35" s="13">
        <f>J33+J34</f>
        <v>51931263</v>
      </c>
    </row>
    <row r="36" spans="1:10" x14ac:dyDescent="0.25">
      <c r="A36" s="4"/>
      <c r="B36" s="16"/>
      <c r="C36" s="26"/>
      <c r="D36" s="17"/>
      <c r="E36" s="7"/>
      <c r="F36" s="3"/>
      <c r="G36" s="411" t="s">
        <v>5</v>
      </c>
      <c r="H36" s="411"/>
      <c r="I36" s="39"/>
      <c r="J36" s="13">
        <f>SUM(I8:I29)</f>
        <v>47929000</v>
      </c>
    </row>
    <row r="37" spans="1:10" x14ac:dyDescent="0.25">
      <c r="A37" s="4"/>
      <c r="B37" s="16"/>
      <c r="C37" s="26"/>
      <c r="D37" s="17"/>
      <c r="E37" s="7"/>
      <c r="F37" s="3"/>
      <c r="G37" s="411" t="s">
        <v>32</v>
      </c>
      <c r="H37" s="411"/>
      <c r="I37" s="40" t="str">
        <f>IF(J37&gt;0,"SALDO",IF(J37&lt;0,"PIUTANG",IF(J37=0,"LUNAS")))</f>
        <v>PIUTANG</v>
      </c>
      <c r="J37" s="13">
        <f>J36-J35</f>
        <v>-4002263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7:H37"/>
    <mergeCell ref="G31:H31"/>
    <mergeCell ref="G32:H32"/>
    <mergeCell ref="G33:H33"/>
    <mergeCell ref="G34:H34"/>
    <mergeCell ref="G35:H35"/>
    <mergeCell ref="G36:H36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68"/>
  <sheetViews>
    <sheetView workbookViewId="0">
      <pane ySplit="7" topLeftCell="A40" activePane="bottomLeft" state="frozen"/>
      <selection pane="bottomLeft" activeCell="B48" sqref="B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5" t="s">
        <v>22</v>
      </c>
      <c r="G1" s="405"/>
      <c r="H1" s="405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J62*-1</f>
        <v>6408538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0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2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98">
        <v>43370</v>
      </c>
      <c r="B44" s="99"/>
      <c r="C44" s="100"/>
      <c r="D44" s="34"/>
      <c r="E44" s="101">
        <v>180045463</v>
      </c>
      <c r="F44" s="99">
        <v>7</v>
      </c>
      <c r="G44" s="34">
        <v>576013</v>
      </c>
      <c r="H44" s="245"/>
      <c r="I44" s="245">
        <v>2100000</v>
      </c>
      <c r="J44" s="246" t="s">
        <v>17</v>
      </c>
    </row>
    <row r="45" spans="1:10" x14ac:dyDescent="0.25">
      <c r="A45" s="98">
        <v>43370</v>
      </c>
      <c r="B45" s="99"/>
      <c r="C45" s="100"/>
      <c r="D45" s="34"/>
      <c r="E45" s="101"/>
      <c r="F45" s="99"/>
      <c r="G45" s="34"/>
      <c r="H45" s="245"/>
      <c r="I45" s="245">
        <v>2000000</v>
      </c>
      <c r="J45" s="246" t="s">
        <v>17</v>
      </c>
    </row>
    <row r="46" spans="1:10" x14ac:dyDescent="0.25">
      <c r="A46" s="98">
        <v>43380</v>
      </c>
      <c r="B46" s="99">
        <v>180176684</v>
      </c>
      <c r="C46" s="100">
        <v>9</v>
      </c>
      <c r="D46" s="34">
        <v>1022875</v>
      </c>
      <c r="E46" s="101">
        <v>180045608</v>
      </c>
      <c r="F46" s="99">
        <v>11</v>
      </c>
      <c r="G46" s="34">
        <v>1231388</v>
      </c>
      <c r="H46" s="102"/>
      <c r="I46" s="102">
        <v>4000000</v>
      </c>
      <c r="J46" s="34" t="s">
        <v>17</v>
      </c>
    </row>
    <row r="47" spans="1:10" x14ac:dyDescent="0.25">
      <c r="A47" s="98">
        <v>43380</v>
      </c>
      <c r="B47" s="99">
        <v>180176685</v>
      </c>
      <c r="C47" s="100">
        <v>10</v>
      </c>
      <c r="D47" s="34">
        <v>905888</v>
      </c>
      <c r="E47" s="101"/>
      <c r="F47" s="99"/>
      <c r="G47" s="34"/>
      <c r="H47" s="102"/>
      <c r="I47" s="102"/>
      <c r="J47" s="34"/>
    </row>
    <row r="48" spans="1:10" x14ac:dyDescent="0.25">
      <c r="A48" s="98">
        <v>43380</v>
      </c>
      <c r="B48" s="99">
        <v>180176686</v>
      </c>
      <c r="C48" s="100">
        <v>24</v>
      </c>
      <c r="D48" s="34">
        <v>2553688</v>
      </c>
      <c r="E48" s="101"/>
      <c r="F48" s="99"/>
      <c r="G48" s="34"/>
      <c r="H48" s="102"/>
      <c r="I48" s="102"/>
      <c r="J48" s="34"/>
    </row>
    <row r="49" spans="1:16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6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6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6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6" x14ac:dyDescent="0.25">
      <c r="A53" s="235"/>
      <c r="B53" s="234"/>
      <c r="C53" s="240"/>
      <c r="D53" s="236"/>
      <c r="E53" s="237"/>
      <c r="F53" s="234"/>
      <c r="G53" s="236"/>
      <c r="H53" s="239"/>
      <c r="I53" s="239"/>
      <c r="J53" s="236"/>
    </row>
    <row r="54" spans="1:16" x14ac:dyDescent="0.25">
      <c r="A54" s="235"/>
      <c r="B54" s="223" t="s">
        <v>11</v>
      </c>
      <c r="C54" s="232">
        <f>SUM(C8:C53)</f>
        <v>893</v>
      </c>
      <c r="D54" s="224"/>
      <c r="E54" s="223" t="s">
        <v>11</v>
      </c>
      <c r="F54" s="223">
        <f>SUM(F8:F53)</f>
        <v>147</v>
      </c>
      <c r="G54" s="224">
        <f>SUM(G8:G53)</f>
        <v>15413128</v>
      </c>
      <c r="H54" s="239"/>
      <c r="I54" s="239"/>
      <c r="J54" s="236"/>
    </row>
    <row r="55" spans="1:16" x14ac:dyDescent="0.25">
      <c r="A55" s="235"/>
      <c r="B55" s="223"/>
      <c r="C55" s="232"/>
      <c r="D55" s="224"/>
      <c r="E55" s="237"/>
      <c r="F55" s="234"/>
      <c r="G55" s="236"/>
      <c r="H55" s="239"/>
      <c r="I55" s="239"/>
      <c r="J55" s="236"/>
    </row>
    <row r="56" spans="1:16" x14ac:dyDescent="0.25">
      <c r="A56" s="225"/>
      <c r="B56" s="226"/>
      <c r="C56" s="240"/>
      <c r="D56" s="236"/>
      <c r="E56" s="223"/>
      <c r="F56" s="234"/>
      <c r="G56" s="411" t="s">
        <v>12</v>
      </c>
      <c r="H56" s="411"/>
      <c r="I56" s="239"/>
      <c r="J56" s="227">
        <f>SUM(D8:D53)</f>
        <v>93178842</v>
      </c>
    </row>
    <row r="57" spans="1:16" x14ac:dyDescent="0.25">
      <c r="A57" s="235"/>
      <c r="B57" s="234"/>
      <c r="C57" s="240"/>
      <c r="D57" s="236"/>
      <c r="E57" s="223"/>
      <c r="F57" s="234"/>
      <c r="G57" s="411" t="s">
        <v>13</v>
      </c>
      <c r="H57" s="411"/>
      <c r="I57" s="239"/>
      <c r="J57" s="227">
        <f>SUM(G8:G53)</f>
        <v>15413128</v>
      </c>
    </row>
    <row r="58" spans="1:16" x14ac:dyDescent="0.25">
      <c r="A58" s="228"/>
      <c r="B58" s="237"/>
      <c r="C58" s="240"/>
      <c r="D58" s="236"/>
      <c r="E58" s="237"/>
      <c r="F58" s="234"/>
      <c r="G58" s="411" t="s">
        <v>14</v>
      </c>
      <c r="H58" s="411"/>
      <c r="I58" s="41"/>
      <c r="J58" s="229">
        <f>J56-J57</f>
        <v>77765714</v>
      </c>
    </row>
    <row r="59" spans="1:16" x14ac:dyDescent="0.25">
      <c r="A59" s="235"/>
      <c r="B59" s="230"/>
      <c r="C59" s="240"/>
      <c r="D59" s="231"/>
      <c r="E59" s="237"/>
      <c r="F59" s="223"/>
      <c r="G59" s="411" t="s">
        <v>15</v>
      </c>
      <c r="H59" s="411"/>
      <c r="I59" s="239"/>
      <c r="J59" s="227">
        <f>SUM(H8:H55)</f>
        <v>0</v>
      </c>
    </row>
    <row r="60" spans="1:16" x14ac:dyDescent="0.25">
      <c r="A60" s="235"/>
      <c r="B60" s="230"/>
      <c r="C60" s="240"/>
      <c r="D60" s="231"/>
      <c r="E60" s="237"/>
      <c r="F60" s="223"/>
      <c r="G60" s="411" t="s">
        <v>16</v>
      </c>
      <c r="H60" s="411"/>
      <c r="I60" s="239"/>
      <c r="J60" s="227">
        <f>J58+J59</f>
        <v>77765714</v>
      </c>
    </row>
    <row r="61" spans="1:16" x14ac:dyDescent="0.25">
      <c r="A61" s="235"/>
      <c r="B61" s="230"/>
      <c r="C61" s="240"/>
      <c r="D61" s="231"/>
      <c r="E61" s="237"/>
      <c r="F61" s="234"/>
      <c r="G61" s="411" t="s">
        <v>5</v>
      </c>
      <c r="H61" s="411"/>
      <c r="I61" s="239"/>
      <c r="J61" s="227">
        <f>SUM(I8:I55)</f>
        <v>71357176</v>
      </c>
    </row>
    <row r="62" spans="1:16" x14ac:dyDescent="0.25">
      <c r="A62" s="235"/>
      <c r="B62" s="230"/>
      <c r="C62" s="240"/>
      <c r="D62" s="231"/>
      <c r="E62" s="237"/>
      <c r="F62" s="234"/>
      <c r="G62" s="411" t="s">
        <v>32</v>
      </c>
      <c r="H62" s="411"/>
      <c r="I62" s="240" t="str">
        <f>IF(J62&gt;0,"SALDO",IF(J62&lt;0,"PIUTANG",IF(J62=0,"LUNAS")))</f>
        <v>PIUTANG</v>
      </c>
      <c r="J62" s="227">
        <f>J61-J60</f>
        <v>-6408538</v>
      </c>
    </row>
    <row r="63" spans="1:16" x14ac:dyDescent="0.25">
      <c r="F63" s="219"/>
      <c r="G63" s="219"/>
      <c r="J63" s="219"/>
    </row>
    <row r="64" spans="1:16" x14ac:dyDescent="0.25">
      <c r="C64" s="219"/>
      <c r="D64" s="219"/>
      <c r="F64" s="219"/>
      <c r="G64" s="219"/>
      <c r="J64" s="219"/>
      <c r="M64" s="233"/>
      <c r="N64" s="233"/>
      <c r="O64" s="233"/>
      <c r="P64" s="233"/>
    </row>
    <row r="65" spans="3:16" x14ac:dyDescent="0.25">
      <c r="C65" s="219"/>
      <c r="D65" s="219"/>
      <c r="F65" s="219"/>
      <c r="G65" s="219"/>
      <c r="J65" s="219"/>
      <c r="L65" s="238"/>
      <c r="M65" s="233"/>
      <c r="N65" s="233"/>
      <c r="O65" s="233"/>
      <c r="P65" s="233"/>
    </row>
    <row r="66" spans="3:16" x14ac:dyDescent="0.25">
      <c r="C66" s="219"/>
      <c r="D66" s="219"/>
      <c r="F66" s="219"/>
      <c r="G66" s="219"/>
      <c r="J66" s="219"/>
      <c r="L66" s="238"/>
      <c r="M66" s="233"/>
      <c r="N66" s="233"/>
      <c r="O66" s="233"/>
      <c r="P66" s="233"/>
    </row>
    <row r="67" spans="3:16" x14ac:dyDescent="0.25">
      <c r="C67" s="219"/>
      <c r="D67" s="219"/>
      <c r="F67" s="219"/>
      <c r="G67" s="219"/>
      <c r="J67" s="219"/>
      <c r="L67" s="233"/>
      <c r="M67" s="233"/>
      <c r="N67" s="233"/>
      <c r="O67" s="233"/>
      <c r="P67" s="233"/>
    </row>
    <row r="68" spans="3:16" x14ac:dyDescent="0.25">
      <c r="C68" s="219"/>
      <c r="D68" s="219"/>
      <c r="L68" s="233"/>
      <c r="M68" s="233"/>
      <c r="N68" s="233"/>
      <c r="O68" s="233"/>
      <c r="P68" s="233"/>
    </row>
  </sheetData>
  <mergeCells count="15">
    <mergeCell ref="G62:H62"/>
    <mergeCell ref="G56:H56"/>
    <mergeCell ref="G57:H57"/>
    <mergeCell ref="G58:H58"/>
    <mergeCell ref="G59:H59"/>
    <mergeCell ref="G60:H60"/>
    <mergeCell ref="G61:H61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5" t="s">
        <v>22</v>
      </c>
      <c r="G1" s="405"/>
      <c r="H1" s="405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5" t="s">
        <v>21</v>
      </c>
      <c r="G2" s="405"/>
      <c r="H2" s="405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3" x14ac:dyDescent="0.25">
      <c r="A7" s="442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7"/>
      <c r="I7" s="449"/>
      <c r="J7" s="42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11" t="s">
        <v>12</v>
      </c>
      <c r="H27" s="411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11" t="s">
        <v>13</v>
      </c>
      <c r="H28" s="411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11" t="s">
        <v>14</v>
      </c>
      <c r="H29" s="411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11" t="s">
        <v>15</v>
      </c>
      <c r="H30" s="411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11" t="s">
        <v>16</v>
      </c>
      <c r="H31" s="411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11" t="s">
        <v>5</v>
      </c>
      <c r="H32" s="411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411" t="s">
        <v>32</v>
      </c>
      <c r="H33" s="411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5" t="s">
        <v>21</v>
      </c>
      <c r="G2" s="405"/>
      <c r="H2" s="405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7"/>
      <c r="I7" s="449"/>
      <c r="J7" s="42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1" t="s">
        <v>12</v>
      </c>
      <c r="H46" s="411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1" t="s">
        <v>13</v>
      </c>
      <c r="H47" s="411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1" t="s">
        <v>14</v>
      </c>
      <c r="H48" s="411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1" t="s">
        <v>15</v>
      </c>
      <c r="H49" s="411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1" t="s">
        <v>16</v>
      </c>
      <c r="H50" s="411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1" t="s">
        <v>5</v>
      </c>
      <c r="H51" s="411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1" t="s">
        <v>32</v>
      </c>
      <c r="H52" s="411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6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1" t="s">
        <v>12</v>
      </c>
      <c r="H69" s="411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1" t="s">
        <v>13</v>
      </c>
      <c r="H70" s="411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1" t="s">
        <v>14</v>
      </c>
      <c r="H71" s="411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1" t="s">
        <v>15</v>
      </c>
      <c r="H72" s="411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1" t="s">
        <v>16</v>
      </c>
      <c r="H73" s="411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1" t="s">
        <v>5</v>
      </c>
      <c r="H74" s="411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1" t="s">
        <v>32</v>
      </c>
      <c r="H75" s="411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50" t="s">
        <v>21</v>
      </c>
      <c r="H1" s="450"/>
      <c r="I1" s="450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50" t="s">
        <v>108</v>
      </c>
      <c r="H2" s="450"/>
      <c r="I2" s="450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50" t="s">
        <v>109</v>
      </c>
      <c r="H3" s="450"/>
      <c r="I3" s="450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7"/>
      <c r="I7" s="449"/>
      <c r="J7" s="42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1" t="s">
        <v>12</v>
      </c>
      <c r="H44" s="411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1" t="s">
        <v>13</v>
      </c>
      <c r="H45" s="411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1" t="s">
        <v>14</v>
      </c>
      <c r="H46" s="411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1" t="s">
        <v>15</v>
      </c>
      <c r="H47" s="411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1" t="s">
        <v>16</v>
      </c>
      <c r="H48" s="411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1" t="s">
        <v>5</v>
      </c>
      <c r="H49" s="411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1" t="s">
        <v>32</v>
      </c>
      <c r="H50" s="411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5" t="s">
        <v>21</v>
      </c>
      <c r="G2" s="405"/>
      <c r="H2" s="405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7"/>
      <c r="I7" s="449"/>
      <c r="J7" s="42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1" t="s">
        <v>12</v>
      </c>
      <c r="H49" s="411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1" t="s">
        <v>13</v>
      </c>
      <c r="H50" s="411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1" t="s">
        <v>14</v>
      </c>
      <c r="H51" s="411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1" t="s">
        <v>15</v>
      </c>
      <c r="H52" s="411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1" t="s">
        <v>16</v>
      </c>
      <c r="H53" s="411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1" t="s">
        <v>5</v>
      </c>
      <c r="H54" s="411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1" t="s">
        <v>32</v>
      </c>
      <c r="H55" s="411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8" activePane="bottomLeft" state="frozen"/>
      <selection pane="bottomLeft" activeCell="B22" sqref="B2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1" t="s">
        <v>49</v>
      </c>
      <c r="B1" s="451"/>
      <c r="C1" s="451"/>
    </row>
    <row r="2" spans="1:5" ht="15" customHeight="1" x14ac:dyDescent="0.25">
      <c r="A2" s="451"/>
      <c r="B2" s="451"/>
      <c r="C2" s="451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43381</v>
      </c>
      <c r="C5" s="281">
        <f>'Taufik ST'!I2</f>
        <v>6120365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43374</v>
      </c>
      <c r="C6" s="281">
        <f>'Indra Fashion'!I2</f>
        <v>812264</v>
      </c>
      <c r="E6" s="289" t="s">
        <v>152</v>
      </c>
    </row>
    <row r="7" spans="1:5" s="267" customFormat="1" ht="18.75" customHeight="1" x14ac:dyDescent="0.25">
      <c r="A7" s="185" t="s">
        <v>65</v>
      </c>
      <c r="B7" s="184" t="s">
        <v>40</v>
      </c>
      <c r="C7" s="281">
        <v>0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43386</v>
      </c>
      <c r="C8" s="281">
        <f>Bandros!I2</f>
        <v>4577651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f>Bentang!A46</f>
        <v>43380</v>
      </c>
      <c r="C9" s="281">
        <f>Bentang!I2</f>
        <v>6408538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43386</v>
      </c>
      <c r="C11" s="281">
        <f>ESP!I2</f>
        <v>1767488</v>
      </c>
      <c r="E11" s="289"/>
    </row>
    <row r="12" spans="1:5" s="267" customFormat="1" ht="18.75" customHeight="1" x14ac:dyDescent="0.25">
      <c r="A12" s="185" t="s">
        <v>203</v>
      </c>
      <c r="B12" s="184">
        <v>43385</v>
      </c>
      <c r="C12" s="281">
        <f>Yuan!I2</f>
        <v>593950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Yanyan!A68</f>
        <v>43370</v>
      </c>
      <c r="C13" s="281">
        <f>Yanyan!I2</f>
        <v>918226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>
        <v>43384</v>
      </c>
      <c r="C18" s="281">
        <f>Agus!I2</f>
        <v>4002263</v>
      </c>
      <c r="E18" s="289" t="s">
        <v>156</v>
      </c>
    </row>
    <row r="19" spans="1:5" s="267" customFormat="1" ht="18.75" customHeight="1" x14ac:dyDescent="0.25">
      <c r="A19" s="185" t="s">
        <v>87</v>
      </c>
      <c r="B19" s="184" t="s">
        <v>40</v>
      </c>
      <c r="C19" s="281">
        <f>Anip!I2</f>
        <v>0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 t="s">
        <v>40</v>
      </c>
      <c r="C20" s="281">
        <v>0</v>
      </c>
      <c r="E20" s="288"/>
    </row>
    <row r="21" spans="1:5" s="267" customFormat="1" ht="18.75" customHeight="1" x14ac:dyDescent="0.25">
      <c r="A21" s="185" t="s">
        <v>214</v>
      </c>
      <c r="B21" s="184" t="s">
        <v>40</v>
      </c>
      <c r="C21" s="281">
        <f>'Sale ESP'!I2</f>
        <v>0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4" t="s">
        <v>11</v>
      </c>
      <c r="B23" s="455"/>
      <c r="C23" s="452">
        <f>SUM(C5:C22)</f>
        <v>35074897.5</v>
      </c>
    </row>
    <row r="24" spans="1:5" s="267" customFormat="1" ht="15" customHeight="1" x14ac:dyDescent="0.25">
      <c r="A24" s="456"/>
      <c r="B24" s="457"/>
      <c r="C24" s="453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2" t="s">
        <v>22</v>
      </c>
      <c r="G1" s="422"/>
      <c r="H1" s="422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2" t="s">
        <v>21</v>
      </c>
      <c r="G2" s="422"/>
      <c r="H2" s="422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3"/>
      <c r="B4" s="424"/>
      <c r="C4" s="424"/>
      <c r="D4" s="424"/>
      <c r="E4" s="424"/>
      <c r="F4" s="424"/>
      <c r="G4" s="424"/>
      <c r="H4" s="424"/>
      <c r="I4" s="424"/>
      <c r="J4" s="425"/>
    </row>
    <row r="5" spans="1:16" x14ac:dyDescent="0.25">
      <c r="A5" s="426" t="s">
        <v>2</v>
      </c>
      <c r="B5" s="428" t="s">
        <v>3</v>
      </c>
      <c r="C5" s="429"/>
      <c r="D5" s="429"/>
      <c r="E5" s="429"/>
      <c r="F5" s="429"/>
      <c r="G5" s="430"/>
      <c r="H5" s="431" t="s">
        <v>4</v>
      </c>
      <c r="I5" s="433" t="s">
        <v>5</v>
      </c>
      <c r="J5" s="435" t="s">
        <v>6</v>
      </c>
    </row>
    <row r="6" spans="1:16" x14ac:dyDescent="0.25">
      <c r="A6" s="427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2"/>
      <c r="I6" s="434"/>
      <c r="J6" s="436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8" t="s">
        <v>12</v>
      </c>
      <c r="H647" s="438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7" t="s">
        <v>13</v>
      </c>
      <c r="H648" s="437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7" t="s">
        <v>14</v>
      </c>
      <c r="H649" s="437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7" t="s">
        <v>15</v>
      </c>
      <c r="H650" s="437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7" t="s">
        <v>16</v>
      </c>
      <c r="H651" s="437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7" t="s">
        <v>5</v>
      </c>
      <c r="H652" s="437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7" t="s">
        <v>32</v>
      </c>
      <c r="H653" s="437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5" t="s">
        <v>22</v>
      </c>
      <c r="G1" s="405"/>
      <c r="H1" s="405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2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7"/>
      <c r="I7" s="449"/>
      <c r="J7" s="42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1" t="s">
        <v>12</v>
      </c>
      <c r="H120" s="411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1" t="s">
        <v>13</v>
      </c>
      <c r="H121" s="411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1" t="s">
        <v>14</v>
      </c>
      <c r="H122" s="411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1" t="s">
        <v>15</v>
      </c>
      <c r="H123" s="411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1" t="s">
        <v>16</v>
      </c>
      <c r="H124" s="411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1" t="s">
        <v>5</v>
      </c>
      <c r="H125" s="411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1" t="s">
        <v>32</v>
      </c>
      <c r="H126" s="411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9" t="s">
        <v>22</v>
      </c>
      <c r="G1" s="459"/>
      <c r="H1" s="459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9" t="s">
        <v>21</v>
      </c>
      <c r="G2" s="459"/>
      <c r="H2" s="459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0"/>
      <c r="B5" s="460"/>
      <c r="C5" s="460"/>
      <c r="D5" s="460"/>
      <c r="E5" s="460"/>
      <c r="F5" s="460"/>
      <c r="G5" s="460"/>
      <c r="H5" s="460"/>
      <c r="I5" s="460"/>
      <c r="J5" s="460"/>
    </row>
    <row r="6" spans="1:13" x14ac:dyDescent="0.25">
      <c r="A6" s="461" t="s">
        <v>2</v>
      </c>
      <c r="B6" s="462" t="s">
        <v>3</v>
      </c>
      <c r="C6" s="462"/>
      <c r="D6" s="462"/>
      <c r="E6" s="462"/>
      <c r="F6" s="462"/>
      <c r="G6" s="462"/>
      <c r="H6" s="463" t="s">
        <v>4</v>
      </c>
      <c r="I6" s="465" t="s">
        <v>5</v>
      </c>
      <c r="J6" s="466" t="s">
        <v>6</v>
      </c>
    </row>
    <row r="7" spans="1:13" x14ac:dyDescent="0.25">
      <c r="A7" s="461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4"/>
      <c r="I7" s="465"/>
      <c r="J7" s="466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8" t="s">
        <v>12</v>
      </c>
      <c r="H89" s="458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8" t="s">
        <v>13</v>
      </c>
      <c r="H90" s="458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8" t="s">
        <v>14</v>
      </c>
      <c r="H91" s="458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8" t="s">
        <v>15</v>
      </c>
      <c r="H92" s="458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8" t="s">
        <v>16</v>
      </c>
      <c r="H93" s="458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8" t="s">
        <v>5</v>
      </c>
      <c r="H94" s="458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8" t="s">
        <v>32</v>
      </c>
      <c r="H95" s="458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5" t="s">
        <v>22</v>
      </c>
      <c r="G1" s="405"/>
      <c r="H1" s="405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5" t="s">
        <v>21</v>
      </c>
      <c r="G2" s="405"/>
      <c r="H2" s="405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5" x14ac:dyDescent="0.25">
      <c r="A6" s="442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7"/>
      <c r="I6" s="449"/>
      <c r="J6" s="42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1" t="s">
        <v>12</v>
      </c>
      <c r="H121" s="411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1" t="s">
        <v>13</v>
      </c>
      <c r="H122" s="411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1" t="s">
        <v>14</v>
      </c>
      <c r="H123" s="411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1" t="s">
        <v>15</v>
      </c>
      <c r="H124" s="411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1" t="s">
        <v>16</v>
      </c>
      <c r="H125" s="411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1" t="s">
        <v>5</v>
      </c>
      <c r="H126" s="411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1" t="s">
        <v>32</v>
      </c>
      <c r="H127" s="411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5" t="s">
        <v>22</v>
      </c>
      <c r="G1" s="405"/>
      <c r="H1" s="405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5" t="s">
        <v>21</v>
      </c>
      <c r="G2" s="405"/>
      <c r="H2" s="405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08" t="s">
        <v>4</v>
      </c>
      <c r="I5" s="467" t="s">
        <v>5</v>
      </c>
      <c r="J5" s="410" t="s">
        <v>6</v>
      </c>
      <c r="L5" s="37"/>
      <c r="M5" s="37"/>
      <c r="N5" s="37"/>
      <c r="O5" s="37"/>
      <c r="P5" s="37"/>
      <c r="Q5" s="37"/>
    </row>
    <row r="6" spans="1:17" x14ac:dyDescent="0.25">
      <c r="A6" s="407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8"/>
      <c r="I6" s="467"/>
      <c r="J6" s="410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11" t="s">
        <v>12</v>
      </c>
      <c r="H31" s="411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11" t="s">
        <v>13</v>
      </c>
      <c r="H32" s="411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11" t="s">
        <v>14</v>
      </c>
      <c r="H33" s="411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11" t="s">
        <v>15</v>
      </c>
      <c r="H34" s="411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11" t="s">
        <v>16</v>
      </c>
      <c r="H35" s="411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11" t="s">
        <v>5</v>
      </c>
      <c r="H36" s="411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11" t="s">
        <v>32</v>
      </c>
      <c r="H37" s="411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-34807202</v>
      </c>
      <c r="J2" s="20"/>
    </row>
    <row r="4" spans="1:10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0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0" x14ac:dyDescent="0.25">
      <c r="A6" s="442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7"/>
      <c r="I6" s="449"/>
      <c r="J6" s="42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8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9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8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9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8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9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8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9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8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9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8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9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8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9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8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9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8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9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8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9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1" t="s">
        <v>32</v>
      </c>
      <c r="H59" s="411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5" t="s">
        <v>21</v>
      </c>
      <c r="G2" s="405"/>
      <c r="H2" s="405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238"/>
    </row>
    <row r="6" spans="1:12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  <c r="L6" s="238"/>
    </row>
    <row r="7" spans="1:12" x14ac:dyDescent="0.25">
      <c r="A7" s="442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7"/>
      <c r="I7" s="449"/>
      <c r="J7" s="42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1" t="s">
        <v>12</v>
      </c>
      <c r="H53" s="411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1" t="s">
        <v>13</v>
      </c>
      <c r="H54" s="411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1" t="s">
        <v>14</v>
      </c>
      <c r="H55" s="411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1" t="s">
        <v>15</v>
      </c>
      <c r="H56" s="411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1" t="s">
        <v>16</v>
      </c>
      <c r="H57" s="411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1" t="s">
        <v>5</v>
      </c>
      <c r="H58" s="411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1" t="s">
        <v>32</v>
      </c>
      <c r="H59" s="411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8"/>
      <c r="I7" s="467"/>
      <c r="J7" s="410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5" t="s">
        <v>22</v>
      </c>
      <c r="G1" s="405"/>
      <c r="H1" s="405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6" t="s">
        <v>62</v>
      </c>
      <c r="B5" s="406"/>
      <c r="C5" s="406"/>
      <c r="D5" s="406"/>
      <c r="E5" s="406"/>
      <c r="F5" s="406"/>
      <c r="G5" s="406"/>
      <c r="H5" s="406"/>
      <c r="I5" s="406"/>
      <c r="J5" s="406"/>
    </row>
    <row r="6" spans="1:19" x14ac:dyDescent="0.25">
      <c r="A6" s="412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09" t="s">
        <v>5</v>
      </c>
      <c r="J6" s="410" t="s">
        <v>6</v>
      </c>
    </row>
    <row r="7" spans="1:19" x14ac:dyDescent="0.25">
      <c r="A7" s="41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8"/>
      <c r="I7" s="409"/>
      <c r="J7" s="410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1" t="s">
        <v>12</v>
      </c>
      <c r="H32" s="411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1" t="s">
        <v>13</v>
      </c>
      <c r="H33" s="411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1" t="s">
        <v>14</v>
      </c>
      <c r="H34" s="411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1" t="s">
        <v>15</v>
      </c>
      <c r="H35" s="411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1" t="s">
        <v>16</v>
      </c>
      <c r="H36" s="411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1" t="s">
        <v>5</v>
      </c>
      <c r="H37" s="411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1" t="s">
        <v>32</v>
      </c>
      <c r="H38" s="411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5" t="s">
        <v>21</v>
      </c>
      <c r="G2" s="405"/>
      <c r="H2" s="405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3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3" x14ac:dyDescent="0.25">
      <c r="A7" s="442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7"/>
      <c r="I7" s="449"/>
      <c r="J7" s="42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1" t="s">
        <v>12</v>
      </c>
      <c r="H73" s="411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1" t="s">
        <v>13</v>
      </c>
      <c r="H74" s="411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1" t="s">
        <v>14</v>
      </c>
      <c r="H75" s="411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1" t="s">
        <v>15</v>
      </c>
      <c r="H76" s="411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1" t="s">
        <v>16</v>
      </c>
      <c r="H77" s="411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1" t="s">
        <v>5</v>
      </c>
      <c r="H78" s="411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1" t="s">
        <v>32</v>
      </c>
      <c r="H79" s="411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5" t="s">
        <v>119</v>
      </c>
      <c r="G2" s="405"/>
      <c r="H2" s="405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18"/>
      <c r="N5" s="18"/>
      <c r="O5" s="37"/>
    </row>
    <row r="6" spans="1:15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70" t="s">
        <v>4</v>
      </c>
      <c r="I6" s="472" t="s">
        <v>5</v>
      </c>
      <c r="J6" s="473" t="s">
        <v>6</v>
      </c>
      <c r="L6" s="18"/>
      <c r="N6" s="18"/>
      <c r="O6" s="37"/>
    </row>
    <row r="7" spans="1:15" x14ac:dyDescent="0.25">
      <c r="A7" s="407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1"/>
      <c r="I7" s="472"/>
      <c r="J7" s="473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4" t="s">
        <v>12</v>
      </c>
      <c r="H19" s="474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4" t="s">
        <v>13</v>
      </c>
      <c r="H20" s="474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4" t="s">
        <v>14</v>
      </c>
      <c r="H21" s="474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4" t="s">
        <v>15</v>
      </c>
      <c r="H22" s="474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4" t="s">
        <v>16</v>
      </c>
      <c r="H23" s="474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4" t="s">
        <v>5</v>
      </c>
      <c r="H24" s="474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4" t="s">
        <v>32</v>
      </c>
      <c r="H25" s="474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5" t="s">
        <v>22</v>
      </c>
      <c r="G1" s="405"/>
      <c r="H1" s="405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5" t="s">
        <v>21</v>
      </c>
      <c r="G2" s="405"/>
      <c r="H2" s="405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5" x14ac:dyDescent="0.25">
      <c r="A7" s="442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1" t="s">
        <v>12</v>
      </c>
      <c r="H53" s="411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1" t="s">
        <v>13</v>
      </c>
      <c r="H54" s="411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1" t="s">
        <v>14</v>
      </c>
      <c r="H55" s="411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1" t="s">
        <v>15</v>
      </c>
      <c r="H56" s="411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1" t="s">
        <v>16</v>
      </c>
      <c r="H57" s="411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1" t="s">
        <v>5</v>
      </c>
      <c r="H58" s="411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1" t="s">
        <v>32</v>
      </c>
      <c r="H59" s="411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7"/>
      <c r="I7" s="449"/>
      <c r="J7" s="42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5" t="s">
        <v>22</v>
      </c>
      <c r="G1" s="405"/>
      <c r="H1" s="405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5" t="s">
        <v>21</v>
      </c>
      <c r="G2" s="405"/>
      <c r="H2" s="405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7"/>
      <c r="I7" s="449"/>
      <c r="J7" s="42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1" t="s">
        <v>12</v>
      </c>
      <c r="H35" s="411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1" t="s">
        <v>13</v>
      </c>
      <c r="H36" s="411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1" t="s">
        <v>14</v>
      </c>
      <c r="H37" s="411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1" t="s">
        <v>15</v>
      </c>
      <c r="H38" s="411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1" t="s">
        <v>16</v>
      </c>
      <c r="H39" s="411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1" t="s">
        <v>5</v>
      </c>
      <c r="H40" s="411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1" t="s">
        <v>32</v>
      </c>
      <c r="H41" s="411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5" t="s">
        <v>22</v>
      </c>
      <c r="G1" s="405"/>
      <c r="H1" s="405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5" t="s">
        <v>21</v>
      </c>
      <c r="G2" s="405"/>
      <c r="H2" s="405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7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7" x14ac:dyDescent="0.25">
      <c r="A7" s="442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7"/>
      <c r="I7" s="449"/>
      <c r="J7" s="42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5" t="s">
        <v>22</v>
      </c>
      <c r="G1" s="405"/>
      <c r="H1" s="405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5" t="s">
        <v>21</v>
      </c>
      <c r="G2" s="405"/>
      <c r="H2" s="405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7"/>
      <c r="I7" s="449"/>
      <c r="J7" s="42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1" t="s">
        <v>12</v>
      </c>
      <c r="H35" s="411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1" t="s">
        <v>13</v>
      </c>
      <c r="H36" s="411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1" t="s">
        <v>14</v>
      </c>
      <c r="H37" s="411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1" t="s">
        <v>15</v>
      </c>
      <c r="H38" s="411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1" t="s">
        <v>16</v>
      </c>
      <c r="H39" s="411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1" t="s">
        <v>5</v>
      </c>
      <c r="H40" s="411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1" t="s">
        <v>32</v>
      </c>
      <c r="H41" s="411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5" t="s">
        <v>22</v>
      </c>
      <c r="G1" s="405"/>
      <c r="H1" s="405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5" t="s">
        <v>21</v>
      </c>
      <c r="G2" s="405"/>
      <c r="H2" s="405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0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0" x14ac:dyDescent="0.25">
      <c r="A7" s="442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7"/>
      <c r="I7" s="449"/>
      <c r="J7" s="42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1" t="s">
        <v>12</v>
      </c>
      <c r="H35" s="411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1" t="s">
        <v>13</v>
      </c>
      <c r="H36" s="411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1" t="s">
        <v>14</v>
      </c>
      <c r="H37" s="411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1" t="s">
        <v>15</v>
      </c>
      <c r="H38" s="411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1" t="s">
        <v>16</v>
      </c>
      <c r="H39" s="411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1" t="s">
        <v>5</v>
      </c>
      <c r="H40" s="411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1" t="s">
        <v>32</v>
      </c>
      <c r="H41" s="411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5" t="s">
        <v>22</v>
      </c>
      <c r="G1" s="405"/>
      <c r="H1" s="405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6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</row>
    <row r="7" spans="1:16" x14ac:dyDescent="0.25">
      <c r="A7" s="442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7"/>
      <c r="I7" s="449"/>
      <c r="J7" s="42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1" t="s">
        <v>12</v>
      </c>
      <c r="H158" s="411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1" t="s">
        <v>13</v>
      </c>
      <c r="H159" s="411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1" t="s">
        <v>14</v>
      </c>
      <c r="H160" s="411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1" t="s">
        <v>15</v>
      </c>
      <c r="H161" s="411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1" t="s">
        <v>16</v>
      </c>
      <c r="H162" s="411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1" t="s">
        <v>5</v>
      </c>
      <c r="H163" s="411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1" t="s">
        <v>32</v>
      </c>
      <c r="H164" s="411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5" t="s">
        <v>22</v>
      </c>
      <c r="G1" s="405"/>
      <c r="H1" s="405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5" t="s">
        <v>21</v>
      </c>
      <c r="G2" s="405"/>
      <c r="H2" s="405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7"/>
      <c r="J7" s="410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  <c r="L5" s="174"/>
      <c r="M5" s="18"/>
      <c r="O5" s="18"/>
    </row>
    <row r="6" spans="1:15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16" t="s">
        <v>4</v>
      </c>
      <c r="I6" s="448" t="s">
        <v>5</v>
      </c>
      <c r="J6" s="420" t="s">
        <v>6</v>
      </c>
      <c r="L6" s="174"/>
    </row>
    <row r="7" spans="1:15" x14ac:dyDescent="0.25">
      <c r="A7" s="442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49"/>
      <c r="J7" s="42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1" t="s">
        <v>12</v>
      </c>
      <c r="H57" s="411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1" t="s">
        <v>13</v>
      </c>
      <c r="H58" s="411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1" t="s">
        <v>14</v>
      </c>
      <c r="H59" s="411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1" t="s">
        <v>15</v>
      </c>
      <c r="H60" s="411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1" t="s">
        <v>16</v>
      </c>
      <c r="H61" s="411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1" t="s">
        <v>5</v>
      </c>
      <c r="H62" s="411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1" t="s">
        <v>32</v>
      </c>
      <c r="H63" s="411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5" t="s">
        <v>22</v>
      </c>
      <c r="G1" s="405"/>
      <c r="H1" s="405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5" t="s">
        <v>21</v>
      </c>
      <c r="G2" s="405"/>
      <c r="H2" s="405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9"/>
      <c r="B5" s="439"/>
      <c r="C5" s="439"/>
      <c r="D5" s="439"/>
      <c r="E5" s="439"/>
      <c r="F5" s="439"/>
      <c r="G5" s="439"/>
      <c r="H5" s="439"/>
      <c r="I5" s="439"/>
      <c r="J5" s="440"/>
    </row>
    <row r="6" spans="1:11" x14ac:dyDescent="0.25">
      <c r="A6" s="441" t="s">
        <v>2</v>
      </c>
      <c r="B6" s="443" t="s">
        <v>3</v>
      </c>
      <c r="C6" s="444"/>
      <c r="D6" s="444"/>
      <c r="E6" s="444"/>
      <c r="F6" s="444"/>
      <c r="G6" s="445"/>
      <c r="H6" s="446" t="s">
        <v>4</v>
      </c>
      <c r="I6" s="448" t="s">
        <v>5</v>
      </c>
      <c r="J6" s="420" t="s">
        <v>6</v>
      </c>
    </row>
    <row r="7" spans="1:11" x14ac:dyDescent="0.25">
      <c r="A7" s="442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7"/>
      <c r="I7" s="449"/>
      <c r="J7" s="42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1" t="s">
        <v>12</v>
      </c>
      <c r="H116" s="411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1" t="s">
        <v>13</v>
      </c>
      <c r="H117" s="411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1" t="s">
        <v>14</v>
      </c>
      <c r="H118" s="411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1" t="s">
        <v>15</v>
      </c>
      <c r="H119" s="411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1" t="s">
        <v>16</v>
      </c>
      <c r="H120" s="411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1" t="s">
        <v>5</v>
      </c>
      <c r="H121" s="411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1" t="s">
        <v>32</v>
      </c>
      <c r="H122" s="411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5" t="s">
        <v>22</v>
      </c>
      <c r="G1" s="405"/>
      <c r="H1" s="405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5" t="s">
        <v>21</v>
      </c>
      <c r="G2" s="405"/>
      <c r="H2" s="405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6"/>
      <c r="B5" s="406"/>
      <c r="C5" s="406"/>
      <c r="D5" s="406"/>
      <c r="E5" s="406"/>
      <c r="F5" s="406"/>
      <c r="G5" s="406"/>
      <c r="H5" s="406"/>
      <c r="I5" s="406"/>
      <c r="J5" s="406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7" t="s">
        <v>2</v>
      </c>
      <c r="B6" s="408" t="s">
        <v>3</v>
      </c>
      <c r="C6" s="408"/>
      <c r="D6" s="408"/>
      <c r="E6" s="408"/>
      <c r="F6" s="408"/>
      <c r="G6" s="408"/>
      <c r="H6" s="408" t="s">
        <v>4</v>
      </c>
      <c r="I6" s="467" t="s">
        <v>5</v>
      </c>
      <c r="J6" s="410" t="s">
        <v>6</v>
      </c>
      <c r="L6" s="219"/>
      <c r="M6" s="219"/>
      <c r="N6" s="219"/>
      <c r="O6" s="219"/>
      <c r="P6" s="219"/>
      <c r="Q6" s="219"/>
    </row>
    <row r="7" spans="1:17" x14ac:dyDescent="0.25">
      <c r="A7" s="407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8"/>
      <c r="I7" s="467"/>
      <c r="J7" s="410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1" t="s">
        <v>12</v>
      </c>
      <c r="H32" s="411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1" t="s">
        <v>13</v>
      </c>
      <c r="H33" s="411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1" t="s">
        <v>14</v>
      </c>
      <c r="H34" s="411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1" t="s">
        <v>15</v>
      </c>
      <c r="H35" s="411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1" t="s">
        <v>16</v>
      </c>
      <c r="H36" s="411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1" t="s">
        <v>5</v>
      </c>
      <c r="H37" s="411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1" t="s">
        <v>32</v>
      </c>
      <c r="H38" s="411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J72*-1</f>
        <v>0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5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2"/>
      <c r="J6" s="473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4" t="s">
        <v>12</v>
      </c>
      <c r="H66" s="474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4" t="s">
        <v>13</v>
      </c>
      <c r="H67" s="474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4" t="s">
        <v>14</v>
      </c>
      <c r="H68" s="474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4" t="s">
        <v>15</v>
      </c>
      <c r="H69" s="474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4" t="s">
        <v>16</v>
      </c>
      <c r="H70" s="474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4" t="s">
        <v>5</v>
      </c>
      <c r="H71" s="474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4" t="s">
        <v>32</v>
      </c>
      <c r="H72" s="474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5" t="s">
        <v>22</v>
      </c>
      <c r="G1" s="405"/>
      <c r="H1" s="405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5" t="s">
        <v>21</v>
      </c>
      <c r="G2" s="405"/>
      <c r="H2" s="405"/>
      <c r="I2" s="38">
        <f>J40*-1</f>
        <v>0</v>
      </c>
      <c r="J2" s="20"/>
    </row>
    <row r="4" spans="1:15" ht="19.5" x14ac:dyDescent="0.25">
      <c r="A4" s="439"/>
      <c r="B4" s="439"/>
      <c r="C4" s="439"/>
      <c r="D4" s="439"/>
      <c r="E4" s="439"/>
      <c r="F4" s="439"/>
      <c r="G4" s="439"/>
      <c r="H4" s="439"/>
      <c r="I4" s="439"/>
      <c r="J4" s="440"/>
    </row>
    <row r="5" spans="1:15" x14ac:dyDescent="0.25">
      <c r="A5" s="441" t="s">
        <v>2</v>
      </c>
      <c r="B5" s="443" t="s">
        <v>3</v>
      </c>
      <c r="C5" s="444"/>
      <c r="D5" s="444"/>
      <c r="E5" s="444"/>
      <c r="F5" s="444"/>
      <c r="G5" s="445"/>
      <c r="H5" s="446" t="s">
        <v>4</v>
      </c>
      <c r="I5" s="448" t="s">
        <v>5</v>
      </c>
      <c r="J5" s="420" t="s">
        <v>6</v>
      </c>
    </row>
    <row r="6" spans="1:15" x14ac:dyDescent="0.25">
      <c r="A6" s="442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7"/>
      <c r="I6" s="449"/>
      <c r="J6" s="42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1" t="s">
        <v>12</v>
      </c>
      <c r="H34" s="411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1" t="s">
        <v>13</v>
      </c>
      <c r="H35" s="411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1" t="s">
        <v>14</v>
      </c>
      <c r="H36" s="411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1" t="s">
        <v>15</v>
      </c>
      <c r="H37" s="411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1" t="s">
        <v>16</v>
      </c>
      <c r="H38" s="411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1" t="s">
        <v>5</v>
      </c>
      <c r="H39" s="411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1" t="s">
        <v>32</v>
      </c>
      <c r="H40" s="411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5" t="s">
        <v>22</v>
      </c>
      <c r="G1" s="405"/>
      <c r="H1" s="405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5" t="s">
        <v>21</v>
      </c>
      <c r="G2" s="405"/>
      <c r="H2" s="405"/>
      <c r="I2" s="21">
        <f>J71*-1</f>
        <v>12110891</v>
      </c>
    </row>
    <row r="4" spans="1:10" ht="19.5" x14ac:dyDescent="0.25">
      <c r="A4" s="406"/>
      <c r="B4" s="406"/>
      <c r="C4" s="406"/>
      <c r="D4" s="406"/>
      <c r="E4" s="406"/>
      <c r="F4" s="406"/>
      <c r="G4" s="406"/>
      <c r="H4" s="406"/>
      <c r="I4" s="406"/>
      <c r="J4" s="406"/>
    </row>
    <row r="5" spans="1:10" x14ac:dyDescent="0.25">
      <c r="A5" s="407" t="s">
        <v>2</v>
      </c>
      <c r="B5" s="408" t="s">
        <v>3</v>
      </c>
      <c r="C5" s="408"/>
      <c r="D5" s="408"/>
      <c r="E5" s="408"/>
      <c r="F5" s="408"/>
      <c r="G5" s="408"/>
      <c r="H5" s="475" t="s">
        <v>4</v>
      </c>
      <c r="I5" s="472" t="s">
        <v>5</v>
      </c>
      <c r="J5" s="473" t="s">
        <v>6</v>
      </c>
    </row>
    <row r="6" spans="1:10" x14ac:dyDescent="0.25">
      <c r="A6" s="407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6"/>
      <c r="I6" s="472"/>
      <c r="J6" s="473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4" t="s">
        <v>12</v>
      </c>
      <c r="H65" s="474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4" t="s">
        <v>13</v>
      </c>
      <c r="H66" s="474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4" t="s">
        <v>14</v>
      </c>
      <c r="H67" s="474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4" t="s">
        <v>15</v>
      </c>
      <c r="H68" s="474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4" t="s">
        <v>16</v>
      </c>
      <c r="H69" s="474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4" t="s">
        <v>5</v>
      </c>
      <c r="H70" s="474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4" t="s">
        <v>32</v>
      </c>
      <c r="H71" s="474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2018-10-08T09:33:31Z</cp:lastPrinted>
  <dcterms:created xsi:type="dcterms:W3CDTF">2016-05-07T01:49:09Z</dcterms:created>
  <dcterms:modified xsi:type="dcterms:W3CDTF">2018-10-13T11:26:53Z</dcterms:modified>
</cp:coreProperties>
</file>