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ST'!$A$5:$J$426</definedName>
    <definedName name="_xlnm.Print_Area" localSheetId="28">Widya!$A$1:$J$25</definedName>
    <definedName name="_xlnm.Print_Area" localSheetId="7">Yuan!$N$70:$N$76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/>
  <c r="L1" i="2"/>
  <c r="L2" i="54" l="1"/>
  <c r="L1" i="54"/>
  <c r="M1" i="57" l="1"/>
  <c r="M2" i="58" l="1"/>
  <c r="M1" i="58"/>
  <c r="C18" i="15" l="1"/>
  <c r="B9" i="15" l="1"/>
  <c r="L66" i="62" l="1"/>
  <c r="L2" i="35"/>
  <c r="L1" i="35"/>
  <c r="L2" i="61"/>
  <c r="L1" i="61"/>
  <c r="L2" i="12" l="1"/>
  <c r="L1" i="12"/>
  <c r="M2" i="57" l="1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7" i="63" l="1"/>
  <c r="J745" i="63"/>
  <c r="J743" i="63"/>
  <c r="J742" i="63"/>
  <c r="I740" i="63"/>
  <c r="H740" i="63"/>
  <c r="G740" i="63"/>
  <c r="F740" i="63"/>
  <c r="D740" i="63"/>
  <c r="C740" i="63"/>
  <c r="L3" i="63"/>
  <c r="L2" i="63"/>
  <c r="L1" i="63"/>
  <c r="J744" i="63" l="1"/>
  <c r="J746" i="63" s="1"/>
  <c r="J748" i="63" s="1"/>
  <c r="I748" i="63" l="1"/>
  <c r="I2" i="63"/>
  <c r="L2" i="56" l="1"/>
  <c r="L1" i="56"/>
  <c r="L3" i="56" s="1"/>
  <c r="O1" i="2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82" i="61" l="1"/>
  <c r="J80" i="61"/>
  <c r="J78" i="61"/>
  <c r="J77" i="61"/>
  <c r="F75" i="61"/>
  <c r="C75" i="61"/>
  <c r="J79" i="61" l="1"/>
  <c r="J81" i="61" s="1"/>
  <c r="J83" i="61" s="1"/>
  <c r="I8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55" i="58" l="1"/>
  <c r="J1353" i="58"/>
  <c r="J1351" i="58"/>
  <c r="J1350" i="58"/>
  <c r="I1348" i="58"/>
  <c r="H1348" i="58"/>
  <c r="G1348" i="58"/>
  <c r="F1348" i="58"/>
  <c r="D1348" i="58"/>
  <c r="C1348" i="58"/>
  <c r="L666" i="58"/>
  <c r="L665" i="58"/>
  <c r="M3" i="58"/>
  <c r="L3" i="58"/>
  <c r="N3" i="58" l="1"/>
  <c r="J1352" i="58"/>
  <c r="J1354" i="58" s="1"/>
  <c r="J1356" i="58" s="1"/>
  <c r="I1356" i="58" l="1"/>
  <c r="I2" i="58"/>
  <c r="C8" i="15" s="1"/>
  <c r="M66" i="57" l="1"/>
  <c r="M65" i="57"/>
  <c r="M67" i="57" l="1"/>
  <c r="L15" i="2"/>
  <c r="L16" i="2"/>
  <c r="L17" i="2"/>
  <c r="J295" i="57" l="1"/>
  <c r="J293" i="57"/>
  <c r="J291" i="57"/>
  <c r="J290" i="57"/>
  <c r="G288" i="57"/>
  <c r="F288" i="57"/>
  <c r="C288" i="57"/>
  <c r="J292" i="57" l="1"/>
  <c r="J294" i="57" s="1"/>
  <c r="J296" i="57" s="1"/>
  <c r="I296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25" i="54" l="1"/>
  <c r="J423" i="54"/>
  <c r="J421" i="54"/>
  <c r="J420" i="54"/>
  <c r="I418" i="54"/>
  <c r="H418" i="54"/>
  <c r="G418" i="54"/>
  <c r="F418" i="54"/>
  <c r="D418" i="54"/>
  <c r="C418" i="54"/>
  <c r="J422" i="54" l="1"/>
  <c r="J424" i="54" s="1"/>
  <c r="J426" i="54" s="1"/>
  <c r="I2" i="54" s="1"/>
  <c r="C5" i="15" s="1"/>
  <c r="L3" i="54"/>
  <c r="N3" i="54" s="1"/>
  <c r="I426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<sst xmlns="http://schemas.openxmlformats.org/spreadsheetml/2006/main" count="2360" uniqueCount="227">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</sst>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26"/>
  <sheetViews>
    <sheetView zoomScale="85" zoomScaleNormal="85" workbookViewId="0">
      <pane ySplit="7" topLeftCell="A406" activePane="bottomLeft" state="frozen"/>
      <selection pane="bottomLeft" activeCell="B415" sqref="B41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SUM(D402:D413)</f>
        <v>6992741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J426*-1</f>
        <v>1626537</v>
      </c>
      <c r="J2" s="218"/>
      <c r="L2" s="276">
        <f>SUM(G402:G413)</f>
        <v>872376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6120365</v>
      </c>
      <c r="M3" s="238">
        <f>M1-M2</f>
        <v>4830175</v>
      </c>
      <c r="N3" s="238">
        <f>L3+M3</f>
        <v>10950540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10">
        <v>43388</v>
      </c>
      <c r="B414" s="115">
        <v>180177328</v>
      </c>
      <c r="C414" s="306">
        <v>14</v>
      </c>
      <c r="D414" s="117">
        <v>1304975</v>
      </c>
      <c r="E414" s="118">
        <v>180045732</v>
      </c>
      <c r="F414" s="120">
        <v>2</v>
      </c>
      <c r="G414" s="117">
        <v>308088</v>
      </c>
      <c r="H414" s="118"/>
      <c r="I414" s="213"/>
      <c r="J414" s="117"/>
    </row>
    <row r="415" spans="1:10" ht="15.75" customHeight="1" x14ac:dyDescent="0.25">
      <c r="A415" s="210">
        <v>43388</v>
      </c>
      <c r="B415" s="115">
        <v>180177370</v>
      </c>
      <c r="C415" s="306">
        <v>7</v>
      </c>
      <c r="D415" s="117">
        <v>629650</v>
      </c>
      <c r="E415" s="118"/>
      <c r="F415" s="120"/>
      <c r="G415" s="117"/>
      <c r="H415" s="118"/>
      <c r="I415" s="213"/>
      <c r="J415" s="117"/>
    </row>
    <row r="416" spans="1:10" ht="15.75" customHeight="1" x14ac:dyDescent="0.25">
      <c r="A416" s="210"/>
      <c r="B416" s="115"/>
      <c r="C416" s="306"/>
      <c r="D416" s="117"/>
      <c r="E416" s="118"/>
      <c r="F416" s="120"/>
      <c r="G416" s="117"/>
      <c r="H416" s="118"/>
      <c r="I416" s="213"/>
      <c r="J416" s="117"/>
    </row>
    <row r="417" spans="1:10" x14ac:dyDescent="0.25">
      <c r="A417" s="235"/>
      <c r="B417" s="234"/>
      <c r="C417" s="12"/>
      <c r="D417" s="236"/>
      <c r="E417" s="237"/>
      <c r="F417" s="240"/>
      <c r="G417" s="236"/>
      <c r="H417" s="237"/>
      <c r="I417" s="239"/>
      <c r="J417" s="236"/>
    </row>
    <row r="418" spans="1:10" x14ac:dyDescent="0.25">
      <c r="A418" s="235"/>
      <c r="B418" s="223" t="s">
        <v>11</v>
      </c>
      <c r="C418" s="229">
        <f>SUM(C8:C417)</f>
        <v>3948</v>
      </c>
      <c r="D418" s="224">
        <f>SUM(D8:D417)</f>
        <v>410619751</v>
      </c>
      <c r="E418" s="223" t="s">
        <v>11</v>
      </c>
      <c r="F418" s="232">
        <f>SUM(F8:F417)</f>
        <v>530</v>
      </c>
      <c r="G418" s="224">
        <f>SUM(G8:G417)</f>
        <v>58248264</v>
      </c>
      <c r="H418" s="232">
        <f>SUM(H8:H417)</f>
        <v>0</v>
      </c>
      <c r="I418" s="232">
        <f>SUM(I8:I417)</f>
        <v>350744950</v>
      </c>
      <c r="J418" s="5"/>
    </row>
    <row r="419" spans="1:10" x14ac:dyDescent="0.25">
      <c r="A419" s="235"/>
      <c r="B419" s="223"/>
      <c r="C419" s="229"/>
      <c r="D419" s="224"/>
      <c r="E419" s="223"/>
      <c r="F419" s="232"/>
      <c r="G419" s="224"/>
      <c r="H419" s="232"/>
      <c r="I419" s="232"/>
      <c r="J419" s="5"/>
    </row>
    <row r="420" spans="1:10" x14ac:dyDescent="0.25">
      <c r="A420" s="225"/>
      <c r="B420" s="226"/>
      <c r="C420" s="12"/>
      <c r="D420" s="236"/>
      <c r="E420" s="223"/>
      <c r="F420" s="240"/>
      <c r="G420" s="411" t="s">
        <v>12</v>
      </c>
      <c r="H420" s="411"/>
      <c r="I420" s="239"/>
      <c r="J420" s="227">
        <f>SUM(D8:D417)</f>
        <v>410619751</v>
      </c>
    </row>
    <row r="421" spans="1:10" x14ac:dyDescent="0.25">
      <c r="A421" s="235"/>
      <c r="B421" s="234"/>
      <c r="C421" s="12"/>
      <c r="D421" s="236"/>
      <c r="E421" s="237"/>
      <c r="F421" s="240"/>
      <c r="G421" s="411" t="s">
        <v>13</v>
      </c>
      <c r="H421" s="411"/>
      <c r="I421" s="239"/>
      <c r="J421" s="227">
        <f>SUM(G8:G417)</f>
        <v>58248264</v>
      </c>
    </row>
    <row r="422" spans="1:10" x14ac:dyDescent="0.25">
      <c r="A422" s="228"/>
      <c r="B422" s="237"/>
      <c r="C422" s="12"/>
      <c r="D422" s="236"/>
      <c r="E422" s="237"/>
      <c r="F422" s="240"/>
      <c r="G422" s="411" t="s">
        <v>14</v>
      </c>
      <c r="H422" s="411"/>
      <c r="I422" s="41"/>
      <c r="J422" s="229">
        <f>J420-J421</f>
        <v>352371487</v>
      </c>
    </row>
    <row r="423" spans="1:10" x14ac:dyDescent="0.25">
      <c r="A423" s="235"/>
      <c r="B423" s="230"/>
      <c r="C423" s="12"/>
      <c r="D423" s="231"/>
      <c r="E423" s="237"/>
      <c r="F423" s="240"/>
      <c r="G423" s="411" t="s">
        <v>15</v>
      </c>
      <c r="H423" s="411"/>
      <c r="I423" s="239"/>
      <c r="J423" s="227">
        <f>SUM(H8:H417)</f>
        <v>0</v>
      </c>
    </row>
    <row r="424" spans="1:10" x14ac:dyDescent="0.25">
      <c r="A424" s="235"/>
      <c r="B424" s="230"/>
      <c r="C424" s="12"/>
      <c r="D424" s="231"/>
      <c r="E424" s="237"/>
      <c r="F424" s="240"/>
      <c r="G424" s="411" t="s">
        <v>16</v>
      </c>
      <c r="H424" s="411"/>
      <c r="I424" s="239"/>
      <c r="J424" s="227">
        <f>J422+J423</f>
        <v>352371487</v>
      </c>
    </row>
    <row r="425" spans="1:10" x14ac:dyDescent="0.25">
      <c r="A425" s="235"/>
      <c r="B425" s="230"/>
      <c r="C425" s="12"/>
      <c r="D425" s="231"/>
      <c r="E425" s="237"/>
      <c r="F425" s="240"/>
      <c r="G425" s="411" t="s">
        <v>5</v>
      </c>
      <c r="H425" s="411"/>
      <c r="I425" s="239"/>
      <c r="J425" s="227">
        <f>SUM(I8:I417)</f>
        <v>350744950</v>
      </c>
    </row>
    <row r="426" spans="1:10" x14ac:dyDescent="0.25">
      <c r="A426" s="235"/>
      <c r="B426" s="230"/>
      <c r="C426" s="12"/>
      <c r="D426" s="231"/>
      <c r="E426" s="237"/>
      <c r="F426" s="240"/>
      <c r="G426" s="411" t="s">
        <v>32</v>
      </c>
      <c r="H426" s="411"/>
      <c r="I426" s="240" t="str">
        <f>IF(J426&gt;0,"SALDO",IF(J426&lt;0,"PIUTANG",IF(J426=0,"LUNAS")))</f>
        <v>PIUTANG</v>
      </c>
      <c r="J426" s="227">
        <f>J425-J424</f>
        <v>-1626537</v>
      </c>
    </row>
  </sheetData>
  <mergeCells count="15">
    <mergeCell ref="G426:H426"/>
    <mergeCell ref="G420:H420"/>
    <mergeCell ref="G421:H421"/>
    <mergeCell ref="G422:H422"/>
    <mergeCell ref="G423:H423"/>
    <mergeCell ref="G424:H424"/>
    <mergeCell ref="G425:H42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197" activePane="bottomLeft" state="frozen"/>
      <selection pane="bottomLeft" activeCell="B204" sqref="B20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SUM(D201:D203)</f>
        <v>424464</v>
      </c>
      <c r="M1" s="219">
        <v>0</v>
      </c>
      <c r="N1" s="219">
        <v>132213</v>
      </c>
      <c r="O1" s="219">
        <f>L2+N1</f>
        <v>259438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J224*-1</f>
        <v>1005114</v>
      </c>
      <c r="J2" s="20"/>
      <c r="L2" s="277">
        <f>SUM(G201:G203)</f>
        <v>127225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297239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09" t="s">
        <v>5</v>
      </c>
      <c r="J6" s="410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>
        <v>43384</v>
      </c>
      <c r="B203" s="234">
        <v>180177074</v>
      </c>
      <c r="C203" s="240">
        <v>2</v>
      </c>
      <c r="D203" s="236">
        <v>177888</v>
      </c>
      <c r="E203" s="237">
        <v>180045679</v>
      </c>
      <c r="F203" s="240">
        <v>1</v>
      </c>
      <c r="G203" s="236">
        <v>127225</v>
      </c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>
        <v>43388</v>
      </c>
      <c r="B204" s="234">
        <v>180177364</v>
      </c>
      <c r="C204" s="240">
        <v>6</v>
      </c>
      <c r="D204" s="236">
        <v>707875</v>
      </c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/>
      <c r="B205" s="234"/>
      <c r="C205" s="240"/>
      <c r="D205" s="236"/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/>
      <c r="B206" s="234"/>
      <c r="C206" s="240"/>
      <c r="D206" s="236"/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/>
      <c r="B207" s="234"/>
      <c r="C207" s="240"/>
      <c r="D207" s="236"/>
      <c r="E207" s="237"/>
      <c r="F207" s="240"/>
      <c r="G207" s="236"/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/>
      <c r="B208" s="234"/>
      <c r="C208" s="240"/>
      <c r="D208" s="236"/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/>
      <c r="B209" s="234"/>
      <c r="C209" s="240"/>
      <c r="D209" s="236"/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1046</v>
      </c>
      <c r="D216" s="9">
        <f>SUM(D8:D215)</f>
        <v>113164844</v>
      </c>
      <c r="E216" s="8" t="s">
        <v>11</v>
      </c>
      <c r="F216" s="77">
        <f>SUM(F8:F215)</f>
        <v>91</v>
      </c>
      <c r="G216" s="5">
        <f>SUM(G8:G215)</f>
        <v>19478865</v>
      </c>
      <c r="H216" s="40">
        <f>SUM(H8:H215)</f>
        <v>0</v>
      </c>
      <c r="I216" s="40">
        <f>SUM(I8:I215)</f>
        <v>92680865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1" t="s">
        <v>12</v>
      </c>
      <c r="H218" s="411"/>
      <c r="I218" s="39"/>
      <c r="J218" s="13">
        <f>SUM(D8:D215)</f>
        <v>113164844</v>
      </c>
    </row>
    <row r="219" spans="1:18" x14ac:dyDescent="0.25">
      <c r="A219" s="162"/>
      <c r="B219" s="3"/>
      <c r="C219" s="40"/>
      <c r="D219" s="6"/>
      <c r="E219" s="7"/>
      <c r="F219" s="40"/>
      <c r="G219" s="411" t="s">
        <v>13</v>
      </c>
      <c r="H219" s="411"/>
      <c r="I219" s="39"/>
      <c r="J219" s="13">
        <f>SUM(G8:G215)</f>
        <v>19478865</v>
      </c>
    </row>
    <row r="220" spans="1:18" x14ac:dyDescent="0.25">
      <c r="A220" s="164"/>
      <c r="B220" s="7"/>
      <c r="C220" s="40"/>
      <c r="D220" s="6"/>
      <c r="E220" s="7"/>
      <c r="F220" s="40"/>
      <c r="G220" s="411" t="s">
        <v>14</v>
      </c>
      <c r="H220" s="411"/>
      <c r="I220" s="41"/>
      <c r="J220" s="15">
        <f>J218-J219</f>
        <v>93685979</v>
      </c>
    </row>
    <row r="221" spans="1:18" x14ac:dyDescent="0.25">
      <c r="A221" s="162"/>
      <c r="B221" s="16"/>
      <c r="C221" s="40"/>
      <c r="D221" s="17"/>
      <c r="E221" s="7"/>
      <c r="F221" s="40"/>
      <c r="G221" s="411" t="s">
        <v>15</v>
      </c>
      <c r="H221" s="411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1" t="s">
        <v>16</v>
      </c>
      <c r="H222" s="411"/>
      <c r="I222" s="39"/>
      <c r="J222" s="13">
        <f>J220+J221</f>
        <v>93685979</v>
      </c>
    </row>
    <row r="223" spans="1:18" x14ac:dyDescent="0.25">
      <c r="A223" s="162"/>
      <c r="B223" s="16"/>
      <c r="C223" s="40"/>
      <c r="D223" s="17"/>
      <c r="E223" s="7"/>
      <c r="F223" s="40"/>
      <c r="G223" s="411" t="s">
        <v>5</v>
      </c>
      <c r="H223" s="411"/>
      <c r="I223" s="39"/>
      <c r="J223" s="13">
        <f>SUM(I8:I215)</f>
        <v>92680865</v>
      </c>
    </row>
    <row r="224" spans="1:18" x14ac:dyDescent="0.25">
      <c r="A224" s="162"/>
      <c r="B224" s="16"/>
      <c r="C224" s="40"/>
      <c r="D224" s="17"/>
      <c r="E224" s="7"/>
      <c r="F224" s="40"/>
      <c r="G224" s="411" t="s">
        <v>32</v>
      </c>
      <c r="H224" s="411"/>
      <c r="I224" s="40" t="str">
        <f>IF(J224&gt;0,"SALDO",IF(J224&lt;0,"PIUTANG",IF(J224=0,"LUNAS")))</f>
        <v>PIUTANG</v>
      </c>
      <c r="J224" s="13">
        <f>J223-J222</f>
        <v>-1005114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56"/>
  <sheetViews>
    <sheetView workbookViewId="0">
      <pane ySplit="7" topLeftCell="A1331" activePane="bottomLeft" state="frozen"/>
      <selection pane="bottomLeft" activeCell="J1335" sqref="J133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SUM(D1329:D1335)</f>
        <v>4577651</v>
      </c>
      <c r="M1" s="219">
        <f>SUM(D1318:D1321)</f>
        <v>6008451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J1356*-1</f>
        <v>11822740</v>
      </c>
      <c r="J2" s="218"/>
      <c r="L2" s="219">
        <f>SUM(G1329:G1335)</f>
        <v>0</v>
      </c>
      <c r="M2" s="219">
        <f>SUM(G1318:G1321)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4577651</v>
      </c>
      <c r="M3" s="219">
        <f>M1-M2</f>
        <v>6008451</v>
      </c>
      <c r="N3" s="219">
        <f>L3+M3</f>
        <v>10586102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6" t="s">
        <v>4</v>
      </c>
      <c r="I6" s="418" t="s">
        <v>5</v>
      </c>
      <c r="J6" s="420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98">
        <v>43388</v>
      </c>
      <c r="B1336" s="99">
        <v>180177310</v>
      </c>
      <c r="C1336" s="100">
        <v>52</v>
      </c>
      <c r="D1336" s="34">
        <v>6111438</v>
      </c>
      <c r="E1336" s="99"/>
      <c r="F1336" s="100"/>
      <c r="G1336" s="34"/>
      <c r="H1336" s="102"/>
      <c r="I1336" s="102"/>
      <c r="J1336" s="34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98">
        <v>43388</v>
      </c>
      <c r="B1337" s="99">
        <v>180177312</v>
      </c>
      <c r="C1337" s="100">
        <v>6</v>
      </c>
      <c r="D1337" s="34">
        <v>496038</v>
      </c>
      <c r="E1337" s="99"/>
      <c r="F1337" s="100"/>
      <c r="G1337" s="34"/>
      <c r="H1337" s="102"/>
      <c r="I1337" s="102"/>
      <c r="J1337" s="34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98">
        <v>43388</v>
      </c>
      <c r="B1338" s="99">
        <v>180177321</v>
      </c>
      <c r="C1338" s="100">
        <v>4</v>
      </c>
      <c r="D1338" s="34">
        <v>411163</v>
      </c>
      <c r="E1338" s="99"/>
      <c r="F1338" s="100"/>
      <c r="G1338" s="34"/>
      <c r="H1338" s="102"/>
      <c r="I1338" s="102"/>
      <c r="J1338" s="34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98">
        <v>43388</v>
      </c>
      <c r="B1339" s="99">
        <v>180177352</v>
      </c>
      <c r="C1339" s="100">
        <v>5</v>
      </c>
      <c r="D1339" s="34">
        <v>579250</v>
      </c>
      <c r="E1339" s="99"/>
      <c r="F1339" s="100"/>
      <c r="G1339" s="34"/>
      <c r="H1339" s="102"/>
      <c r="I1339" s="102"/>
      <c r="J1339" s="34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98">
        <v>43388</v>
      </c>
      <c r="B1340" s="99">
        <v>180177356</v>
      </c>
      <c r="C1340" s="100">
        <v>29</v>
      </c>
      <c r="D1340" s="34">
        <v>3075100</v>
      </c>
      <c r="E1340" s="99"/>
      <c r="F1340" s="100"/>
      <c r="G1340" s="34"/>
      <c r="H1340" s="102"/>
      <c r="I1340" s="102"/>
      <c r="J1340" s="34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98">
        <v>43388</v>
      </c>
      <c r="B1341" s="99">
        <v>180177357</v>
      </c>
      <c r="C1341" s="100">
        <v>2</v>
      </c>
      <c r="D1341" s="34">
        <v>256288</v>
      </c>
      <c r="E1341" s="99"/>
      <c r="F1341" s="100"/>
      <c r="G1341" s="34"/>
      <c r="H1341" s="102"/>
      <c r="I1341" s="102"/>
      <c r="J1341" s="34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98">
        <v>43388</v>
      </c>
      <c r="B1342" s="99">
        <v>180177362</v>
      </c>
      <c r="C1342" s="100">
        <v>4</v>
      </c>
      <c r="D1342" s="34">
        <v>391125</v>
      </c>
      <c r="E1342" s="99"/>
      <c r="F1342" s="100"/>
      <c r="G1342" s="34"/>
      <c r="H1342" s="102"/>
      <c r="I1342" s="102"/>
      <c r="J1342" s="34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98">
        <v>43388</v>
      </c>
      <c r="B1343" s="99">
        <v>180177369</v>
      </c>
      <c r="C1343" s="100">
        <v>5</v>
      </c>
      <c r="D1343" s="34">
        <v>502338</v>
      </c>
      <c r="E1343" s="99"/>
      <c r="F1343" s="100"/>
      <c r="G1343" s="34"/>
      <c r="H1343" s="102"/>
      <c r="I1343" s="102"/>
      <c r="J1343" s="34"/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98"/>
      <c r="B1344" s="99"/>
      <c r="C1344" s="100"/>
      <c r="D1344" s="34"/>
      <c r="E1344" s="99"/>
      <c r="F1344" s="100"/>
      <c r="G1344" s="34"/>
      <c r="H1344" s="102"/>
      <c r="I1344" s="102"/>
      <c r="J1344" s="34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98"/>
      <c r="B1345" s="99"/>
      <c r="C1345" s="100"/>
      <c r="D1345" s="34"/>
      <c r="E1345" s="99"/>
      <c r="F1345" s="100"/>
      <c r="G1345" s="34"/>
      <c r="H1345" s="102"/>
      <c r="I1345" s="102"/>
      <c r="J1345" s="34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98"/>
      <c r="B1346" s="99"/>
      <c r="C1346" s="100"/>
      <c r="D1346" s="34"/>
      <c r="E1346" s="99"/>
      <c r="F1346" s="100"/>
      <c r="G1346" s="34"/>
      <c r="H1346" s="102"/>
      <c r="I1346" s="102"/>
      <c r="J1346" s="34"/>
      <c r="K1346" s="138"/>
      <c r="L1346" s="138"/>
      <c r="M1346" s="138"/>
      <c r="N1346" s="138"/>
      <c r="O1346" s="138"/>
      <c r="P1346" s="138"/>
      <c r="Q1346" s="138"/>
      <c r="R1346" s="138"/>
    </row>
    <row r="1347" spans="1:18" x14ac:dyDescent="0.25">
      <c r="A1347" s="235"/>
      <c r="B1347" s="234"/>
      <c r="C1347" s="240"/>
      <c r="D1347" s="236"/>
      <c r="E1347" s="234"/>
      <c r="F1347" s="240"/>
      <c r="G1347" s="236"/>
      <c r="H1347" s="239"/>
      <c r="I1347" s="239"/>
      <c r="J1347" s="236"/>
    </row>
    <row r="1348" spans="1:18" s="218" customFormat="1" x14ac:dyDescent="0.25">
      <c r="A1348" s="226"/>
      <c r="B1348" s="223" t="s">
        <v>11</v>
      </c>
      <c r="C1348" s="232">
        <f>SUM(C8:C1347)</f>
        <v>13756</v>
      </c>
      <c r="D1348" s="224">
        <f>SUM(D8:D1347)</f>
        <v>1488294232</v>
      </c>
      <c r="E1348" s="223" t="s">
        <v>11</v>
      </c>
      <c r="F1348" s="232">
        <f>SUM(F8:F1347)</f>
        <v>1273</v>
      </c>
      <c r="G1348" s="224">
        <f>SUM(G8:G1347)</f>
        <v>138560768</v>
      </c>
      <c r="H1348" s="232">
        <f>SUM(H8:H1347)</f>
        <v>0</v>
      </c>
      <c r="I1348" s="232">
        <f>SUM(I8:I1347)</f>
        <v>1337910724</v>
      </c>
      <c r="J1348" s="224"/>
      <c r="K1348" s="220"/>
      <c r="L1348" s="220"/>
      <c r="M1348" s="220"/>
      <c r="N1348" s="220"/>
      <c r="O1348" s="220"/>
      <c r="P1348" s="220"/>
      <c r="Q1348" s="220"/>
      <c r="R1348" s="220"/>
    </row>
    <row r="1349" spans="1:18" s="218" customFormat="1" x14ac:dyDescent="0.25">
      <c r="A1349" s="226"/>
      <c r="B1349" s="223"/>
      <c r="C1349" s="232"/>
      <c r="D1349" s="224"/>
      <c r="E1349" s="223"/>
      <c r="F1349" s="232"/>
      <c r="G1349" s="224"/>
      <c r="H1349" s="232"/>
      <c r="I1349" s="232"/>
      <c r="J1349" s="224"/>
      <c r="K1349" s="220"/>
      <c r="M1349" s="220"/>
      <c r="N1349" s="220"/>
      <c r="O1349" s="220"/>
      <c r="P1349" s="220"/>
      <c r="Q1349" s="220"/>
      <c r="R1349" s="220"/>
    </row>
    <row r="1350" spans="1:18" x14ac:dyDescent="0.25">
      <c r="A1350" s="225"/>
      <c r="B1350" s="226"/>
      <c r="C1350" s="240"/>
      <c r="D1350" s="236"/>
      <c r="E1350" s="223"/>
      <c r="F1350" s="240"/>
      <c r="G1350" s="414" t="s">
        <v>12</v>
      </c>
      <c r="H1350" s="415"/>
      <c r="I1350" s="236"/>
      <c r="J1350" s="227">
        <f>SUM(D8:D1347)</f>
        <v>1488294232</v>
      </c>
      <c r="P1350" s="220"/>
      <c r="Q1350" s="220"/>
      <c r="R1350" s="233"/>
    </row>
    <row r="1351" spans="1:18" x14ac:dyDescent="0.25">
      <c r="A1351" s="235"/>
      <c r="B1351" s="234"/>
      <c r="C1351" s="240"/>
      <c r="D1351" s="236"/>
      <c r="E1351" s="234"/>
      <c r="F1351" s="240"/>
      <c r="G1351" s="414" t="s">
        <v>13</v>
      </c>
      <c r="H1351" s="415"/>
      <c r="I1351" s="237"/>
      <c r="J1351" s="227">
        <f>SUM(G8:G1347)</f>
        <v>138560768</v>
      </c>
      <c r="R1351" s="233"/>
    </row>
    <row r="1352" spans="1:18" x14ac:dyDescent="0.25">
      <c r="A1352" s="228"/>
      <c r="B1352" s="237"/>
      <c r="C1352" s="240"/>
      <c r="D1352" s="236"/>
      <c r="E1352" s="234"/>
      <c r="F1352" s="240"/>
      <c r="G1352" s="414" t="s">
        <v>14</v>
      </c>
      <c r="H1352" s="415"/>
      <c r="I1352" s="229"/>
      <c r="J1352" s="229">
        <f>J1350-J1351</f>
        <v>1349733464</v>
      </c>
      <c r="L1352" s="220"/>
      <c r="R1352" s="233"/>
    </row>
    <row r="1353" spans="1:18" x14ac:dyDescent="0.25">
      <c r="A1353" s="235"/>
      <c r="B1353" s="230"/>
      <c r="C1353" s="240"/>
      <c r="D1353" s="231"/>
      <c r="E1353" s="234"/>
      <c r="F1353" s="240"/>
      <c r="G1353" s="414" t="s">
        <v>15</v>
      </c>
      <c r="H1353" s="415"/>
      <c r="I1353" s="237"/>
      <c r="J1353" s="227">
        <f>SUM(H8:H1347)</f>
        <v>0</v>
      </c>
      <c r="R1353" s="233"/>
    </row>
    <row r="1354" spans="1:18" x14ac:dyDescent="0.25">
      <c r="A1354" s="235"/>
      <c r="B1354" s="230"/>
      <c r="C1354" s="240"/>
      <c r="D1354" s="231"/>
      <c r="E1354" s="234"/>
      <c r="F1354" s="240"/>
      <c r="G1354" s="414" t="s">
        <v>16</v>
      </c>
      <c r="H1354" s="415"/>
      <c r="I1354" s="237"/>
      <c r="J1354" s="227">
        <f>J1352+J1353</f>
        <v>1349733464</v>
      </c>
      <c r="R1354" s="233"/>
    </row>
    <row r="1355" spans="1:18" x14ac:dyDescent="0.25">
      <c r="A1355" s="235"/>
      <c r="B1355" s="230"/>
      <c r="C1355" s="240"/>
      <c r="D1355" s="231"/>
      <c r="E1355" s="234"/>
      <c r="F1355" s="240"/>
      <c r="G1355" s="414" t="s">
        <v>5</v>
      </c>
      <c r="H1355" s="415"/>
      <c r="I1355" s="237"/>
      <c r="J1355" s="227">
        <f>SUM(I8:I1347)</f>
        <v>1337910724</v>
      </c>
      <c r="R1355" s="233"/>
    </row>
    <row r="1356" spans="1:18" x14ac:dyDescent="0.25">
      <c r="A1356" s="235"/>
      <c r="B1356" s="230"/>
      <c r="C1356" s="240"/>
      <c r="D1356" s="231"/>
      <c r="E1356" s="234"/>
      <c r="F1356" s="240"/>
      <c r="G1356" s="414" t="s">
        <v>32</v>
      </c>
      <c r="H1356" s="415"/>
      <c r="I1356" s="234" t="str">
        <f>IF(J1356&gt;0,"SALDO",IF(J1356&lt;0,"PIUTANG",IF(J1356=0,"LUNAS")))</f>
        <v>PIUTANG</v>
      </c>
      <c r="J1356" s="227">
        <f>J1355-J1354</f>
        <v>-11822740</v>
      </c>
      <c r="R1356" s="233"/>
    </row>
  </sheetData>
  <mergeCells count="13">
    <mergeCell ref="A5:J5"/>
    <mergeCell ref="A6:A7"/>
    <mergeCell ref="B6:G6"/>
    <mergeCell ref="H6:H7"/>
    <mergeCell ref="I6:I7"/>
    <mergeCell ref="J6:J7"/>
    <mergeCell ref="G1356:H1356"/>
    <mergeCell ref="G1350:H1350"/>
    <mergeCell ref="G1351:H1351"/>
    <mergeCell ref="G1352:H1352"/>
    <mergeCell ref="G1353:H1353"/>
    <mergeCell ref="G1354:H1354"/>
    <mergeCell ref="G1355:H1355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9"/>
  <sheetViews>
    <sheetView zoomScaleNormal="100" workbookViewId="0">
      <pane ySplit="6" topLeftCell="A729" activePane="bottomLeft" state="frozen"/>
      <selection pane="bottomLeft" activeCell="I736" sqref="I736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J748*-1</f>
        <v>-1100797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/>
      <c r="B734" s="340"/>
      <c r="C734" s="341"/>
      <c r="D734" s="342"/>
      <c r="E734" s="343"/>
      <c r="F734" s="341"/>
      <c r="G734" s="342"/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/>
      <c r="B735" s="340"/>
      <c r="C735" s="341"/>
      <c r="D735" s="342"/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6"/>
      <c r="C739" s="347"/>
      <c r="D739" s="342"/>
      <c r="E739" s="348"/>
      <c r="F739" s="347"/>
      <c r="G739" s="349"/>
      <c r="H739" s="348"/>
      <c r="I739" s="350"/>
      <c r="J739" s="349"/>
      <c r="K739" s="328"/>
      <c r="L739" s="328"/>
      <c r="M739" s="328"/>
      <c r="N739" s="328"/>
      <c r="O739" s="366"/>
      <c r="P739" s="366"/>
    </row>
    <row r="740" spans="1:16" x14ac:dyDescent="0.25">
      <c r="A740" s="345"/>
      <c r="B740" s="351" t="s">
        <v>11</v>
      </c>
      <c r="C740" s="352">
        <f>SUM(C7:C739)</f>
        <v>4971</v>
      </c>
      <c r="D740" s="353">
        <f>SUM(D7:D739)</f>
        <v>492605624</v>
      </c>
      <c r="E740" s="351" t="s">
        <v>11</v>
      </c>
      <c r="F740" s="352">
        <f>SUM(F7:F739)</f>
        <v>1306</v>
      </c>
      <c r="G740" s="353">
        <f>SUM(G7:G739)</f>
        <v>133502125</v>
      </c>
      <c r="H740" s="353">
        <f>SUM(H7:H739)</f>
        <v>0</v>
      </c>
      <c r="I740" s="352">
        <f>SUM(I7:I739)</f>
        <v>360204296</v>
      </c>
      <c r="J740" s="354"/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51"/>
      <c r="C741" s="352"/>
      <c r="D741" s="353"/>
      <c r="E741" s="351"/>
      <c r="F741" s="352"/>
      <c r="G741" s="354"/>
      <c r="H741" s="346"/>
      <c r="I741" s="347"/>
      <c r="J741" s="35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55"/>
      <c r="C742" s="347"/>
      <c r="D742" s="349"/>
      <c r="E742" s="351"/>
      <c r="F742" s="347"/>
      <c r="G742" s="437" t="s">
        <v>12</v>
      </c>
      <c r="H742" s="437"/>
      <c r="I742" s="350"/>
      <c r="J742" s="356">
        <f>SUM(D7:D739)</f>
        <v>492605624</v>
      </c>
      <c r="K742" s="328"/>
      <c r="L742" s="328"/>
      <c r="M742" s="328"/>
      <c r="N742" s="328"/>
      <c r="O742" s="366"/>
      <c r="P742" s="366"/>
    </row>
    <row r="743" spans="1:16" x14ac:dyDescent="0.25">
      <c r="A743" s="357"/>
      <c r="B743" s="346"/>
      <c r="C743" s="347"/>
      <c r="D743" s="349"/>
      <c r="E743" s="348"/>
      <c r="F743" s="347"/>
      <c r="G743" s="437" t="s">
        <v>13</v>
      </c>
      <c r="H743" s="437"/>
      <c r="I743" s="350"/>
      <c r="J743" s="356">
        <f>SUM(G7:G739)</f>
        <v>133502125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48"/>
      <c r="C744" s="347"/>
      <c r="D744" s="349"/>
      <c r="E744" s="348"/>
      <c r="F744" s="347"/>
      <c r="G744" s="437" t="s">
        <v>14</v>
      </c>
      <c r="H744" s="437"/>
      <c r="I744" s="358"/>
      <c r="J744" s="359">
        <f>J742-J743</f>
        <v>359103499</v>
      </c>
      <c r="K744" s="328"/>
      <c r="L744" s="328"/>
      <c r="M744" s="328"/>
      <c r="N744" s="328"/>
      <c r="O744" s="366"/>
      <c r="P744" s="366"/>
    </row>
    <row r="745" spans="1:16" x14ac:dyDescent="0.25">
      <c r="A745" s="360"/>
      <c r="B745" s="361"/>
      <c r="C745" s="347"/>
      <c r="D745" s="362"/>
      <c r="E745" s="348"/>
      <c r="F745" s="347"/>
      <c r="G745" s="437" t="s">
        <v>15</v>
      </c>
      <c r="H745" s="437"/>
      <c r="I745" s="350"/>
      <c r="J745" s="356">
        <f>SUM(H7:H739)</f>
        <v>0</v>
      </c>
      <c r="K745" s="328"/>
      <c r="L745" s="328"/>
      <c r="M745" s="328"/>
      <c r="N745" s="328"/>
      <c r="O745" s="366"/>
      <c r="P745" s="366"/>
    </row>
    <row r="746" spans="1:16" x14ac:dyDescent="0.25">
      <c r="A746" s="345"/>
      <c r="B746" s="361"/>
      <c r="C746" s="347"/>
      <c r="D746" s="362"/>
      <c r="E746" s="348"/>
      <c r="F746" s="347"/>
      <c r="G746" s="437" t="s">
        <v>16</v>
      </c>
      <c r="H746" s="437"/>
      <c r="I746" s="350"/>
      <c r="J746" s="356">
        <f>J744+J745</f>
        <v>359103499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61"/>
      <c r="C747" s="347"/>
      <c r="D747" s="362"/>
      <c r="E747" s="348"/>
      <c r="F747" s="347"/>
      <c r="G747" s="437" t="s">
        <v>5</v>
      </c>
      <c r="H747" s="437"/>
      <c r="I747" s="350"/>
      <c r="J747" s="356">
        <f>SUM(I7:I739)</f>
        <v>360204296</v>
      </c>
      <c r="K747" s="328"/>
      <c r="L747" s="328"/>
      <c r="M747" s="328"/>
      <c r="N747" s="328"/>
      <c r="O747" s="366"/>
      <c r="P747" s="366"/>
    </row>
    <row r="748" spans="1:16" x14ac:dyDescent="0.25">
      <c r="A748" s="345"/>
      <c r="B748" s="361"/>
      <c r="C748" s="347"/>
      <c r="D748" s="362"/>
      <c r="E748" s="348"/>
      <c r="F748" s="347"/>
      <c r="G748" s="437" t="s">
        <v>32</v>
      </c>
      <c r="H748" s="437"/>
      <c r="I748" s="347" t="str">
        <f>IF(J748&gt;0,"SALDO",IF(J748&lt;0,"PIUTANG",IF(J748=0,"LUNAS")))</f>
        <v>SALDO</v>
      </c>
      <c r="J748" s="356">
        <f>J747-J746</f>
        <v>1100797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K749" s="328"/>
      <c r="L749" s="328"/>
      <c r="M749" s="328"/>
      <c r="N749" s="328"/>
      <c r="O749" s="366"/>
      <c r="P749" s="366"/>
    </row>
  </sheetData>
  <mergeCells count="15">
    <mergeCell ref="G748:H748"/>
    <mergeCell ref="G742:H742"/>
    <mergeCell ref="G743:H743"/>
    <mergeCell ref="G744:H744"/>
    <mergeCell ref="G745:H745"/>
    <mergeCell ref="G746:H746"/>
    <mergeCell ref="G747:H74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3" activePane="bottomLeft" state="frozen"/>
      <selection pane="bottomLeft" activeCell="L75" sqref="L7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J656*-1</f>
        <v>-64860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159</v>
      </c>
      <c r="D648" s="370">
        <f>SUM(D7:D647)</f>
        <v>10116331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10116331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7" t="s">
        <v>13</v>
      </c>
      <c r="H651" s="437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7" t="s">
        <v>14</v>
      </c>
      <c r="H652" s="437"/>
      <c r="I652" s="358"/>
      <c r="J652" s="359">
        <f>J650-J651</f>
        <v>8830591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7" t="s">
        <v>15</v>
      </c>
      <c r="H653" s="437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7" t="s">
        <v>16</v>
      </c>
      <c r="H654" s="437"/>
      <c r="I654" s="350"/>
      <c r="J654" s="356">
        <f>J652+J653</f>
        <v>8830591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7" t="s">
        <v>5</v>
      </c>
      <c r="H655" s="437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7" t="s">
        <v>32</v>
      </c>
      <c r="H656" s="437"/>
      <c r="I656" s="347" t="str">
        <f>IF(J656&gt;0,"SALDO",IF(J656&lt;0,"PIUTANG",IF(J656=0,"LUNAS")))</f>
        <v>SALDO</v>
      </c>
      <c r="J656" s="356">
        <f>J655-J654</f>
        <v>64860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02"/>
  <sheetViews>
    <sheetView zoomScale="85" zoomScaleNormal="85" workbookViewId="0">
      <pane ySplit="7" topLeftCell="A270" activePane="bottomLeft" state="frozen"/>
      <selection pane="bottomLeft" activeCell="N282" sqref="N28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SUM(D268:D279)</f>
        <v>7905278</v>
      </c>
      <c r="N1" s="219">
        <v>7053025</v>
      </c>
      <c r="O1" s="219">
        <f>N1-M1</f>
        <v>-852253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J296*-1</f>
        <v>4006788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7905278</v>
      </c>
      <c r="N3" s="219">
        <f>N1-N2</f>
        <v>877800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98">
        <v>43386</v>
      </c>
      <c r="B281" s="99">
        <v>180177211</v>
      </c>
      <c r="C281" s="100">
        <v>10</v>
      </c>
      <c r="D281" s="34">
        <v>1005900</v>
      </c>
      <c r="E281" s="101"/>
      <c r="F281" s="99"/>
      <c r="G281" s="34"/>
      <c r="H281" s="102"/>
      <c r="I281" s="102"/>
      <c r="J281" s="34"/>
    </row>
    <row r="282" spans="1:10" x14ac:dyDescent="0.25">
      <c r="A282" s="98">
        <v>43386</v>
      </c>
      <c r="B282" s="99">
        <v>180177231</v>
      </c>
      <c r="C282" s="100">
        <v>7</v>
      </c>
      <c r="D282" s="34">
        <v>761600</v>
      </c>
      <c r="E282" s="101"/>
      <c r="F282" s="99"/>
      <c r="G282" s="34"/>
      <c r="H282" s="102"/>
      <c r="I282" s="102"/>
      <c r="J282" s="34"/>
    </row>
    <row r="283" spans="1:10" x14ac:dyDescent="0.25">
      <c r="A283" s="98">
        <v>43388</v>
      </c>
      <c r="B283" s="99">
        <v>180177326</v>
      </c>
      <c r="C283" s="100">
        <v>8</v>
      </c>
      <c r="D283" s="34">
        <v>686175</v>
      </c>
      <c r="E283" s="101"/>
      <c r="F283" s="99"/>
      <c r="G283" s="34"/>
      <c r="H283" s="102"/>
      <c r="I283" s="102"/>
      <c r="J283" s="34"/>
    </row>
    <row r="284" spans="1:10" x14ac:dyDescent="0.25">
      <c r="A284" s="98">
        <v>43388</v>
      </c>
      <c r="B284" s="99">
        <v>180177373</v>
      </c>
      <c r="C284" s="100">
        <v>14</v>
      </c>
      <c r="D284" s="34">
        <v>1553125</v>
      </c>
      <c r="E284" s="101"/>
      <c r="F284" s="99"/>
      <c r="G284" s="34"/>
      <c r="H284" s="102"/>
      <c r="I284" s="102"/>
      <c r="J284" s="34"/>
    </row>
    <row r="285" spans="1:10" x14ac:dyDescent="0.25">
      <c r="A285" s="98"/>
      <c r="B285" s="99"/>
      <c r="C285" s="100"/>
      <c r="D285" s="34"/>
      <c r="E285" s="101"/>
      <c r="F285" s="99"/>
      <c r="G285" s="34"/>
      <c r="H285" s="102"/>
      <c r="I285" s="102"/>
      <c r="J285" s="34"/>
    </row>
    <row r="286" spans="1:10" x14ac:dyDescent="0.25">
      <c r="A286" s="98"/>
      <c r="B286" s="99"/>
      <c r="C286" s="100"/>
      <c r="D286" s="34"/>
      <c r="E286" s="101"/>
      <c r="F286" s="99"/>
      <c r="G286" s="34"/>
      <c r="H286" s="102"/>
      <c r="I286" s="102"/>
      <c r="J286" s="34"/>
    </row>
    <row r="287" spans="1:10" x14ac:dyDescent="0.25">
      <c r="A287" s="235"/>
      <c r="B287" s="234"/>
      <c r="C287" s="240"/>
      <c r="D287" s="236"/>
      <c r="E287" s="237"/>
      <c r="F287" s="234"/>
      <c r="G287" s="236"/>
      <c r="H287" s="239"/>
      <c r="I287" s="239"/>
      <c r="J287" s="236"/>
    </row>
    <row r="288" spans="1:10" x14ac:dyDescent="0.25">
      <c r="A288" s="235"/>
      <c r="B288" s="223" t="s">
        <v>11</v>
      </c>
      <c r="C288" s="232">
        <f>SUM(C8:C287)</f>
        <v>1814</v>
      </c>
      <c r="D288" s="224"/>
      <c r="E288" s="223" t="s">
        <v>11</v>
      </c>
      <c r="F288" s="223">
        <f>SUM(F8:F287)</f>
        <v>222</v>
      </c>
      <c r="G288" s="224">
        <f>SUM(G8:G287)</f>
        <v>23954965</v>
      </c>
      <c r="H288" s="239"/>
      <c r="I288" s="239"/>
      <c r="J288" s="236"/>
    </row>
    <row r="289" spans="1:16" x14ac:dyDescent="0.25">
      <c r="A289" s="235"/>
      <c r="B289" s="223"/>
      <c r="C289" s="232"/>
      <c r="D289" s="224"/>
      <c r="E289" s="237"/>
      <c r="F289" s="234"/>
      <c r="G289" s="236"/>
      <c r="H289" s="239"/>
      <c r="I289" s="239"/>
      <c r="J289" s="236"/>
    </row>
    <row r="290" spans="1:16" x14ac:dyDescent="0.25">
      <c r="A290" s="225"/>
      <c r="B290" s="226"/>
      <c r="C290" s="240"/>
      <c r="D290" s="236"/>
      <c r="E290" s="223"/>
      <c r="F290" s="234"/>
      <c r="G290" s="411" t="s">
        <v>12</v>
      </c>
      <c r="H290" s="411"/>
      <c r="I290" s="239"/>
      <c r="J290" s="227">
        <f>SUM(D8:D287)</f>
        <v>175167026</v>
      </c>
    </row>
    <row r="291" spans="1:16" x14ac:dyDescent="0.25">
      <c r="A291" s="235"/>
      <c r="B291" s="234"/>
      <c r="C291" s="240"/>
      <c r="D291" s="236"/>
      <c r="E291" s="223"/>
      <c r="F291" s="234"/>
      <c r="G291" s="411" t="s">
        <v>13</v>
      </c>
      <c r="H291" s="411"/>
      <c r="I291" s="239"/>
      <c r="J291" s="227">
        <f>SUM(G8:G287)</f>
        <v>23954965</v>
      </c>
    </row>
    <row r="292" spans="1:16" x14ac:dyDescent="0.25">
      <c r="A292" s="228"/>
      <c r="B292" s="237"/>
      <c r="C292" s="240"/>
      <c r="D292" s="236"/>
      <c r="E292" s="237"/>
      <c r="F292" s="234"/>
      <c r="G292" s="411" t="s">
        <v>14</v>
      </c>
      <c r="H292" s="411"/>
      <c r="I292" s="41"/>
      <c r="J292" s="229">
        <f>J290-J291</f>
        <v>151212061</v>
      </c>
    </row>
    <row r="293" spans="1:16" x14ac:dyDescent="0.25">
      <c r="A293" s="235"/>
      <c r="B293" s="230"/>
      <c r="C293" s="240"/>
      <c r="D293" s="231"/>
      <c r="E293" s="237"/>
      <c r="F293" s="223"/>
      <c r="G293" s="411" t="s">
        <v>15</v>
      </c>
      <c r="H293" s="411"/>
      <c r="I293" s="239"/>
      <c r="J293" s="227">
        <f>SUM(H8:H289)</f>
        <v>375000</v>
      </c>
    </row>
    <row r="294" spans="1:16" x14ac:dyDescent="0.25">
      <c r="A294" s="235"/>
      <c r="B294" s="230"/>
      <c r="C294" s="240"/>
      <c r="D294" s="231"/>
      <c r="E294" s="237"/>
      <c r="F294" s="223"/>
      <c r="G294" s="411" t="s">
        <v>16</v>
      </c>
      <c r="H294" s="411"/>
      <c r="I294" s="239"/>
      <c r="J294" s="227">
        <f>J292+J293</f>
        <v>151587061</v>
      </c>
    </row>
    <row r="295" spans="1:16" x14ac:dyDescent="0.25">
      <c r="A295" s="235"/>
      <c r="B295" s="230"/>
      <c r="C295" s="240"/>
      <c r="D295" s="231"/>
      <c r="E295" s="237"/>
      <c r="F295" s="234"/>
      <c r="G295" s="411" t="s">
        <v>5</v>
      </c>
      <c r="H295" s="411"/>
      <c r="I295" s="239"/>
      <c r="J295" s="227">
        <f>SUM(I8:I289)</f>
        <v>147580273</v>
      </c>
    </row>
    <row r="296" spans="1:16" x14ac:dyDescent="0.25">
      <c r="A296" s="235"/>
      <c r="B296" s="230"/>
      <c r="C296" s="240"/>
      <c r="D296" s="231"/>
      <c r="E296" s="237"/>
      <c r="F296" s="234"/>
      <c r="G296" s="411" t="s">
        <v>32</v>
      </c>
      <c r="H296" s="411"/>
      <c r="I296" s="240" t="str">
        <f>IF(J296&gt;0,"SALDO",IF(J296&lt;0,"PIUTANG",IF(J296=0,"LUNAS")))</f>
        <v>PIUTANG</v>
      </c>
      <c r="J296" s="227">
        <f>J295-J294</f>
        <v>-4006788</v>
      </c>
    </row>
    <row r="297" spans="1:16" x14ac:dyDescent="0.25">
      <c r="F297" s="219"/>
      <c r="G297" s="219"/>
      <c r="J297" s="219"/>
    </row>
    <row r="298" spans="1:16" x14ac:dyDescent="0.25">
      <c r="C298" s="219"/>
      <c r="D298" s="219"/>
      <c r="F298" s="219"/>
      <c r="G298" s="219"/>
      <c r="J298" s="219"/>
      <c r="L298" s="233"/>
      <c r="M298" s="233"/>
      <c r="N298" s="233"/>
      <c r="O298" s="233"/>
      <c r="P298" s="233"/>
    </row>
    <row r="299" spans="1:16" x14ac:dyDescent="0.25">
      <c r="C299" s="219"/>
      <c r="D299" s="219"/>
      <c r="F299" s="219"/>
      <c r="G299" s="219"/>
      <c r="J299" s="219"/>
      <c r="L299" s="233"/>
      <c r="M299" s="233"/>
      <c r="N299" s="233"/>
      <c r="O299" s="233"/>
      <c r="P299" s="233"/>
    </row>
    <row r="300" spans="1:16" x14ac:dyDescent="0.25">
      <c r="C300" s="219"/>
      <c r="D300" s="219"/>
      <c r="F300" s="219"/>
      <c r="G300" s="219"/>
      <c r="J300" s="219"/>
      <c r="L300" s="233"/>
      <c r="M300" s="233"/>
      <c r="N300" s="233"/>
      <c r="O300" s="233"/>
      <c r="P300" s="233"/>
    </row>
    <row r="301" spans="1:16" x14ac:dyDescent="0.25">
      <c r="C301" s="219"/>
      <c r="D301" s="219"/>
      <c r="F301" s="219"/>
      <c r="G301" s="219"/>
      <c r="J301" s="219"/>
      <c r="L301" s="233"/>
      <c r="M301" s="233"/>
      <c r="N301" s="233"/>
      <c r="O301" s="233"/>
      <c r="P301" s="233"/>
    </row>
    <row r="302" spans="1:16" x14ac:dyDescent="0.25">
      <c r="C302" s="219"/>
      <c r="D302" s="219"/>
      <c r="L302" s="233"/>
      <c r="M302" s="233"/>
      <c r="N302" s="233"/>
      <c r="O302" s="233"/>
      <c r="P30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6:H296"/>
    <mergeCell ref="G290:H290"/>
    <mergeCell ref="G291:H291"/>
    <mergeCell ref="G292:H292"/>
    <mergeCell ref="G293:H293"/>
    <mergeCell ref="G294:H294"/>
    <mergeCell ref="G295:H29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32" activePane="bottomLeft" state="frozen"/>
      <selection pane="bottomLeft" activeCell="G41" sqref="G41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403755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98">
        <v>43386</v>
      </c>
      <c r="B39" s="99">
        <v>18000113</v>
      </c>
      <c r="C39" s="100">
        <v>1</v>
      </c>
      <c r="D39" s="34">
        <v>42930</v>
      </c>
      <c r="E39" s="101"/>
      <c r="F39" s="99"/>
      <c r="G39" s="34"/>
      <c r="H39" s="102"/>
      <c r="I39" s="102"/>
      <c r="J39" s="34"/>
    </row>
    <row r="40" spans="1:10" x14ac:dyDescent="0.25">
      <c r="A40" s="98">
        <v>43388</v>
      </c>
      <c r="B40" s="99">
        <v>18000114</v>
      </c>
      <c r="C40" s="100">
        <v>2</v>
      </c>
      <c r="D40" s="34">
        <v>149895</v>
      </c>
      <c r="E40" s="101"/>
      <c r="F40" s="99"/>
      <c r="G40" s="34"/>
      <c r="H40" s="102"/>
      <c r="I40" s="102"/>
      <c r="J40" s="34"/>
    </row>
    <row r="41" spans="1:10" x14ac:dyDescent="0.25">
      <c r="A41" s="98">
        <v>43388</v>
      </c>
      <c r="B41" s="99">
        <v>18000115</v>
      </c>
      <c r="C41" s="100">
        <v>4</v>
      </c>
      <c r="D41" s="34">
        <v>210930</v>
      </c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54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1" t="s">
        <v>12</v>
      </c>
      <c r="H229" s="411"/>
      <c r="I229" s="239"/>
      <c r="J229" s="227">
        <f>SUM(D8:D226)</f>
        <v>3648990</v>
      </c>
    </row>
    <row r="230" spans="1:10" x14ac:dyDescent="0.25">
      <c r="A230" s="235"/>
      <c r="B230" s="234"/>
      <c r="C230" s="240"/>
      <c r="D230" s="236"/>
      <c r="E230" s="223"/>
      <c r="F230" s="234"/>
      <c r="G230" s="411" t="s">
        <v>13</v>
      </c>
      <c r="H230" s="411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11" t="s">
        <v>14</v>
      </c>
      <c r="H231" s="411"/>
      <c r="I231" s="41"/>
      <c r="J231" s="229">
        <f>J229-J230</f>
        <v>3536490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15</v>
      </c>
      <c r="H232" s="411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1" t="s">
        <v>16</v>
      </c>
      <c r="H233" s="411"/>
      <c r="I233" s="239"/>
      <c r="J233" s="227">
        <f>J231+J232</f>
        <v>3536490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5</v>
      </c>
      <c r="H234" s="411"/>
      <c r="I234" s="239"/>
      <c r="J234" s="227">
        <f>SUM(I8:I228)</f>
        <v>3132735</v>
      </c>
    </row>
    <row r="235" spans="1:10" x14ac:dyDescent="0.25">
      <c r="A235" s="235"/>
      <c r="B235" s="230"/>
      <c r="C235" s="240"/>
      <c r="D235" s="231"/>
      <c r="E235" s="237"/>
      <c r="F235" s="234"/>
      <c r="G235" s="411" t="s">
        <v>32</v>
      </c>
      <c r="H235" s="411"/>
      <c r="I235" s="240" t="str">
        <f>IF(J235&gt;0,"SALDO",IF(J235&lt;0,"PIUTANG",IF(J235=0,"LUNAS")))</f>
        <v>PIUTANG</v>
      </c>
      <c r="J235" s="227">
        <f>J234-J233</f>
        <v>-403755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3"/>
  <sheetViews>
    <sheetView workbookViewId="0">
      <pane ySplit="7" topLeftCell="A63" activePane="bottomLeft" state="frozen"/>
      <selection pane="bottomLeft" activeCell="G73" sqref="G73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SUM(D63:D69)</f>
        <v>3469903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J83*-1</f>
        <v>881387</v>
      </c>
      <c r="J2" s="218"/>
      <c r="L2" s="238">
        <f>SUM(G63:G69)</f>
        <v>382813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3087090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49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98">
        <v>43385</v>
      </c>
      <c r="B70" s="99">
        <v>180177142</v>
      </c>
      <c r="C70" s="253">
        <v>2</v>
      </c>
      <c r="D70" s="34">
        <v>201425</v>
      </c>
      <c r="E70" s="101"/>
      <c r="F70" s="99"/>
      <c r="G70" s="34"/>
      <c r="H70" s="101"/>
      <c r="I70" s="102"/>
      <c r="J70" s="34"/>
      <c r="L70" s="238"/>
    </row>
    <row r="71" spans="1:12" x14ac:dyDescent="0.25">
      <c r="A71" s="98">
        <v>43386</v>
      </c>
      <c r="B71" s="99">
        <v>180177199</v>
      </c>
      <c r="C71" s="253">
        <v>3</v>
      </c>
      <c r="D71" s="34">
        <v>392525</v>
      </c>
      <c r="E71" s="101"/>
      <c r="F71" s="99"/>
      <c r="G71" s="34"/>
      <c r="H71" s="101"/>
      <c r="I71" s="102"/>
      <c r="J71" s="34"/>
      <c r="L71" s="238"/>
    </row>
    <row r="72" spans="1:12" x14ac:dyDescent="0.25">
      <c r="A72" s="98">
        <v>43388</v>
      </c>
      <c r="B72" s="99">
        <v>180177336</v>
      </c>
      <c r="C72" s="253">
        <v>3</v>
      </c>
      <c r="D72" s="34">
        <v>426475</v>
      </c>
      <c r="E72" s="101">
        <v>180045731</v>
      </c>
      <c r="F72" s="99">
        <v>1</v>
      </c>
      <c r="G72" s="34">
        <v>139038</v>
      </c>
      <c r="H72" s="101"/>
      <c r="I72" s="102"/>
      <c r="J72" s="34"/>
      <c r="L72" s="238"/>
    </row>
    <row r="73" spans="1:12" x14ac:dyDescent="0.25">
      <c r="A73" s="98"/>
      <c r="B73" s="99"/>
      <c r="C73" s="253"/>
      <c r="D73" s="34"/>
      <c r="E73" s="101"/>
      <c r="F73" s="99"/>
      <c r="G73" s="34"/>
      <c r="H73" s="101"/>
      <c r="I73" s="102"/>
      <c r="J73" s="34"/>
      <c r="L73" s="238"/>
    </row>
    <row r="74" spans="1:12" x14ac:dyDescent="0.25">
      <c r="A74" s="235"/>
      <c r="B74" s="234"/>
      <c r="C74" s="26"/>
      <c r="D74" s="236"/>
      <c r="E74" s="237"/>
      <c r="F74" s="234"/>
      <c r="G74" s="236"/>
      <c r="H74" s="237"/>
      <c r="I74" s="239"/>
      <c r="J74" s="236"/>
    </row>
    <row r="75" spans="1:12" x14ac:dyDescent="0.25">
      <c r="A75" s="235"/>
      <c r="B75" s="223" t="s">
        <v>11</v>
      </c>
      <c r="C75" s="27">
        <f>SUM(C8:C74)</f>
        <v>210</v>
      </c>
      <c r="D75" s="224"/>
      <c r="E75" s="223" t="s">
        <v>11</v>
      </c>
      <c r="F75" s="223">
        <f>SUM(F8:F74)</f>
        <v>10</v>
      </c>
      <c r="G75" s="5"/>
      <c r="H75" s="234"/>
      <c r="I75" s="240"/>
      <c r="J75" s="5"/>
    </row>
    <row r="76" spans="1:12" x14ac:dyDescent="0.25">
      <c r="A76" s="235"/>
      <c r="B76" s="223"/>
      <c r="C76" s="27"/>
      <c r="D76" s="224"/>
      <c r="E76" s="223"/>
      <c r="F76" s="223"/>
      <c r="G76" s="32"/>
      <c r="H76" s="33"/>
      <c r="I76" s="240"/>
      <c r="J76" s="5"/>
    </row>
    <row r="77" spans="1:12" x14ac:dyDescent="0.25">
      <c r="A77" s="225"/>
      <c r="B77" s="226"/>
      <c r="C77" s="26"/>
      <c r="D77" s="236"/>
      <c r="E77" s="223"/>
      <c r="F77" s="234"/>
      <c r="G77" s="411" t="s">
        <v>12</v>
      </c>
      <c r="H77" s="411"/>
      <c r="I77" s="239"/>
      <c r="J77" s="227">
        <f>SUM(D8:D74)</f>
        <v>22789479</v>
      </c>
    </row>
    <row r="78" spans="1:12" x14ac:dyDescent="0.25">
      <c r="A78" s="235"/>
      <c r="B78" s="234"/>
      <c r="C78" s="26"/>
      <c r="D78" s="236"/>
      <c r="E78" s="237"/>
      <c r="F78" s="234"/>
      <c r="G78" s="411" t="s">
        <v>13</v>
      </c>
      <c r="H78" s="411"/>
      <c r="I78" s="239"/>
      <c r="J78" s="227">
        <f>SUM(G8:G74)</f>
        <v>1098389</v>
      </c>
    </row>
    <row r="79" spans="1:12" x14ac:dyDescent="0.25">
      <c r="A79" s="228"/>
      <c r="B79" s="237"/>
      <c r="C79" s="26"/>
      <c r="D79" s="236"/>
      <c r="E79" s="237"/>
      <c r="F79" s="234"/>
      <c r="G79" s="411" t="s">
        <v>14</v>
      </c>
      <c r="H79" s="411"/>
      <c r="I79" s="41"/>
      <c r="J79" s="229">
        <f>J77-J78</f>
        <v>21691090</v>
      </c>
    </row>
    <row r="80" spans="1:12" x14ac:dyDescent="0.25">
      <c r="A80" s="235"/>
      <c r="B80" s="230"/>
      <c r="C80" s="26"/>
      <c r="D80" s="231"/>
      <c r="E80" s="237"/>
      <c r="F80" s="234"/>
      <c r="G80" s="411" t="s">
        <v>15</v>
      </c>
      <c r="H80" s="411"/>
      <c r="I80" s="239"/>
      <c r="J80" s="227">
        <f>SUM(H8:H75)</f>
        <v>0</v>
      </c>
    </row>
    <row r="81" spans="1:10" x14ac:dyDescent="0.25">
      <c r="A81" s="235"/>
      <c r="B81" s="230"/>
      <c r="C81" s="26"/>
      <c r="D81" s="231"/>
      <c r="E81" s="237"/>
      <c r="F81" s="234"/>
      <c r="G81" s="411" t="s">
        <v>16</v>
      </c>
      <c r="H81" s="411"/>
      <c r="I81" s="239"/>
      <c r="J81" s="227">
        <f>J79+J80</f>
        <v>21691090</v>
      </c>
    </row>
    <row r="82" spans="1:10" x14ac:dyDescent="0.25">
      <c r="A82" s="235"/>
      <c r="B82" s="230"/>
      <c r="C82" s="26"/>
      <c r="D82" s="231"/>
      <c r="E82" s="237"/>
      <c r="F82" s="234"/>
      <c r="G82" s="411" t="s">
        <v>5</v>
      </c>
      <c r="H82" s="411"/>
      <c r="I82" s="239"/>
      <c r="J82" s="227">
        <f>SUM(I8:I75)</f>
        <v>20809703</v>
      </c>
    </row>
    <row r="83" spans="1:10" x14ac:dyDescent="0.25">
      <c r="A83" s="235"/>
      <c r="B83" s="230"/>
      <c r="C83" s="26"/>
      <c r="D83" s="231"/>
      <c r="E83" s="237"/>
      <c r="F83" s="234"/>
      <c r="G83" s="411" t="s">
        <v>32</v>
      </c>
      <c r="H83" s="411"/>
      <c r="I83" s="240" t="str">
        <f>IF(J83&gt;0,"SALDO",IF(J83&lt;0,"PIUTANG",IF(J83=0,"LUNAS")))</f>
        <v>PIUTANG</v>
      </c>
      <c r="J83" s="227">
        <f>J82-J81</f>
        <v>-881387</v>
      </c>
    </row>
  </sheetData>
  <mergeCells count="15">
    <mergeCell ref="G83:H83"/>
    <mergeCell ref="G77:H77"/>
    <mergeCell ref="G78:H78"/>
    <mergeCell ref="G79:H79"/>
    <mergeCell ref="G80:H80"/>
    <mergeCell ref="G81:H81"/>
    <mergeCell ref="G82:H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2" sqref="I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1" t="s">
        <v>12</v>
      </c>
      <c r="H190" s="411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1" t="s">
        <v>13</v>
      </c>
      <c r="H191" s="411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1" t="s">
        <v>14</v>
      </c>
      <c r="H192" s="411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1" t="s">
        <v>15</v>
      </c>
      <c r="H193" s="411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1" t="s">
        <v>16</v>
      </c>
      <c r="H194" s="411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1" t="s">
        <v>5</v>
      </c>
      <c r="H195" s="411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1" t="s">
        <v>32</v>
      </c>
      <c r="H196" s="411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E73" sqref="E7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482564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>
        <v>43387</v>
      </c>
      <c r="B73" s="99">
        <v>180177254</v>
      </c>
      <c r="C73" s="100">
        <v>2</v>
      </c>
      <c r="D73" s="34">
        <v>191188</v>
      </c>
      <c r="E73" s="101">
        <v>180045708</v>
      </c>
      <c r="F73" s="99">
        <v>6</v>
      </c>
      <c r="G73" s="34">
        <v>626850</v>
      </c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389</v>
      </c>
      <c r="D77" s="9"/>
      <c r="E77" s="8" t="s">
        <v>11</v>
      </c>
      <c r="F77" s="8">
        <f>SUM(F8:F76)</f>
        <v>115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1" t="s">
        <v>12</v>
      </c>
      <c r="H79" s="411"/>
      <c r="I79" s="39"/>
      <c r="J79" s="13">
        <f>SUM(D8:D76)</f>
        <v>43367990</v>
      </c>
      <c r="M79" s="37"/>
    </row>
    <row r="80" spans="1:17" x14ac:dyDescent="0.25">
      <c r="A80" s="4"/>
      <c r="B80" s="3"/>
      <c r="C80" s="40"/>
      <c r="D80" s="6"/>
      <c r="E80" s="7"/>
      <c r="F80" s="3"/>
      <c r="G80" s="411" t="s">
        <v>13</v>
      </c>
      <c r="H80" s="411"/>
      <c r="I80" s="39"/>
      <c r="J80" s="13">
        <f>SUM(G8:G76)</f>
        <v>13528197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1" t="s">
        <v>14</v>
      </c>
      <c r="H81" s="411"/>
      <c r="I81" s="41"/>
      <c r="J81" s="15">
        <f>J79-J80</f>
        <v>29839793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1" t="s">
        <v>15</v>
      </c>
      <c r="H82" s="411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1" t="s">
        <v>16</v>
      </c>
      <c r="H83" s="411"/>
      <c r="I83" s="39"/>
      <c r="J83" s="13">
        <f>J81+J82</f>
        <v>29839793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1" t="s">
        <v>5</v>
      </c>
      <c r="H84" s="411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1" t="s">
        <v>32</v>
      </c>
      <c r="H85" s="411"/>
      <c r="I85" s="40" t="str">
        <f>IF(J85&gt;0,"SALDO",IF(J85&lt;0,"PIUTANG",IF(J85=0,"LUNAS")))</f>
        <v>PIUTANG</v>
      </c>
      <c r="J85" s="13">
        <f>J84-J83</f>
        <v>-482564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19" activePane="bottomLeft" state="frozen"/>
      <selection pane="bottomLeft" activeCell="B25" sqref="B2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J37*-1</f>
        <v>4002263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49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98">
        <v>43384</v>
      </c>
      <c r="B25" s="99">
        <v>180177021</v>
      </c>
      <c r="C25" s="253">
        <v>39</v>
      </c>
      <c r="D25" s="34">
        <v>4181800</v>
      </c>
      <c r="E25" s="101">
        <v>180045670</v>
      </c>
      <c r="F25" s="99">
        <v>2</v>
      </c>
      <c r="G25" s="34">
        <v>178413</v>
      </c>
      <c r="H25" s="101"/>
      <c r="I25" s="102"/>
      <c r="J25" s="34"/>
      <c r="L25" s="238"/>
    </row>
    <row r="26" spans="1:12" s="233" customFormat="1" x14ac:dyDescent="0.25">
      <c r="A26" s="98"/>
      <c r="B26" s="99"/>
      <c r="C26" s="253"/>
      <c r="D26" s="34"/>
      <c r="E26" s="101"/>
      <c r="F26" s="99"/>
      <c r="G26" s="34"/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597</v>
      </c>
      <c r="D29" s="9"/>
      <c r="E29" s="8" t="s">
        <v>11</v>
      </c>
      <c r="F29" s="8">
        <f>SUM(F8:F28)</f>
        <v>99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1" t="s">
        <v>12</v>
      </c>
      <c r="H31" s="411"/>
      <c r="I31" s="39"/>
      <c r="J31" s="13">
        <f>SUM(D8:D28)</f>
        <v>62603979</v>
      </c>
    </row>
    <row r="32" spans="1:12" x14ac:dyDescent="0.25">
      <c r="A32" s="4"/>
      <c r="B32" s="3"/>
      <c r="C32" s="26"/>
      <c r="D32" s="6"/>
      <c r="E32" s="7"/>
      <c r="F32" s="3"/>
      <c r="G32" s="411" t="s">
        <v>13</v>
      </c>
      <c r="H32" s="411"/>
      <c r="I32" s="39"/>
      <c r="J32" s="13">
        <f>SUM(G8:G28)</f>
        <v>10672716</v>
      </c>
    </row>
    <row r="33" spans="1:10" x14ac:dyDescent="0.25">
      <c r="A33" s="14"/>
      <c r="B33" s="7"/>
      <c r="C33" s="26"/>
      <c r="D33" s="6"/>
      <c r="E33" s="7"/>
      <c r="F33" s="3"/>
      <c r="G33" s="411" t="s">
        <v>14</v>
      </c>
      <c r="H33" s="411"/>
      <c r="I33" s="41"/>
      <c r="J33" s="15">
        <f>J31-J32</f>
        <v>51931263</v>
      </c>
    </row>
    <row r="34" spans="1:10" x14ac:dyDescent="0.25">
      <c r="A34" s="4"/>
      <c r="B34" s="16"/>
      <c r="C34" s="26"/>
      <c r="D34" s="17"/>
      <c r="E34" s="7"/>
      <c r="F34" s="3"/>
      <c r="G34" s="411" t="s">
        <v>15</v>
      </c>
      <c r="H34" s="411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1" t="s">
        <v>16</v>
      </c>
      <c r="H35" s="411"/>
      <c r="I35" s="39"/>
      <c r="J35" s="13">
        <f>J33+J34</f>
        <v>51931263</v>
      </c>
    </row>
    <row r="36" spans="1:10" x14ac:dyDescent="0.25">
      <c r="A36" s="4"/>
      <c r="B36" s="16"/>
      <c r="C36" s="26"/>
      <c r="D36" s="17"/>
      <c r="E36" s="7"/>
      <c r="F36" s="3"/>
      <c r="G36" s="411" t="s">
        <v>5</v>
      </c>
      <c r="H36" s="411"/>
      <c r="I36" s="39"/>
      <c r="J36" s="13">
        <f>SUM(I8:I29)</f>
        <v>47929000</v>
      </c>
    </row>
    <row r="37" spans="1:10" x14ac:dyDescent="0.25">
      <c r="A37" s="4"/>
      <c r="B37" s="16"/>
      <c r="C37" s="26"/>
      <c r="D37" s="17"/>
      <c r="E37" s="7"/>
      <c r="F37" s="3"/>
      <c r="G37" s="411" t="s">
        <v>32</v>
      </c>
      <c r="H37" s="411"/>
      <c r="I37" s="40" t="str">
        <f>IF(J37&gt;0,"SALDO",IF(J37&lt;0,"PIUTANG",IF(J37=0,"LUNAS")))</f>
        <v>PIUTANG</v>
      </c>
      <c r="J37" s="13">
        <f>J36-J35</f>
        <v>-4002263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0" activePane="bottomLeft" state="frozen"/>
      <selection pane="bottomLeft" activeCell="B48" sqref="B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6408538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98">
        <v>43380</v>
      </c>
      <c r="B46" s="99">
        <v>180176684</v>
      </c>
      <c r="C46" s="100">
        <v>9</v>
      </c>
      <c r="D46" s="34">
        <v>1022875</v>
      </c>
      <c r="E46" s="101">
        <v>180045608</v>
      </c>
      <c r="F46" s="99">
        <v>11</v>
      </c>
      <c r="G46" s="34">
        <v>1231388</v>
      </c>
      <c r="H46" s="102"/>
      <c r="I46" s="102">
        <v>4000000</v>
      </c>
      <c r="J46" s="34" t="s">
        <v>17</v>
      </c>
    </row>
    <row r="47" spans="1:10" x14ac:dyDescent="0.25">
      <c r="A47" s="98">
        <v>43380</v>
      </c>
      <c r="B47" s="99">
        <v>180176685</v>
      </c>
      <c r="C47" s="100">
        <v>10</v>
      </c>
      <c r="D47" s="34">
        <v>905888</v>
      </c>
      <c r="E47" s="101"/>
      <c r="F47" s="99"/>
      <c r="G47" s="34"/>
      <c r="H47" s="102"/>
      <c r="I47" s="102"/>
      <c r="J47" s="34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893</v>
      </c>
      <c r="D54" s="224"/>
      <c r="E54" s="223" t="s">
        <v>11</v>
      </c>
      <c r="F54" s="223">
        <f>SUM(F8:F53)</f>
        <v>147</v>
      </c>
      <c r="G54" s="224">
        <f>SUM(G8:G53)</f>
        <v>15413128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11" t="s">
        <v>12</v>
      </c>
      <c r="H56" s="411"/>
      <c r="I56" s="239"/>
      <c r="J56" s="227">
        <f>SUM(D8:D53)</f>
        <v>93178842</v>
      </c>
    </row>
    <row r="57" spans="1:16" x14ac:dyDescent="0.25">
      <c r="A57" s="235"/>
      <c r="B57" s="234"/>
      <c r="C57" s="240"/>
      <c r="D57" s="236"/>
      <c r="E57" s="223"/>
      <c r="F57" s="234"/>
      <c r="G57" s="411" t="s">
        <v>13</v>
      </c>
      <c r="H57" s="411"/>
      <c r="I57" s="239"/>
      <c r="J57" s="227">
        <f>SUM(G8:G53)</f>
        <v>15413128</v>
      </c>
    </row>
    <row r="58" spans="1:16" x14ac:dyDescent="0.25">
      <c r="A58" s="228"/>
      <c r="B58" s="237"/>
      <c r="C58" s="240"/>
      <c r="D58" s="236"/>
      <c r="E58" s="237"/>
      <c r="F58" s="234"/>
      <c r="G58" s="411" t="s">
        <v>14</v>
      </c>
      <c r="H58" s="411"/>
      <c r="I58" s="41"/>
      <c r="J58" s="229">
        <f>J56-J57</f>
        <v>77765714</v>
      </c>
    </row>
    <row r="59" spans="1:16" x14ac:dyDescent="0.25">
      <c r="A59" s="235"/>
      <c r="B59" s="230"/>
      <c r="C59" s="240"/>
      <c r="D59" s="231"/>
      <c r="E59" s="237"/>
      <c r="F59" s="223"/>
      <c r="G59" s="411" t="s">
        <v>15</v>
      </c>
      <c r="H59" s="411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11" t="s">
        <v>16</v>
      </c>
      <c r="H60" s="411"/>
      <c r="I60" s="239"/>
      <c r="J60" s="227">
        <f>J58+J59</f>
        <v>77765714</v>
      </c>
    </row>
    <row r="61" spans="1:16" x14ac:dyDescent="0.25">
      <c r="A61" s="235"/>
      <c r="B61" s="230"/>
      <c r="C61" s="240"/>
      <c r="D61" s="231"/>
      <c r="E61" s="237"/>
      <c r="F61" s="234"/>
      <c r="G61" s="411" t="s">
        <v>5</v>
      </c>
      <c r="H61" s="411"/>
      <c r="I61" s="239"/>
      <c r="J61" s="227">
        <f>SUM(I8:I55)</f>
        <v>71357176</v>
      </c>
    </row>
    <row r="62" spans="1:16" x14ac:dyDescent="0.25">
      <c r="A62" s="235"/>
      <c r="B62" s="230"/>
      <c r="C62" s="240"/>
      <c r="D62" s="231"/>
      <c r="E62" s="237"/>
      <c r="F62" s="234"/>
      <c r="G62" s="411" t="s">
        <v>32</v>
      </c>
      <c r="H62" s="411"/>
      <c r="I62" s="240" t="str">
        <f>IF(J62&gt;0,"SALDO",IF(J62&lt;0,"PIUTANG",IF(J62=0,"LUNAS")))</f>
        <v>PIUTANG</v>
      </c>
      <c r="J62" s="227">
        <f>J61-J60</f>
        <v>-6408538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11" t="s">
        <v>12</v>
      </c>
      <c r="H27" s="411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11" t="s">
        <v>13</v>
      </c>
      <c r="H28" s="411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11" t="s">
        <v>14</v>
      </c>
      <c r="H29" s="411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11" t="s">
        <v>15</v>
      </c>
      <c r="H30" s="411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11" t="s">
        <v>16</v>
      </c>
      <c r="H31" s="411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11" t="s">
        <v>5</v>
      </c>
      <c r="H32" s="411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11" t="s">
        <v>32</v>
      </c>
      <c r="H33" s="411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32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32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49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32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49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32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E13" sqref="E13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43388</v>
      </c>
      <c r="C5" s="281">
        <f>'Taufik ST'!I2</f>
        <v>1626537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43381</v>
      </c>
      <c r="C6" s="281">
        <f>'Indra Fashion'!I2</f>
        <v>1005114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43388</v>
      </c>
      <c r="C8" s="281">
        <f>Bandros!I2</f>
        <v>11822740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6408538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43386</v>
      </c>
      <c r="C11" s="281">
        <f>ESP!I2</f>
        <v>4006788</v>
      </c>
      <c r="E11" s="289"/>
    </row>
    <row r="12" spans="1:5" s="267" customFormat="1" ht="18.75" customHeight="1" x14ac:dyDescent="0.25">
      <c r="A12" s="185" t="s">
        <v>203</v>
      </c>
      <c r="B12" s="184">
        <v>43385</v>
      </c>
      <c r="C12" s="281">
        <f>Yuan!I2</f>
        <v>881387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482564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43384</v>
      </c>
      <c r="C18" s="281">
        <f>Agus!I2</f>
        <v>4002263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>
        <v>43388</v>
      </c>
      <c r="C21" s="281">
        <f>'Sale ESP'!I2</f>
        <v>403755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40513838.5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7" t="s">
        <v>13</v>
      </c>
      <c r="H648" s="437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7" t="s">
        <v>14</v>
      </c>
      <c r="H649" s="437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7" t="s">
        <v>15</v>
      </c>
      <c r="H650" s="437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7" t="s">
        <v>16</v>
      </c>
      <c r="H651" s="437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7" t="s">
        <v>5</v>
      </c>
      <c r="H652" s="437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7" t="s">
        <v>32</v>
      </c>
      <c r="H653" s="437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49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32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32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7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7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1" t="s">
        <v>12</v>
      </c>
      <c r="H31" s="41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1" t="s">
        <v>13</v>
      </c>
      <c r="H32" s="41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1" t="s">
        <v>14</v>
      </c>
      <c r="H33" s="41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1" t="s">
        <v>15</v>
      </c>
      <c r="H34" s="41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1" t="s">
        <v>16</v>
      </c>
      <c r="H35" s="41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1" t="s">
        <v>5</v>
      </c>
      <c r="H36" s="41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1" t="s">
        <v>32</v>
      </c>
      <c r="H37" s="41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32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7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32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49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32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4" t="s">
        <v>12</v>
      </c>
      <c r="H19" s="4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4" t="s">
        <v>13</v>
      </c>
      <c r="H20" s="4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4" t="s">
        <v>14</v>
      </c>
      <c r="H21" s="4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4" t="s">
        <v>15</v>
      </c>
      <c r="H22" s="4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4" t="s">
        <v>16</v>
      </c>
      <c r="H23" s="4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4" t="s">
        <v>5</v>
      </c>
      <c r="H24" s="4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4" t="s">
        <v>32</v>
      </c>
      <c r="H25" s="4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49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49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32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49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49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49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49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32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49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32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32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4" t="s">
        <v>12</v>
      </c>
      <c r="H66" s="4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13</v>
      </c>
      <c r="H67" s="4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4" t="s">
        <v>14</v>
      </c>
      <c r="H68" s="4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15</v>
      </c>
      <c r="H69" s="4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16</v>
      </c>
      <c r="H70" s="4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5</v>
      </c>
      <c r="H71" s="4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4" t="s">
        <v>32</v>
      </c>
      <c r="H72" s="4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32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4" t="s">
        <v>12</v>
      </c>
      <c r="H65" s="4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4" t="s">
        <v>13</v>
      </c>
      <c r="H66" s="4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14</v>
      </c>
      <c r="H67" s="4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4" t="s">
        <v>15</v>
      </c>
      <c r="H68" s="4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16</v>
      </c>
      <c r="H69" s="4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5</v>
      </c>
      <c r="H70" s="4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32</v>
      </c>
      <c r="H71" s="4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2018-10-15T10:23:06Z</dcterms:modified>
</cp:coreProperties>
</file>