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O 2710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7" i="2"/>
  <c r="C15" i="2"/>
  <c r="C14" i="2"/>
  <c r="C13" i="2"/>
  <c r="C11" i="2"/>
  <c r="C9" i="2"/>
  <c r="C8" i="2"/>
  <c r="Q8" i="2" s="1"/>
  <c r="C7" i="2"/>
  <c r="Q7" i="2" s="1"/>
  <c r="C6" i="2"/>
  <c r="C5" i="2"/>
  <c r="C4" i="2"/>
  <c r="L4" i="2" s="1"/>
  <c r="C16" i="2"/>
  <c r="O20" i="2"/>
  <c r="P20" i="2"/>
  <c r="Q14" i="2"/>
  <c r="Q15" i="2"/>
  <c r="Q16" i="2"/>
  <c r="Q17" i="2"/>
  <c r="Q18" i="2"/>
  <c r="Q19" i="2"/>
  <c r="Q13" i="2"/>
  <c r="Q5" i="2"/>
  <c r="Q6" i="2"/>
  <c r="Q9" i="2"/>
  <c r="Q10" i="2"/>
  <c r="Q4" i="2"/>
  <c r="N20" i="2"/>
  <c r="P19" i="2"/>
  <c r="P18" i="2"/>
  <c r="P17" i="2"/>
  <c r="P16" i="2"/>
  <c r="P15" i="2"/>
  <c r="P14" i="2"/>
  <c r="P13" i="2"/>
  <c r="O11" i="2"/>
  <c r="N11" i="2"/>
  <c r="P11" i="2" s="1"/>
  <c r="P10" i="2"/>
  <c r="P9" i="2"/>
  <c r="P8" i="2"/>
  <c r="P7" i="2"/>
  <c r="P6" i="2"/>
  <c r="P5" i="2"/>
  <c r="P4" i="2"/>
  <c r="L14" i="2"/>
  <c r="L15" i="2"/>
  <c r="L16" i="2"/>
  <c r="L17" i="2"/>
  <c r="L18" i="2"/>
  <c r="L19" i="2"/>
  <c r="L13" i="2"/>
  <c r="L5" i="2"/>
  <c r="L6" i="2"/>
  <c r="L7" i="2"/>
  <c r="L8" i="2"/>
  <c r="L9" i="2"/>
  <c r="L10" i="2"/>
  <c r="J20" i="2"/>
  <c r="I20" i="2"/>
  <c r="K20" i="2" s="1"/>
  <c r="K19" i="2"/>
  <c r="K18" i="2"/>
  <c r="K17" i="2"/>
  <c r="K16" i="2"/>
  <c r="K15" i="2"/>
  <c r="K14" i="2"/>
  <c r="K13" i="2"/>
  <c r="J11" i="2"/>
  <c r="I11" i="2"/>
  <c r="K10" i="2"/>
  <c r="K9" i="2"/>
  <c r="K8" i="2"/>
  <c r="K7" i="2"/>
  <c r="K6" i="2"/>
  <c r="K5" i="2"/>
  <c r="K4" i="2"/>
  <c r="E20" i="2"/>
  <c r="E11" i="2"/>
  <c r="F11" i="2"/>
  <c r="D11" i="2"/>
  <c r="C10" i="2"/>
  <c r="K11" i="2" l="1"/>
  <c r="F14" i="2" l="1"/>
  <c r="G14" i="2" s="1"/>
  <c r="F15" i="2"/>
  <c r="G15" i="2" s="1"/>
  <c r="F16" i="2"/>
  <c r="F17" i="2"/>
  <c r="F18" i="2"/>
  <c r="F19" i="2"/>
  <c r="F13" i="2"/>
  <c r="F5" i="2"/>
  <c r="F6" i="2"/>
  <c r="G6" i="2" s="1"/>
  <c r="F7" i="2"/>
  <c r="F8" i="2"/>
  <c r="F9" i="2"/>
  <c r="F10" i="2"/>
  <c r="G10" i="2" s="1"/>
  <c r="F4" i="2"/>
  <c r="G8" i="2"/>
  <c r="C20" i="2"/>
  <c r="G19" i="2"/>
  <c r="C18" i="2"/>
  <c r="G18" i="2" s="1"/>
  <c r="G17" i="2"/>
  <c r="G5" i="2"/>
  <c r="G13" i="2"/>
  <c r="L20" i="2" l="1"/>
  <c r="Q20" i="2"/>
  <c r="G7" i="2"/>
  <c r="G9" i="2"/>
  <c r="G4" i="2"/>
  <c r="G16" i="2"/>
  <c r="D20" i="2"/>
  <c r="F20" i="2" s="1"/>
  <c r="G20" i="2" s="1"/>
  <c r="G11" i="2" l="1"/>
  <c r="Q11" i="2"/>
  <c r="L11" i="2"/>
</calcChain>
</file>

<file path=xl/sharedStrings.xml><?xml version="1.0" encoding="utf-8"?>
<sst xmlns="http://schemas.openxmlformats.org/spreadsheetml/2006/main" count="36" uniqueCount="20">
  <si>
    <t>Infikids</t>
  </si>
  <si>
    <t>Polos</t>
  </si>
  <si>
    <t>Up 100%</t>
  </si>
  <si>
    <t>80/100</t>
  </si>
  <si>
    <t>100/100</t>
  </si>
  <si>
    <t>100/120</t>
  </si>
  <si>
    <t>100/170</t>
  </si>
  <si>
    <t>100/180</t>
  </si>
  <si>
    <t>Kuzatura</t>
  </si>
  <si>
    <t>TOOLKIT</t>
  </si>
  <si>
    <t>IN</t>
  </si>
  <si>
    <t>OUT</t>
  </si>
  <si>
    <t>STOCK</t>
  </si>
  <si>
    <t>FISIK (SO)</t>
  </si>
  <si>
    <t>SELISIH</t>
  </si>
  <si>
    <t>TOTAL</t>
  </si>
  <si>
    <t>OPEX</t>
  </si>
  <si>
    <t>FAKTUR</t>
  </si>
  <si>
    <t>Vendor Universal</t>
  </si>
  <si>
    <t>SO : 27102018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</si>
</sst>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8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3" fontId="2" fillId="0" borderId="1" xfId="0" applyNumberFormat="1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3" fontId="5" fillId="2" borderId="1" xfId="0" applyNumberFormat="1" applyFont="1" applyFill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1" fillId="0" borderId="4" xfId="0" applyFont="1" applyBorder="1" applyAlignment="1">
      <alignment horizontal="center"/>
    </xf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abSelected="1" zoomScaleNormal="100" workbookViewId="0">
      <selection activeCell="F10" sqref="F10"/>
    </sheetView>
  </sheetViews>
  <sheetFormatPr defaultRowHeight="15" x14ac:dyDescent="0.25"/>
  <cols>
    <col min="2" max="2" width="11.42578125" customWidth="1"/>
    <col min="3" max="3" width="15" customWidth="1"/>
    <col min="4" max="4" width="8.28515625" customWidth="1"/>
    <col min="5" max="5" width="8.140625" customWidth="1"/>
    <col min="6" max="6" width="10.85546875" customWidth="1"/>
    <col min="8" max="8" width="2.140625" customWidth="1"/>
    <col min="13" max="13" width="2.7109375" customWidth="1"/>
  </cols>
  <sheetData>
    <row r="1" spans="2:17" x14ac:dyDescent="0.25">
      <c r="C1" s="18" t="s">
        <v>19</v>
      </c>
      <c r="D1" s="14" t="s">
        <v>16</v>
      </c>
      <c r="E1" s="14"/>
      <c r="F1" s="14"/>
      <c r="G1" s="14"/>
      <c r="I1" s="14" t="s">
        <v>17</v>
      </c>
      <c r="J1" s="14"/>
      <c r="K1" s="14"/>
      <c r="L1" s="14"/>
      <c r="N1" s="14" t="s">
        <v>18</v>
      </c>
      <c r="O1" s="14"/>
      <c r="P1" s="14"/>
      <c r="Q1" s="14"/>
    </row>
    <row r="2" spans="2:17" x14ac:dyDescent="0.25">
      <c r="B2" s="1" t="s">
        <v>9</v>
      </c>
      <c r="C2" s="17" t="s">
        <v>13</v>
      </c>
      <c r="D2" s="3" t="s">
        <v>10</v>
      </c>
      <c r="E2" s="3" t="s">
        <v>11</v>
      </c>
      <c r="F2" s="3" t="s">
        <v>12</v>
      </c>
      <c r="G2" s="3" t="s">
        <v>14</v>
      </c>
      <c r="I2" s="3" t="s">
        <v>10</v>
      </c>
      <c r="J2" s="3" t="s">
        <v>11</v>
      </c>
      <c r="K2" s="3" t="s">
        <v>12</v>
      </c>
      <c r="L2" s="3" t="s">
        <v>14</v>
      </c>
      <c r="N2" s="3" t="s">
        <v>10</v>
      </c>
      <c r="O2" s="3" t="s">
        <v>11</v>
      </c>
      <c r="P2" s="3" t="s">
        <v>12</v>
      </c>
      <c r="Q2" s="3" t="s">
        <v>14</v>
      </c>
    </row>
    <row r="3" spans="2:17" x14ac:dyDescent="0.25">
      <c r="B3" s="6" t="s">
        <v>0</v>
      </c>
      <c r="C3" s="7"/>
      <c r="D3" s="7"/>
      <c r="E3" s="7"/>
      <c r="F3" s="7"/>
      <c r="G3" s="7"/>
      <c r="I3" s="7"/>
      <c r="J3" s="7"/>
      <c r="K3" s="7"/>
      <c r="L3" s="7"/>
      <c r="N3" s="7"/>
      <c r="O3" s="7"/>
      <c r="P3" s="7"/>
      <c r="Q3" s="7"/>
    </row>
    <row r="4" spans="2:17" x14ac:dyDescent="0.25">
      <c r="B4" s="2" t="s">
        <v>1</v>
      </c>
      <c r="C4" s="15">
        <f>3300+47+48+108+40</f>
        <v>3543</v>
      </c>
      <c r="D4" s="11">
        <v>7534</v>
      </c>
      <c r="E4" s="4">
        <v>2796</v>
      </c>
      <c r="F4" s="4">
        <f>D4-E4</f>
        <v>4738</v>
      </c>
      <c r="G4" s="12">
        <f>C4-F4</f>
        <v>-1195</v>
      </c>
      <c r="I4" s="11">
        <v>7534</v>
      </c>
      <c r="J4" s="4">
        <v>2796</v>
      </c>
      <c r="K4" s="4">
        <f>I4-J4</f>
        <v>4738</v>
      </c>
      <c r="L4" s="8">
        <f>C4-K4</f>
        <v>-1195</v>
      </c>
      <c r="N4" s="11">
        <v>7500</v>
      </c>
      <c r="O4" s="4">
        <v>2796</v>
      </c>
      <c r="P4" s="4">
        <f>N4-O4</f>
        <v>4704</v>
      </c>
      <c r="Q4" s="8">
        <f>C4-P4</f>
        <v>-1161</v>
      </c>
    </row>
    <row r="5" spans="2:17" x14ac:dyDescent="0.25">
      <c r="B5" s="2" t="s">
        <v>2</v>
      </c>
      <c r="C5" s="15">
        <f>450+68+25+18</f>
        <v>561</v>
      </c>
      <c r="D5" s="11">
        <v>2635</v>
      </c>
      <c r="E5" s="4">
        <v>1746</v>
      </c>
      <c r="F5" s="4">
        <f t="shared" ref="F5:F10" si="0">D5-E5</f>
        <v>889</v>
      </c>
      <c r="G5" s="8">
        <f t="shared" ref="G5:G10" si="1">C5-F5</f>
        <v>-328</v>
      </c>
      <c r="I5" s="11">
        <v>2585</v>
      </c>
      <c r="J5" s="4">
        <v>1746</v>
      </c>
      <c r="K5" s="4">
        <f t="shared" ref="K5:K10" si="2">I5-J5</f>
        <v>839</v>
      </c>
      <c r="L5" s="8">
        <f t="shared" ref="L5:L11" si="3">C5-K5</f>
        <v>-278</v>
      </c>
      <c r="N5" s="11">
        <v>2500</v>
      </c>
      <c r="O5" s="4">
        <v>1746</v>
      </c>
      <c r="P5" s="4">
        <f t="shared" ref="P5:P10" si="4">N5-O5</f>
        <v>754</v>
      </c>
      <c r="Q5" s="8">
        <f t="shared" ref="Q5:Q11" si="5">C5-P5</f>
        <v>-193</v>
      </c>
    </row>
    <row r="6" spans="2:17" x14ac:dyDescent="0.25">
      <c r="B6" s="2" t="s">
        <v>3</v>
      </c>
      <c r="C6" s="15">
        <f>177+24+75+22</f>
        <v>298</v>
      </c>
      <c r="D6" s="11">
        <v>1090</v>
      </c>
      <c r="E6" s="4">
        <v>675</v>
      </c>
      <c r="F6" s="4">
        <f t="shared" si="0"/>
        <v>415</v>
      </c>
      <c r="G6" s="8">
        <f t="shared" si="1"/>
        <v>-117</v>
      </c>
      <c r="I6" s="11">
        <v>1050</v>
      </c>
      <c r="J6" s="4">
        <v>675</v>
      </c>
      <c r="K6" s="4">
        <f t="shared" si="2"/>
        <v>375</v>
      </c>
      <c r="L6" s="8">
        <f t="shared" si="3"/>
        <v>-77</v>
      </c>
      <c r="N6" s="11">
        <v>1000</v>
      </c>
      <c r="O6" s="4">
        <v>675</v>
      </c>
      <c r="P6" s="4">
        <f t="shared" si="4"/>
        <v>325</v>
      </c>
      <c r="Q6" s="8">
        <f t="shared" si="5"/>
        <v>-27</v>
      </c>
    </row>
    <row r="7" spans="2:17" x14ac:dyDescent="0.25">
      <c r="B7" s="2" t="s">
        <v>4</v>
      </c>
      <c r="C7" s="15">
        <f>585+36+50+11</f>
        <v>682</v>
      </c>
      <c r="D7" s="11">
        <v>3099</v>
      </c>
      <c r="E7" s="4">
        <v>2133</v>
      </c>
      <c r="F7" s="4">
        <f t="shared" si="0"/>
        <v>966</v>
      </c>
      <c r="G7" s="8">
        <f t="shared" si="1"/>
        <v>-284</v>
      </c>
      <c r="I7" s="11">
        <v>3149</v>
      </c>
      <c r="J7" s="4">
        <v>2133</v>
      </c>
      <c r="K7" s="4">
        <f t="shared" si="2"/>
        <v>1016</v>
      </c>
      <c r="L7" s="8">
        <f t="shared" si="3"/>
        <v>-334</v>
      </c>
      <c r="N7" s="11">
        <v>3000</v>
      </c>
      <c r="O7" s="4">
        <v>2133</v>
      </c>
      <c r="P7" s="4">
        <f t="shared" si="4"/>
        <v>867</v>
      </c>
      <c r="Q7" s="8">
        <f t="shared" si="5"/>
        <v>-185</v>
      </c>
    </row>
    <row r="8" spans="2:17" x14ac:dyDescent="0.25">
      <c r="B8" s="2" t="s">
        <v>5</v>
      </c>
      <c r="C8" s="15">
        <f>1487+75+7</f>
        <v>1569</v>
      </c>
      <c r="D8" s="11">
        <v>3029</v>
      </c>
      <c r="E8" s="4">
        <v>946</v>
      </c>
      <c r="F8" s="4">
        <f t="shared" si="0"/>
        <v>2083</v>
      </c>
      <c r="G8" s="8">
        <f t="shared" si="1"/>
        <v>-514</v>
      </c>
      <c r="I8" s="11">
        <v>3029</v>
      </c>
      <c r="J8" s="4">
        <v>946</v>
      </c>
      <c r="K8" s="4">
        <f t="shared" si="2"/>
        <v>2083</v>
      </c>
      <c r="L8" s="8">
        <f t="shared" si="3"/>
        <v>-514</v>
      </c>
      <c r="N8" s="11">
        <v>3000</v>
      </c>
      <c r="O8" s="4">
        <v>946</v>
      </c>
      <c r="P8" s="4">
        <f t="shared" si="4"/>
        <v>2054</v>
      </c>
      <c r="Q8" s="8">
        <f t="shared" si="5"/>
        <v>-485</v>
      </c>
    </row>
    <row r="9" spans="2:17" x14ac:dyDescent="0.25">
      <c r="B9" s="2" t="s">
        <v>6</v>
      </c>
      <c r="C9" s="15">
        <f>34</f>
        <v>34</v>
      </c>
      <c r="D9" s="11">
        <v>856</v>
      </c>
      <c r="E9" s="4">
        <v>966</v>
      </c>
      <c r="F9" s="4">
        <f t="shared" si="0"/>
        <v>-110</v>
      </c>
      <c r="G9" s="13">
        <f t="shared" si="1"/>
        <v>144</v>
      </c>
      <c r="I9" s="11">
        <v>956</v>
      </c>
      <c r="J9" s="4">
        <v>966</v>
      </c>
      <c r="K9" s="4">
        <f t="shared" si="2"/>
        <v>-10</v>
      </c>
      <c r="L9" s="8">
        <f t="shared" si="3"/>
        <v>44</v>
      </c>
      <c r="N9" s="11">
        <v>1000</v>
      </c>
      <c r="O9" s="4">
        <v>966</v>
      </c>
      <c r="P9" s="4">
        <f t="shared" si="4"/>
        <v>34</v>
      </c>
      <c r="Q9" s="10">
        <f t="shared" si="5"/>
        <v>0</v>
      </c>
    </row>
    <row r="10" spans="2:17" x14ac:dyDescent="0.25">
      <c r="B10" s="2" t="s">
        <v>7</v>
      </c>
      <c r="C10" s="15">
        <f>1445+60</f>
        <v>1505</v>
      </c>
      <c r="D10" s="11">
        <v>2662</v>
      </c>
      <c r="E10" s="4">
        <v>1003</v>
      </c>
      <c r="F10" s="4">
        <f t="shared" si="0"/>
        <v>1659</v>
      </c>
      <c r="G10" s="8">
        <f t="shared" si="1"/>
        <v>-154</v>
      </c>
      <c r="I10" s="11">
        <v>2622</v>
      </c>
      <c r="J10" s="4">
        <v>1003</v>
      </c>
      <c r="K10" s="4">
        <f t="shared" si="2"/>
        <v>1619</v>
      </c>
      <c r="L10" s="8">
        <f t="shared" si="3"/>
        <v>-114</v>
      </c>
      <c r="N10" s="11">
        <v>2500</v>
      </c>
      <c r="O10" s="4">
        <v>1003</v>
      </c>
      <c r="P10" s="4">
        <f t="shared" si="4"/>
        <v>1497</v>
      </c>
      <c r="Q10" s="8">
        <f t="shared" si="5"/>
        <v>8</v>
      </c>
    </row>
    <row r="11" spans="2:17" x14ac:dyDescent="0.25">
      <c r="B11" s="1" t="s">
        <v>15</v>
      </c>
      <c r="C11" s="16">
        <f>SUM(C4:C10)</f>
        <v>8192</v>
      </c>
      <c r="D11" s="5">
        <f>SUM(D4:D10)</f>
        <v>20905</v>
      </c>
      <c r="E11" s="5">
        <f>SUM(E4:E10)</f>
        <v>10265</v>
      </c>
      <c r="F11" s="5">
        <f>D11-E11</f>
        <v>10640</v>
      </c>
      <c r="G11" s="9">
        <f>C11-F11</f>
        <v>-2448</v>
      </c>
      <c r="I11" s="5">
        <f>SUM(I4:I10)</f>
        <v>20925</v>
      </c>
      <c r="J11" s="5">
        <f>SUM(J4:J10)</f>
        <v>10265</v>
      </c>
      <c r="K11" s="5">
        <f>I11-J11</f>
        <v>10660</v>
      </c>
      <c r="L11" s="9">
        <f t="shared" si="3"/>
        <v>-2468</v>
      </c>
      <c r="N11" s="5">
        <f>SUM(N4:N10)</f>
        <v>20500</v>
      </c>
      <c r="O11" s="5">
        <f>SUM(O4:O10)</f>
        <v>10265</v>
      </c>
      <c r="P11" s="5">
        <f>N11-O11</f>
        <v>10235</v>
      </c>
      <c r="Q11" s="9">
        <f t="shared" si="5"/>
        <v>-2043</v>
      </c>
    </row>
    <row r="12" spans="2:17" x14ac:dyDescent="0.25">
      <c r="B12" s="6" t="s">
        <v>8</v>
      </c>
      <c r="C12" s="7"/>
      <c r="D12" s="7"/>
      <c r="E12" s="7"/>
      <c r="F12" s="7"/>
      <c r="G12" s="7"/>
      <c r="I12" s="7"/>
      <c r="J12" s="7"/>
      <c r="K12" s="7"/>
      <c r="L12" s="7"/>
      <c r="N12" s="7"/>
      <c r="O12" s="7"/>
      <c r="P12" s="7"/>
      <c r="Q12" s="7"/>
    </row>
    <row r="13" spans="2:17" x14ac:dyDescent="0.25">
      <c r="B13" s="2" t="s">
        <v>1</v>
      </c>
      <c r="C13" s="15">
        <f>4329+100+32</f>
        <v>4461</v>
      </c>
      <c r="D13" s="11">
        <v>7213</v>
      </c>
      <c r="E13" s="4">
        <v>2688</v>
      </c>
      <c r="F13" s="4">
        <f>D13-E13</f>
        <v>4525</v>
      </c>
      <c r="G13" s="8">
        <f>C13-F13</f>
        <v>-64</v>
      </c>
      <c r="I13" s="11">
        <v>5263</v>
      </c>
      <c r="J13" s="4">
        <v>2688</v>
      </c>
      <c r="K13" s="4">
        <f>I13-J13</f>
        <v>2575</v>
      </c>
      <c r="L13" s="8">
        <f>C13-K13</f>
        <v>1886</v>
      </c>
      <c r="N13" s="11">
        <v>7500</v>
      </c>
      <c r="O13" s="4">
        <v>2688</v>
      </c>
      <c r="P13" s="4">
        <f>N13-O13</f>
        <v>4812</v>
      </c>
      <c r="Q13" s="8">
        <f>C13-P13</f>
        <v>-351</v>
      </c>
    </row>
    <row r="14" spans="2:17" x14ac:dyDescent="0.25">
      <c r="B14" s="2" t="s">
        <v>2</v>
      </c>
      <c r="C14" s="15">
        <f>640+68+25+14</f>
        <v>747</v>
      </c>
      <c r="D14" s="11">
        <v>2617</v>
      </c>
      <c r="E14" s="4">
        <v>1716</v>
      </c>
      <c r="F14" s="4">
        <f t="shared" ref="F14:F20" si="6">D14-E14</f>
        <v>901</v>
      </c>
      <c r="G14" s="8">
        <f t="shared" ref="G14:G20" si="7">C14-F14</f>
        <v>-154</v>
      </c>
      <c r="I14" s="11">
        <v>2617</v>
      </c>
      <c r="J14" s="4">
        <v>1716</v>
      </c>
      <c r="K14" s="4">
        <f t="shared" ref="K14:K20" si="8">I14-J14</f>
        <v>901</v>
      </c>
      <c r="L14" s="8">
        <f t="shared" ref="L14:L20" si="9">C14-K14</f>
        <v>-154</v>
      </c>
      <c r="N14" s="11">
        <v>2500</v>
      </c>
      <c r="O14" s="4">
        <v>1716</v>
      </c>
      <c r="P14" s="4">
        <f t="shared" ref="P14:P19" si="10">N14-O14</f>
        <v>784</v>
      </c>
      <c r="Q14" s="8">
        <f t="shared" ref="Q14:Q20" si="11">C14-P14</f>
        <v>-37</v>
      </c>
    </row>
    <row r="15" spans="2:17" x14ac:dyDescent="0.25">
      <c r="B15" s="2" t="s">
        <v>3</v>
      </c>
      <c r="C15" s="15">
        <f>150+100</f>
        <v>250</v>
      </c>
      <c r="D15" s="11">
        <v>1052</v>
      </c>
      <c r="E15" s="4">
        <v>665</v>
      </c>
      <c r="F15" s="4">
        <f t="shared" si="6"/>
        <v>387</v>
      </c>
      <c r="G15" s="8">
        <f t="shared" si="7"/>
        <v>-137</v>
      </c>
      <c r="I15" s="11">
        <v>1052</v>
      </c>
      <c r="J15" s="4">
        <v>665</v>
      </c>
      <c r="K15" s="4">
        <f t="shared" si="8"/>
        <v>387</v>
      </c>
      <c r="L15" s="8">
        <f t="shared" si="9"/>
        <v>-137</v>
      </c>
      <c r="N15" s="11">
        <v>1000</v>
      </c>
      <c r="O15" s="4">
        <v>665</v>
      </c>
      <c r="P15" s="4">
        <f t="shared" si="10"/>
        <v>335</v>
      </c>
      <c r="Q15" s="8">
        <f t="shared" si="11"/>
        <v>-85</v>
      </c>
    </row>
    <row r="16" spans="2:17" x14ac:dyDescent="0.25">
      <c r="B16" s="2" t="s">
        <v>4</v>
      </c>
      <c r="C16" s="15">
        <f>600+4+50+16</f>
        <v>670</v>
      </c>
      <c r="D16" s="11">
        <v>2350</v>
      </c>
      <c r="E16" s="4">
        <v>1803</v>
      </c>
      <c r="F16" s="4">
        <f t="shared" si="6"/>
        <v>547</v>
      </c>
      <c r="G16" s="13">
        <f t="shared" si="7"/>
        <v>123</v>
      </c>
      <c r="I16" s="11">
        <v>400</v>
      </c>
      <c r="J16" s="4">
        <v>1803</v>
      </c>
      <c r="K16" s="4">
        <f t="shared" si="8"/>
        <v>-1403</v>
      </c>
      <c r="L16" s="8">
        <f t="shared" si="9"/>
        <v>2073</v>
      </c>
      <c r="N16" s="11">
        <v>3000</v>
      </c>
      <c r="O16" s="4">
        <v>1803</v>
      </c>
      <c r="P16" s="4">
        <f t="shared" si="10"/>
        <v>1197</v>
      </c>
      <c r="Q16" s="8">
        <f t="shared" si="11"/>
        <v>-527</v>
      </c>
    </row>
    <row r="17" spans="2:17" x14ac:dyDescent="0.25">
      <c r="B17" s="2" t="s">
        <v>5</v>
      </c>
      <c r="C17" s="15">
        <f>802+10+75+18</f>
        <v>905</v>
      </c>
      <c r="D17" s="11">
        <v>3076</v>
      </c>
      <c r="E17" s="4">
        <v>1709</v>
      </c>
      <c r="F17" s="4">
        <f t="shared" si="6"/>
        <v>1367</v>
      </c>
      <c r="G17" s="8">
        <f t="shared" si="7"/>
        <v>-462</v>
      </c>
      <c r="I17" s="11">
        <v>3076</v>
      </c>
      <c r="J17" s="4">
        <v>1709</v>
      </c>
      <c r="K17" s="4">
        <f t="shared" si="8"/>
        <v>1367</v>
      </c>
      <c r="L17" s="8">
        <f t="shared" si="9"/>
        <v>-462</v>
      </c>
      <c r="N17" s="11">
        <v>3000</v>
      </c>
      <c r="O17" s="4">
        <v>1709</v>
      </c>
      <c r="P17" s="4">
        <f t="shared" si="10"/>
        <v>1291</v>
      </c>
      <c r="Q17" s="8">
        <f t="shared" si="11"/>
        <v>-386</v>
      </c>
    </row>
    <row r="18" spans="2:17" x14ac:dyDescent="0.25">
      <c r="B18" s="2" t="s">
        <v>6</v>
      </c>
      <c r="C18" s="15">
        <f>104+0</f>
        <v>104</v>
      </c>
      <c r="D18" s="11">
        <v>1050</v>
      </c>
      <c r="E18" s="4">
        <v>946</v>
      </c>
      <c r="F18" s="4">
        <f t="shared" si="6"/>
        <v>104</v>
      </c>
      <c r="G18" s="10">
        <f t="shared" si="7"/>
        <v>0</v>
      </c>
      <c r="I18" s="11">
        <v>1050</v>
      </c>
      <c r="J18" s="4">
        <v>946</v>
      </c>
      <c r="K18" s="4">
        <f t="shared" si="8"/>
        <v>104</v>
      </c>
      <c r="L18" s="10">
        <f t="shared" si="9"/>
        <v>0</v>
      </c>
      <c r="N18" s="11">
        <v>1000</v>
      </c>
      <c r="O18" s="4">
        <v>946</v>
      </c>
      <c r="P18" s="4">
        <f t="shared" si="10"/>
        <v>54</v>
      </c>
      <c r="Q18" s="8">
        <f t="shared" si="11"/>
        <v>50</v>
      </c>
    </row>
    <row r="19" spans="2:17" x14ac:dyDescent="0.25">
      <c r="B19" s="2" t="s">
        <v>7</v>
      </c>
      <c r="C19" s="15">
        <f>933+75</f>
        <v>1008</v>
      </c>
      <c r="D19" s="11">
        <v>2603</v>
      </c>
      <c r="E19" s="4">
        <v>918</v>
      </c>
      <c r="F19" s="4">
        <f t="shared" si="6"/>
        <v>1685</v>
      </c>
      <c r="G19" s="8">
        <f t="shared" si="7"/>
        <v>-677</v>
      </c>
      <c r="I19" s="11">
        <v>2603</v>
      </c>
      <c r="J19" s="4">
        <v>918</v>
      </c>
      <c r="K19" s="4">
        <f t="shared" si="8"/>
        <v>1685</v>
      </c>
      <c r="L19" s="8">
        <f t="shared" si="9"/>
        <v>-677</v>
      </c>
      <c r="N19" s="11">
        <v>2500</v>
      </c>
      <c r="O19" s="4">
        <v>918</v>
      </c>
      <c r="P19" s="4">
        <f t="shared" si="10"/>
        <v>1582</v>
      </c>
      <c r="Q19" s="8">
        <f t="shared" si="11"/>
        <v>-574</v>
      </c>
    </row>
    <row r="20" spans="2:17" x14ac:dyDescent="0.25">
      <c r="B20" s="1" t="s">
        <v>15</v>
      </c>
      <c r="C20" s="16">
        <f>SUM(C13:C19)</f>
        <v>8145</v>
      </c>
      <c r="D20" s="5">
        <f>SUM(D13:D19)</f>
        <v>19961</v>
      </c>
      <c r="E20" s="5">
        <f>SUM(E13:E19)</f>
        <v>10445</v>
      </c>
      <c r="F20" s="5">
        <f t="shared" si="6"/>
        <v>9516</v>
      </c>
      <c r="G20" s="9">
        <f t="shared" si="7"/>
        <v>-1371</v>
      </c>
      <c r="I20" s="5">
        <f>SUM(I13:I19)</f>
        <v>16061</v>
      </c>
      <c r="J20" s="5">
        <f>SUM(J13:J19)</f>
        <v>10445</v>
      </c>
      <c r="K20" s="5">
        <f t="shared" si="8"/>
        <v>5616</v>
      </c>
      <c r="L20" s="9">
        <f t="shared" si="9"/>
        <v>2529</v>
      </c>
      <c r="N20" s="5">
        <f>SUM(N13:N19)</f>
        <v>20500</v>
      </c>
      <c r="O20" s="5">
        <f>SUM(O13:O19)</f>
        <v>10445</v>
      </c>
      <c r="P20" s="5">
        <f>N20-O20</f>
        <v>10055</v>
      </c>
      <c r="Q20" s="9">
        <f t="shared" si="11"/>
        <v>-1910</v>
      </c>
    </row>
  </sheetData>
  <mergeCells count="3">
    <mergeCell ref="D1:G1"/>
    <mergeCell ref="I1:L1"/>
    <mergeCell ref="N1:Q1"/>
  </mergeCells>
  <pageMargins left="0.7" right="0.7" top="0.75" bottom="0.75" header="0.3" footer="0.3"/>
  <pageSetup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271018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INF-BCL</cp:lastModifiedBy>
  <dcterms:created xsi:type="dcterms:W3CDTF">2018-10-26T06:44:33Z</dcterms:created>
  <dcterms:modified xsi:type="dcterms:W3CDTF">2018-10-29T02:25:08Z</dcterms:modified>
</cp:coreProperties>
</file>