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445" windowWidth="4095" windowHeight="111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Bentang!$A$1:$J$66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Atlantis'!$L$61:$M$78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ST'!$A$5:$J$459</definedName>
    <definedName name="_xlnm.Print_Area" localSheetId="28">Widya!$A$1:$J$25</definedName>
    <definedName name="_xlnm.Print_Area" localSheetId="7">Yuan!$N$70:$N$95</definedName>
  </definedNames>
  <calcPr calcId="144525"/>
</workbook>
</file>

<file path=xl/calcChain.xml><?xml version="1.0" encoding="utf-8"?>
<calcChain xmlns="http://schemas.openxmlformats.org/spreadsheetml/2006/main">
  <c r="B13" i="15" l="1"/>
  <c r="B19" i="15"/>
  <c r="N1" i="54" l="1"/>
  <c r="L2" i="54"/>
  <c r="N2" i="54" s="1"/>
  <c r="L1" i="54"/>
  <c r="L2" i="58" l="1"/>
  <c r="L1" i="58"/>
  <c r="M2" i="57" l="1"/>
  <c r="M1" i="57"/>
  <c r="M1" i="58" l="1"/>
  <c r="M2" i="58"/>
  <c r="M73" i="61" l="1"/>
  <c r="M72" i="61"/>
  <c r="M71" i="61"/>
  <c r="M435" i="54" l="1"/>
  <c r="M434" i="54"/>
  <c r="M433" i="54"/>
  <c r="C28" i="15" l="1"/>
  <c r="L2" i="2" l="1"/>
  <c r="L1" i="2"/>
  <c r="B9" i="15" l="1"/>
  <c r="M1" i="2" l="1"/>
  <c r="L2" i="61" l="1"/>
  <c r="L1" i="61"/>
  <c r="L3" i="58"/>
  <c r="M2" i="2" l="1"/>
  <c r="L2" i="12" l="1"/>
  <c r="L1" i="12"/>
  <c r="L66" i="62" l="1"/>
  <c r="L2" i="35"/>
  <c r="L1" i="35"/>
  <c r="L678" i="63" l="1"/>
  <c r="L677" i="63"/>
  <c r="J233" i="64"/>
  <c r="J231" i="64"/>
  <c r="J229" i="64"/>
  <c r="J228" i="64"/>
  <c r="G226" i="64"/>
  <c r="F226" i="64"/>
  <c r="C226" i="64"/>
  <c r="J230" i="64" l="1"/>
  <c r="J232" i="64" s="1"/>
  <c r="J234" i="64" s="1"/>
  <c r="I2" i="64" s="1"/>
  <c r="C21" i="15" s="1"/>
  <c r="L679" i="63"/>
  <c r="I234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01" i="61" l="1"/>
  <c r="J99" i="61"/>
  <c r="J97" i="61"/>
  <c r="J96" i="61"/>
  <c r="F94" i="61"/>
  <c r="C94" i="61"/>
  <c r="J98" i="61" l="1"/>
  <c r="J100" i="61" s="1"/>
  <c r="J102" i="61" s="1"/>
  <c r="I102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463" i="58" l="1"/>
  <c r="J1461" i="58"/>
  <c r="J1459" i="58"/>
  <c r="J1458" i="58"/>
  <c r="I1456" i="58"/>
  <c r="H1456" i="58"/>
  <c r="G1456" i="58"/>
  <c r="F1456" i="58"/>
  <c r="D1456" i="58"/>
  <c r="C1456" i="58"/>
  <c r="L666" i="58"/>
  <c r="L665" i="58"/>
  <c r="M3" i="58"/>
  <c r="N3" i="58" l="1"/>
  <c r="J1460" i="58"/>
  <c r="J1462" i="58" s="1"/>
  <c r="J1464" i="58" s="1"/>
  <c r="I1464" i="58" l="1"/>
  <c r="I2" i="58"/>
  <c r="C8" i="15" s="1"/>
  <c r="M66" i="57" l="1"/>
  <c r="M65" i="57"/>
  <c r="M67" i="57" l="1"/>
  <c r="L15" i="2"/>
  <c r="L16" i="2"/>
  <c r="L17" i="2"/>
  <c r="J331" i="57" l="1"/>
  <c r="J329" i="57"/>
  <c r="J327" i="57"/>
  <c r="J326" i="57"/>
  <c r="G324" i="57"/>
  <c r="F324" i="57"/>
  <c r="C324" i="57"/>
  <c r="J328" i="57" l="1"/>
  <c r="J330" i="57" s="1"/>
  <c r="J332" i="57" s="1"/>
  <c r="I332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65" i="55"/>
  <c r="J63" i="55"/>
  <c r="J61" i="55"/>
  <c r="J60" i="55"/>
  <c r="G58" i="55"/>
  <c r="F58" i="55"/>
  <c r="C58" i="55"/>
  <c r="M1" i="56" l="1"/>
  <c r="J62" i="55"/>
  <c r="J64" i="55" s="1"/>
  <c r="J66" i="55" s="1"/>
  <c r="I66" i="55" s="1"/>
  <c r="I2" i="55" l="1"/>
  <c r="C9" i="15" s="1"/>
  <c r="I42" i="30" l="1"/>
  <c r="I44" i="30"/>
  <c r="I37" i="18" l="1"/>
  <c r="I39" i="18"/>
  <c r="L3" i="12" l="1"/>
  <c r="B17" i="15" l="1"/>
  <c r="B14" i="15"/>
  <c r="J458" i="54" l="1"/>
  <c r="J456" i="54"/>
  <c r="J454" i="54"/>
  <c r="J453" i="54"/>
  <c r="I451" i="54"/>
  <c r="H451" i="54"/>
  <c r="G451" i="54"/>
  <c r="F451" i="54"/>
  <c r="D451" i="54"/>
  <c r="C451" i="54"/>
  <c r="J455" i="54" l="1"/>
  <c r="J457" i="54" s="1"/>
  <c r="J459" i="54" s="1"/>
  <c r="I2" i="54" s="1"/>
  <c r="C5" i="15" s="1"/>
  <c r="L3" i="54"/>
  <c r="N3" i="54" s="1"/>
  <c r="I459" i="54" l="1"/>
  <c r="J193" i="35" l="1"/>
  <c r="J197" i="35"/>
  <c r="J195" i="35"/>
  <c r="J192" i="35"/>
  <c r="G190" i="35"/>
  <c r="F190" i="35"/>
  <c r="J194" i="35" l="1"/>
  <c r="J196" i="35" s="1"/>
  <c r="J198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90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21" i="2" l="1"/>
  <c r="I216" i="2"/>
  <c r="H216" i="2"/>
  <c r="G216" i="2"/>
  <c r="F216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6" i="32"/>
  <c r="J34" i="32"/>
  <c r="J32" i="32"/>
  <c r="F29" i="32"/>
  <c r="C2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84" i="12"/>
  <c r="J82" i="12"/>
  <c r="J80" i="12"/>
  <c r="J79" i="12"/>
  <c r="F77" i="12"/>
  <c r="C7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23" i="2"/>
  <c r="J219" i="2"/>
  <c r="J218" i="2"/>
  <c r="D216" i="2"/>
  <c r="C216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20" i="2"/>
  <c r="J222" i="2" s="1"/>
  <c r="J224" i="2" s="1"/>
  <c r="I224" i="2" s="1"/>
  <c r="J55" i="11"/>
  <c r="J57" i="11" s="1"/>
  <c r="J59" i="11" s="1"/>
  <c r="J59" i="34"/>
  <c r="I2" i="21"/>
  <c r="I59" i="21"/>
  <c r="J122" i="20"/>
  <c r="J124" i="20" s="1"/>
  <c r="J126" i="20" s="1"/>
  <c r="I2" i="20" s="1"/>
  <c r="J81" i="12"/>
  <c r="J83" i="12" s="1"/>
  <c r="J85" i="12" s="1"/>
  <c r="J25" i="25"/>
  <c r="I2" i="25" s="1"/>
  <c r="J77" i="33"/>
  <c r="J79" i="33" s="1"/>
  <c r="I2" i="33" s="1"/>
  <c r="J91" i="4"/>
  <c r="J93" i="4" s="1"/>
  <c r="J95" i="4" s="1"/>
  <c r="I2" i="4" s="1"/>
  <c r="J33" i="32"/>
  <c r="J35" i="32" s="1"/>
  <c r="J37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85" i="12"/>
  <c r="I126" i="20"/>
  <c r="I52" i="18"/>
  <c r="I95" i="4"/>
  <c r="I37" i="32"/>
  <c r="I2" i="32"/>
  <c r="I2" i="6"/>
  <c r="I2" i="17"/>
  <c r="I2" i="16"/>
  <c r="C15" i="15" s="1"/>
  <c r="I25" i="25"/>
  <c r="I198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<sst xmlns="http://schemas.openxmlformats.org/spreadsheetml/2006/main" count="2397" uniqueCount="227">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</sst>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8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59"/>
  <sheetViews>
    <sheetView zoomScaleNormal="100" workbookViewId="0">
      <pane ySplit="7" topLeftCell="A435" activePane="bottomLeft" state="frozen"/>
      <selection pane="bottomLeft" activeCell="E447" sqref="E447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7" t="s">
        <v>22</v>
      </c>
      <c r="G1" s="407"/>
      <c r="H1" s="407"/>
      <c r="I1" s="220" t="s">
        <v>20</v>
      </c>
      <c r="J1" s="218"/>
      <c r="L1" s="275">
        <f>SUM(D436:D448)</f>
        <v>5921916</v>
      </c>
      <c r="M1" s="238">
        <v>5921913</v>
      </c>
      <c r="N1" s="238">
        <f>L1-M1</f>
        <v>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7" t="s">
        <v>21</v>
      </c>
      <c r="G2" s="407"/>
      <c r="H2" s="407"/>
      <c r="I2" s="220">
        <f>J459*-1</f>
        <v>5302153</v>
      </c>
      <c r="J2" s="218"/>
      <c r="L2" s="276">
        <f>SUM(G436:G448)</f>
        <v>619763</v>
      </c>
      <c r="M2" s="238">
        <v>619763</v>
      </c>
      <c r="N2" s="238">
        <f>L2-M2</f>
        <v>0</v>
      </c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5302153</v>
      </c>
      <c r="M3" s="238">
        <f>M1-M2</f>
        <v>5302150</v>
      </c>
      <c r="N3" s="238">
        <f>L3+M3</f>
        <v>10604303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8" t="s">
        <v>60</v>
      </c>
      <c r="B5" s="408"/>
      <c r="C5" s="408"/>
      <c r="D5" s="408"/>
      <c r="E5" s="408"/>
      <c r="F5" s="408"/>
      <c r="G5" s="408"/>
      <c r="H5" s="408"/>
      <c r="I5" s="408"/>
      <c r="J5" s="408"/>
      <c r="L5" s="274"/>
      <c r="M5" s="238"/>
      <c r="N5" s="238"/>
      <c r="O5" s="238"/>
    </row>
    <row r="6" spans="1:15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10" t="s">
        <v>4</v>
      </c>
      <c r="I6" s="411" t="s">
        <v>5</v>
      </c>
      <c r="J6" s="412" t="s">
        <v>6</v>
      </c>
    </row>
    <row r="7" spans="1:15" x14ac:dyDescent="0.25">
      <c r="A7" s="409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10"/>
      <c r="I7" s="411"/>
      <c r="J7" s="412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10">
        <v>43402</v>
      </c>
      <c r="B436" s="115">
        <v>180178312</v>
      </c>
      <c r="C436" s="306">
        <v>4</v>
      </c>
      <c r="D436" s="117">
        <v>361025</v>
      </c>
      <c r="E436" s="118">
        <v>180045936</v>
      </c>
      <c r="F436" s="120">
        <v>1</v>
      </c>
      <c r="G436" s="117">
        <v>91438</v>
      </c>
      <c r="H436" s="118"/>
      <c r="I436" s="213"/>
      <c r="J436" s="117"/>
    </row>
    <row r="437" spans="1:13" ht="15.75" customHeight="1" x14ac:dyDescent="0.25">
      <c r="A437" s="210">
        <v>43402</v>
      </c>
      <c r="B437" s="115">
        <v>180178342</v>
      </c>
      <c r="C437" s="306">
        <v>4</v>
      </c>
      <c r="D437" s="117">
        <v>404250</v>
      </c>
      <c r="E437" s="118"/>
      <c r="F437" s="120"/>
      <c r="G437" s="117"/>
      <c r="H437" s="118"/>
      <c r="I437" s="213"/>
      <c r="J437" s="117"/>
    </row>
    <row r="438" spans="1:13" ht="15.75" customHeight="1" x14ac:dyDescent="0.25">
      <c r="A438" s="210">
        <v>43403</v>
      </c>
      <c r="B438" s="115">
        <v>180178383</v>
      </c>
      <c r="C438" s="306">
        <v>6</v>
      </c>
      <c r="D438" s="117">
        <v>546263</v>
      </c>
      <c r="E438" s="118">
        <v>180045945</v>
      </c>
      <c r="F438" s="120">
        <v>1</v>
      </c>
      <c r="G438" s="117">
        <v>110600</v>
      </c>
      <c r="H438" s="118"/>
      <c r="I438" s="213"/>
      <c r="J438" s="117"/>
    </row>
    <row r="439" spans="1:13" ht="15.75" customHeight="1" x14ac:dyDescent="0.25">
      <c r="A439" s="210">
        <v>43403</v>
      </c>
      <c r="B439" s="115">
        <v>180178389</v>
      </c>
      <c r="C439" s="306">
        <v>1</v>
      </c>
      <c r="D439" s="117">
        <v>110075</v>
      </c>
      <c r="E439" s="118"/>
      <c r="F439" s="120"/>
      <c r="G439" s="117"/>
      <c r="H439" s="118"/>
      <c r="I439" s="213"/>
      <c r="J439" s="117"/>
    </row>
    <row r="440" spans="1:13" ht="15.75" customHeight="1" x14ac:dyDescent="0.25">
      <c r="A440" s="210">
        <v>43403</v>
      </c>
      <c r="B440" s="115">
        <v>180178420</v>
      </c>
      <c r="C440" s="306">
        <v>4</v>
      </c>
      <c r="D440" s="117">
        <v>456050</v>
      </c>
      <c r="E440" s="118"/>
      <c r="F440" s="120"/>
      <c r="G440" s="117"/>
      <c r="H440" s="118"/>
      <c r="I440" s="213"/>
      <c r="J440" s="117"/>
    </row>
    <row r="441" spans="1:13" ht="15.75" customHeight="1" x14ac:dyDescent="0.25">
      <c r="A441" s="210">
        <v>43404</v>
      </c>
      <c r="B441" s="115">
        <v>180178461</v>
      </c>
      <c r="C441" s="306">
        <v>14</v>
      </c>
      <c r="D441" s="117">
        <v>1252825</v>
      </c>
      <c r="E441" s="118">
        <v>180045964</v>
      </c>
      <c r="F441" s="120">
        <v>1</v>
      </c>
      <c r="G441" s="117">
        <v>190050</v>
      </c>
      <c r="H441" s="118"/>
      <c r="I441" s="213"/>
      <c r="J441" s="117"/>
    </row>
    <row r="442" spans="1:13" ht="15.75" customHeight="1" x14ac:dyDescent="0.25">
      <c r="A442" s="210">
        <v>43404</v>
      </c>
      <c r="B442" s="115">
        <v>180178497</v>
      </c>
      <c r="C442" s="306">
        <v>6</v>
      </c>
      <c r="D442" s="117">
        <v>649688</v>
      </c>
      <c r="E442" s="118"/>
      <c r="F442" s="120"/>
      <c r="G442" s="117"/>
      <c r="H442" s="118"/>
      <c r="I442" s="213"/>
      <c r="J442" s="117"/>
    </row>
    <row r="443" spans="1:13" ht="15.75" customHeight="1" x14ac:dyDescent="0.25">
      <c r="A443" s="210">
        <v>43405</v>
      </c>
      <c r="B443" s="115">
        <v>180178530</v>
      </c>
      <c r="C443" s="306">
        <v>5</v>
      </c>
      <c r="D443" s="117">
        <v>446513</v>
      </c>
      <c r="E443" s="118">
        <v>180045976</v>
      </c>
      <c r="F443" s="120">
        <v>1</v>
      </c>
      <c r="G443" s="117">
        <v>92050</v>
      </c>
      <c r="H443" s="118"/>
      <c r="I443" s="213"/>
      <c r="J443" s="117"/>
    </row>
    <row r="444" spans="1:13" ht="15.75" customHeight="1" x14ac:dyDescent="0.25">
      <c r="A444" s="210">
        <v>43405</v>
      </c>
      <c r="B444" s="115">
        <v>180178561</v>
      </c>
      <c r="C444" s="306">
        <v>6</v>
      </c>
      <c r="D444" s="117">
        <v>600338</v>
      </c>
      <c r="E444" s="118"/>
      <c r="F444" s="120"/>
      <c r="G444" s="117"/>
      <c r="H444" s="118"/>
      <c r="I444" s="213"/>
      <c r="J444" s="117"/>
    </row>
    <row r="445" spans="1:13" ht="15.75" customHeight="1" x14ac:dyDescent="0.25">
      <c r="A445" s="210">
        <v>43406</v>
      </c>
      <c r="B445" s="115">
        <v>180178612</v>
      </c>
      <c r="C445" s="306">
        <v>7</v>
      </c>
      <c r="D445" s="117">
        <v>718113</v>
      </c>
      <c r="E445" s="118"/>
      <c r="F445" s="120"/>
      <c r="G445" s="117"/>
      <c r="H445" s="118"/>
      <c r="I445" s="213"/>
      <c r="J445" s="117"/>
    </row>
    <row r="446" spans="1:13" ht="15.75" customHeight="1" x14ac:dyDescent="0.25">
      <c r="A446" s="210">
        <v>43406</v>
      </c>
      <c r="B446" s="115">
        <v>180178627</v>
      </c>
      <c r="C446" s="306">
        <v>1</v>
      </c>
      <c r="D446" s="117">
        <v>142188</v>
      </c>
      <c r="E446" s="118"/>
      <c r="F446" s="120"/>
      <c r="G446" s="117"/>
      <c r="H446" s="118"/>
      <c r="I446" s="213"/>
      <c r="J446" s="117"/>
    </row>
    <row r="447" spans="1:13" ht="15.75" customHeight="1" x14ac:dyDescent="0.25">
      <c r="A447" s="210">
        <v>43407</v>
      </c>
      <c r="B447" s="115">
        <v>180178677</v>
      </c>
      <c r="C447" s="306">
        <v>1</v>
      </c>
      <c r="D447" s="117">
        <v>88200</v>
      </c>
      <c r="E447" s="118">
        <v>180045997</v>
      </c>
      <c r="F447" s="120">
        <v>1</v>
      </c>
      <c r="G447" s="117">
        <v>135625</v>
      </c>
      <c r="H447" s="118"/>
      <c r="I447" s="213"/>
      <c r="J447" s="117"/>
    </row>
    <row r="448" spans="1:13" ht="15.75" customHeight="1" x14ac:dyDescent="0.25">
      <c r="A448" s="210">
        <v>43407</v>
      </c>
      <c r="B448" s="115">
        <v>180178690</v>
      </c>
      <c r="C448" s="306">
        <v>2</v>
      </c>
      <c r="D448" s="117">
        <v>146388</v>
      </c>
      <c r="E448" s="118"/>
      <c r="F448" s="120"/>
      <c r="G448" s="117"/>
      <c r="H448" s="118"/>
      <c r="I448" s="213"/>
      <c r="J448" s="117"/>
    </row>
    <row r="449" spans="1:10" ht="15.75" customHeight="1" x14ac:dyDescent="0.25">
      <c r="A449" s="210"/>
      <c r="B449" s="115"/>
      <c r="C449" s="306"/>
      <c r="D449" s="117"/>
      <c r="E449" s="118"/>
      <c r="F449" s="120"/>
      <c r="G449" s="117"/>
      <c r="H449" s="118"/>
      <c r="I449" s="213"/>
      <c r="J449" s="117"/>
    </row>
    <row r="450" spans="1:10" x14ac:dyDescent="0.25">
      <c r="A450" s="235"/>
      <c r="B450" s="234"/>
      <c r="C450" s="12"/>
      <c r="D450" s="236"/>
      <c r="E450" s="237"/>
      <c r="F450" s="240"/>
      <c r="G450" s="236"/>
      <c r="H450" s="237"/>
      <c r="I450" s="239"/>
      <c r="J450" s="236"/>
    </row>
    <row r="451" spans="1:10" x14ac:dyDescent="0.25">
      <c r="A451" s="235"/>
      <c r="B451" s="223" t="s">
        <v>11</v>
      </c>
      <c r="C451" s="229">
        <f>SUM(C8:C450)</f>
        <v>4105</v>
      </c>
      <c r="D451" s="224">
        <f>SUM(D8:D450)</f>
        <v>425708960</v>
      </c>
      <c r="E451" s="223" t="s">
        <v>11</v>
      </c>
      <c r="F451" s="232">
        <f>SUM(F8:F450)</f>
        <v>551</v>
      </c>
      <c r="G451" s="224">
        <f>SUM(G8:G450)</f>
        <v>60417741</v>
      </c>
      <c r="H451" s="232">
        <f>SUM(H8:H450)</f>
        <v>0</v>
      </c>
      <c r="I451" s="232">
        <f>SUM(I8:I450)</f>
        <v>359989066</v>
      </c>
      <c r="J451" s="5"/>
    </row>
    <row r="452" spans="1:10" x14ac:dyDescent="0.25">
      <c r="A452" s="235"/>
      <c r="B452" s="223"/>
      <c r="C452" s="229"/>
      <c r="D452" s="224"/>
      <c r="E452" s="223"/>
      <c r="F452" s="232"/>
      <c r="G452" s="224"/>
      <c r="H452" s="232"/>
      <c r="I452" s="232"/>
      <c r="J452" s="5"/>
    </row>
    <row r="453" spans="1:10" x14ac:dyDescent="0.25">
      <c r="A453" s="225"/>
      <c r="B453" s="226"/>
      <c r="C453" s="12"/>
      <c r="D453" s="236"/>
      <c r="E453" s="223"/>
      <c r="F453" s="240"/>
      <c r="G453" s="406" t="s">
        <v>12</v>
      </c>
      <c r="H453" s="406"/>
      <c r="I453" s="239"/>
      <c r="J453" s="227">
        <f>SUM(D8:D450)</f>
        <v>425708960</v>
      </c>
    </row>
    <row r="454" spans="1:10" x14ac:dyDescent="0.25">
      <c r="A454" s="235"/>
      <c r="B454" s="234"/>
      <c r="C454" s="12"/>
      <c r="D454" s="236"/>
      <c r="E454" s="237"/>
      <c r="F454" s="240"/>
      <c r="G454" s="406" t="s">
        <v>13</v>
      </c>
      <c r="H454" s="406"/>
      <c r="I454" s="239"/>
      <c r="J454" s="227">
        <f>SUM(G8:G450)</f>
        <v>60417741</v>
      </c>
    </row>
    <row r="455" spans="1:10" x14ac:dyDescent="0.25">
      <c r="A455" s="228"/>
      <c r="B455" s="237"/>
      <c r="C455" s="12"/>
      <c r="D455" s="236"/>
      <c r="E455" s="237"/>
      <c r="F455" s="240"/>
      <c r="G455" s="406" t="s">
        <v>14</v>
      </c>
      <c r="H455" s="406"/>
      <c r="I455" s="41"/>
      <c r="J455" s="229">
        <f>J453-J454</f>
        <v>365291219</v>
      </c>
    </row>
    <row r="456" spans="1:10" x14ac:dyDescent="0.25">
      <c r="A456" s="235"/>
      <c r="B456" s="230"/>
      <c r="C456" s="12"/>
      <c r="D456" s="231"/>
      <c r="E456" s="237"/>
      <c r="F456" s="240"/>
      <c r="G456" s="406" t="s">
        <v>15</v>
      </c>
      <c r="H456" s="406"/>
      <c r="I456" s="239"/>
      <c r="J456" s="227">
        <f>SUM(H8:H450)</f>
        <v>0</v>
      </c>
    </row>
    <row r="457" spans="1:10" x14ac:dyDescent="0.25">
      <c r="A457" s="235"/>
      <c r="B457" s="230"/>
      <c r="C457" s="12"/>
      <c r="D457" s="231"/>
      <c r="E457" s="237"/>
      <c r="F457" s="240"/>
      <c r="G457" s="406" t="s">
        <v>16</v>
      </c>
      <c r="H457" s="406"/>
      <c r="I457" s="239"/>
      <c r="J457" s="227">
        <f>J455+J456</f>
        <v>365291219</v>
      </c>
    </row>
    <row r="458" spans="1:10" x14ac:dyDescent="0.25">
      <c r="A458" s="235"/>
      <c r="B458" s="230"/>
      <c r="C458" s="12"/>
      <c r="D458" s="231"/>
      <c r="E458" s="237"/>
      <c r="F458" s="240"/>
      <c r="G458" s="406" t="s">
        <v>5</v>
      </c>
      <c r="H458" s="406"/>
      <c r="I458" s="239"/>
      <c r="J458" s="227">
        <f>SUM(I8:I450)</f>
        <v>359989066</v>
      </c>
    </row>
    <row r="459" spans="1:10" x14ac:dyDescent="0.25">
      <c r="A459" s="235"/>
      <c r="B459" s="230"/>
      <c r="C459" s="12"/>
      <c r="D459" s="231"/>
      <c r="E459" s="237"/>
      <c r="F459" s="240"/>
      <c r="G459" s="406" t="s">
        <v>32</v>
      </c>
      <c r="H459" s="406"/>
      <c r="I459" s="240" t="str">
        <f>IF(J459&gt;0,"SALDO",IF(J459&lt;0,"PIUTANG",IF(J459=0,"LUNAS")))</f>
        <v>PIUTANG</v>
      </c>
      <c r="J459" s="227">
        <f>J458-J457</f>
        <v>-5302153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59:H459"/>
    <mergeCell ref="G453:H453"/>
    <mergeCell ref="G454:H454"/>
    <mergeCell ref="G455:H455"/>
    <mergeCell ref="G456:H456"/>
    <mergeCell ref="G457:H457"/>
    <mergeCell ref="G458:H458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24"/>
  <sheetViews>
    <sheetView workbookViewId="0">
      <pane ySplit="7" topLeftCell="A200" activePane="bottomLeft" state="frozen"/>
      <selection pane="bottomLeft" activeCell="B212" sqref="B212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7" t="s">
        <v>22</v>
      </c>
      <c r="G1" s="407"/>
      <c r="H1" s="407"/>
      <c r="I1" s="42" t="s">
        <v>20</v>
      </c>
      <c r="J1" s="20"/>
      <c r="L1" s="277">
        <f>SUM(D208:D209)</f>
        <v>345101</v>
      </c>
      <c r="M1" s="219">
        <f>SUM(D204:D207)</f>
        <v>1303838</v>
      </c>
      <c r="N1" s="219">
        <f>L3+M3</f>
        <v>1474901</v>
      </c>
      <c r="O1" s="219">
        <f>L2+N1</f>
        <v>1474901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J224*-1</f>
        <v>900902</v>
      </c>
      <c r="J2" s="20"/>
      <c r="L2" s="277">
        <f>SUM(G208:G209)</f>
        <v>0</v>
      </c>
      <c r="M2" s="219">
        <f>SUM(G204:G207)</f>
        <v>174038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345101</v>
      </c>
      <c r="M3" s="219">
        <f>M1-M2</f>
        <v>1129800</v>
      </c>
      <c r="N3" s="219"/>
      <c r="O3" s="219"/>
      <c r="P3" s="219"/>
      <c r="Q3" s="219"/>
      <c r="R3" s="219"/>
    </row>
    <row r="5" spans="1:18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</row>
    <row r="6" spans="1:18" x14ac:dyDescent="0.25">
      <c r="A6" s="413" t="s">
        <v>2</v>
      </c>
      <c r="B6" s="410" t="s">
        <v>3</v>
      </c>
      <c r="C6" s="410"/>
      <c r="D6" s="410"/>
      <c r="E6" s="410"/>
      <c r="F6" s="410"/>
      <c r="G6" s="410"/>
      <c r="H6" s="414" t="s">
        <v>4</v>
      </c>
      <c r="I6" s="411" t="s">
        <v>5</v>
      </c>
      <c r="J6" s="412" t="s">
        <v>6</v>
      </c>
    </row>
    <row r="7" spans="1:18" x14ac:dyDescent="0.25">
      <c r="A7" s="41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4"/>
      <c r="I7" s="411"/>
      <c r="J7" s="412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2">
        <v>43396</v>
      </c>
      <c r="B208" s="234">
        <v>180177961</v>
      </c>
      <c r="C208" s="240">
        <v>1</v>
      </c>
      <c r="D208" s="236">
        <v>174038</v>
      </c>
      <c r="E208" s="237"/>
      <c r="F208" s="240"/>
      <c r="G208" s="236"/>
      <c r="H208" s="239"/>
      <c r="I208" s="239"/>
      <c r="J208" s="23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2">
        <v>43398</v>
      </c>
      <c r="B209" s="234">
        <v>180178085</v>
      </c>
      <c r="C209" s="240">
        <v>2</v>
      </c>
      <c r="D209" s="236">
        <v>171063</v>
      </c>
      <c r="E209" s="237"/>
      <c r="F209" s="240"/>
      <c r="G209" s="236"/>
      <c r="H209" s="239"/>
      <c r="I209" s="239"/>
      <c r="J209" s="236"/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2">
        <v>43403</v>
      </c>
      <c r="B210" s="234">
        <v>180178422</v>
      </c>
      <c r="C210" s="240">
        <v>2</v>
      </c>
      <c r="D210" s="236">
        <v>169138</v>
      </c>
      <c r="E210" s="237"/>
      <c r="F210" s="240"/>
      <c r="G210" s="236"/>
      <c r="H210" s="239"/>
      <c r="I210" s="239"/>
      <c r="J210" s="23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2">
        <v>43404</v>
      </c>
      <c r="B211" s="234">
        <v>180178480</v>
      </c>
      <c r="C211" s="240">
        <v>1</v>
      </c>
      <c r="D211" s="236">
        <v>126000</v>
      </c>
      <c r="E211" s="237"/>
      <c r="F211" s="240"/>
      <c r="G211" s="236"/>
      <c r="H211" s="239"/>
      <c r="I211" s="239"/>
      <c r="J211" s="23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2">
        <v>43406</v>
      </c>
      <c r="B212" s="234">
        <v>180178640</v>
      </c>
      <c r="C212" s="240">
        <v>2</v>
      </c>
      <c r="D212" s="236">
        <v>260663</v>
      </c>
      <c r="E212" s="237"/>
      <c r="F212" s="240"/>
      <c r="G212" s="236"/>
      <c r="H212" s="239"/>
      <c r="I212" s="239"/>
      <c r="J212" s="23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2"/>
      <c r="B213" s="234"/>
      <c r="C213" s="240"/>
      <c r="D213" s="236"/>
      <c r="E213" s="237"/>
      <c r="F213" s="240"/>
      <c r="G213" s="236"/>
      <c r="H213" s="239"/>
      <c r="I213" s="239"/>
      <c r="J213" s="23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2"/>
      <c r="B214" s="234"/>
      <c r="C214" s="240"/>
      <c r="D214" s="236"/>
      <c r="E214" s="237"/>
      <c r="F214" s="240"/>
      <c r="G214" s="236"/>
      <c r="H214" s="239"/>
      <c r="I214" s="239"/>
      <c r="J214" s="236"/>
      <c r="K214" s="219"/>
      <c r="L214" s="219"/>
      <c r="M214" s="219"/>
      <c r="N214" s="219"/>
      <c r="O214" s="219"/>
      <c r="P214" s="219"/>
      <c r="Q214" s="219"/>
      <c r="R214" s="219"/>
    </row>
    <row r="215" spans="1:18" x14ac:dyDescent="0.25">
      <c r="A215" s="162"/>
      <c r="B215" s="3"/>
      <c r="C215" s="40"/>
      <c r="D215" s="6"/>
      <c r="E215" s="7"/>
      <c r="F215" s="40"/>
      <c r="G215" s="6"/>
      <c r="H215" s="39"/>
      <c r="I215" s="39"/>
      <c r="J215" s="6"/>
    </row>
    <row r="216" spans="1:18" x14ac:dyDescent="0.25">
      <c r="A216" s="162"/>
      <c r="B216" s="8" t="s">
        <v>11</v>
      </c>
      <c r="C216" s="77">
        <f>SUM(C8:C215)</f>
        <v>1060</v>
      </c>
      <c r="D216" s="9">
        <f>SUM(D8:D215)</f>
        <v>114661709</v>
      </c>
      <c r="E216" s="8" t="s">
        <v>11</v>
      </c>
      <c r="F216" s="77">
        <f>SUM(F8:F215)</f>
        <v>92</v>
      </c>
      <c r="G216" s="5">
        <f>SUM(G8:G215)</f>
        <v>19652903</v>
      </c>
      <c r="H216" s="40">
        <f>SUM(H8:H215)</f>
        <v>0</v>
      </c>
      <c r="I216" s="40">
        <f>SUM(I8:I215)</f>
        <v>94107904</v>
      </c>
      <c r="J216" s="5"/>
    </row>
    <row r="217" spans="1:18" x14ac:dyDescent="0.25">
      <c r="A217" s="162"/>
      <c r="B217" s="8"/>
      <c r="C217" s="77"/>
      <c r="D217" s="9"/>
      <c r="E217" s="8"/>
      <c r="F217" s="77"/>
      <c r="G217" s="5"/>
      <c r="H217" s="40"/>
      <c r="I217" s="40"/>
      <c r="J217" s="5"/>
    </row>
    <row r="218" spans="1:18" x14ac:dyDescent="0.25">
      <c r="A218" s="163"/>
      <c r="B218" s="11"/>
      <c r="C218" s="40"/>
      <c r="D218" s="6"/>
      <c r="E218" s="8"/>
      <c r="F218" s="40"/>
      <c r="G218" s="406" t="s">
        <v>12</v>
      </c>
      <c r="H218" s="406"/>
      <c r="I218" s="39"/>
      <c r="J218" s="13">
        <f>SUM(D8:D215)</f>
        <v>114661709</v>
      </c>
    </row>
    <row r="219" spans="1:18" x14ac:dyDescent="0.25">
      <c r="A219" s="162"/>
      <c r="B219" s="3"/>
      <c r="C219" s="40"/>
      <c r="D219" s="6"/>
      <c r="E219" s="7"/>
      <c r="F219" s="40"/>
      <c r="G219" s="406" t="s">
        <v>13</v>
      </c>
      <c r="H219" s="406"/>
      <c r="I219" s="39"/>
      <c r="J219" s="13">
        <f>SUM(G8:G215)</f>
        <v>19652903</v>
      </c>
    </row>
    <row r="220" spans="1:18" x14ac:dyDescent="0.25">
      <c r="A220" s="164"/>
      <c r="B220" s="7"/>
      <c r="C220" s="40"/>
      <c r="D220" s="6"/>
      <c r="E220" s="7"/>
      <c r="F220" s="40"/>
      <c r="G220" s="406" t="s">
        <v>14</v>
      </c>
      <c r="H220" s="406"/>
      <c r="I220" s="41"/>
      <c r="J220" s="15">
        <f>J218-J219</f>
        <v>95008806</v>
      </c>
    </row>
    <row r="221" spans="1:18" x14ac:dyDescent="0.25">
      <c r="A221" s="162"/>
      <c r="B221" s="16"/>
      <c r="C221" s="40"/>
      <c r="D221" s="17"/>
      <c r="E221" s="7"/>
      <c r="F221" s="40"/>
      <c r="G221" s="406" t="s">
        <v>15</v>
      </c>
      <c r="H221" s="406"/>
      <c r="I221" s="39"/>
      <c r="J221" s="13">
        <f>SUM(H8:H215)</f>
        <v>0</v>
      </c>
    </row>
    <row r="222" spans="1:18" x14ac:dyDescent="0.25">
      <c r="A222" s="162"/>
      <c r="B222" s="16"/>
      <c r="C222" s="40"/>
      <c r="D222" s="17"/>
      <c r="E222" s="7"/>
      <c r="F222" s="40"/>
      <c r="G222" s="406" t="s">
        <v>16</v>
      </c>
      <c r="H222" s="406"/>
      <c r="I222" s="39"/>
      <c r="J222" s="13">
        <f>J220+J221</f>
        <v>95008806</v>
      </c>
    </row>
    <row r="223" spans="1:18" x14ac:dyDescent="0.25">
      <c r="A223" s="162"/>
      <c r="B223" s="16"/>
      <c r="C223" s="40"/>
      <c r="D223" s="17"/>
      <c r="E223" s="7"/>
      <c r="F223" s="40"/>
      <c r="G223" s="406" t="s">
        <v>5</v>
      </c>
      <c r="H223" s="406"/>
      <c r="I223" s="39"/>
      <c r="J223" s="13">
        <f>SUM(I8:I215)</f>
        <v>94107904</v>
      </c>
    </row>
    <row r="224" spans="1:18" x14ac:dyDescent="0.25">
      <c r="A224" s="162"/>
      <c r="B224" s="16"/>
      <c r="C224" s="40"/>
      <c r="D224" s="17"/>
      <c r="E224" s="7"/>
      <c r="F224" s="40"/>
      <c r="G224" s="406" t="s">
        <v>32</v>
      </c>
      <c r="H224" s="406"/>
      <c r="I224" s="40" t="str">
        <f>IF(J224&gt;0,"SALDO",IF(J224&lt;0,"PIUTANG",IF(J224=0,"LUNAS")))</f>
        <v>PIUTANG</v>
      </c>
      <c r="J224" s="13">
        <f>J223-J222</f>
        <v>-900902</v>
      </c>
    </row>
  </sheetData>
  <mergeCells count="15">
    <mergeCell ref="G223:H223"/>
    <mergeCell ref="G224:H224"/>
    <mergeCell ref="G218:H218"/>
    <mergeCell ref="G219:H219"/>
    <mergeCell ref="G220:H220"/>
    <mergeCell ref="G221:H221"/>
    <mergeCell ref="G222:H222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464"/>
  <sheetViews>
    <sheetView workbookViewId="0">
      <pane ySplit="7" topLeftCell="A1444" activePane="bottomLeft" state="frozen"/>
      <selection pane="bottomLeft" activeCell="B1453" sqref="B1453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SUM(D1446:D1449)</f>
        <v>3105288</v>
      </c>
      <c r="M1" s="219">
        <f>SUM(D1438:D1445)</f>
        <v>6789389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J1464*-1</f>
        <v>4797712</v>
      </c>
      <c r="J2" s="218"/>
      <c r="L2" s="219">
        <f>SUM(G1446:G1449)</f>
        <v>191713</v>
      </c>
      <c r="M2" s="219">
        <f>SUM(G1438:G1444)</f>
        <v>0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2913575</v>
      </c>
      <c r="M3" s="219">
        <f>M1-M2</f>
        <v>6789389</v>
      </c>
      <c r="N3" s="219">
        <f>L3+M3</f>
        <v>9702964</v>
      </c>
    </row>
    <row r="4" spans="1:18" x14ac:dyDescent="0.25">
      <c r="L4" s="233"/>
    </row>
    <row r="5" spans="1:18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</row>
    <row r="6" spans="1:18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15" t="s">
        <v>4</v>
      </c>
      <c r="I6" s="417" t="s">
        <v>5</v>
      </c>
      <c r="J6" s="419" t="s">
        <v>6</v>
      </c>
    </row>
    <row r="7" spans="1:18" x14ac:dyDescent="0.25">
      <c r="A7" s="409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6"/>
      <c r="I7" s="418"/>
      <c r="J7" s="420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98">
        <v>43407</v>
      </c>
      <c r="B1450" s="99">
        <v>180178656</v>
      </c>
      <c r="C1450" s="100">
        <v>5</v>
      </c>
      <c r="D1450" s="34">
        <v>362950</v>
      </c>
      <c r="E1450" s="99">
        <v>180045994</v>
      </c>
      <c r="F1450" s="100">
        <v>4</v>
      </c>
      <c r="G1450" s="34">
        <v>366100</v>
      </c>
      <c r="H1450" s="102"/>
      <c r="I1450" s="102"/>
      <c r="J1450" s="34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98">
        <v>43407</v>
      </c>
      <c r="B1451" s="99">
        <v>180178658</v>
      </c>
      <c r="C1451" s="100">
        <v>33</v>
      </c>
      <c r="D1451" s="34">
        <v>3444875</v>
      </c>
      <c r="E1451" s="99">
        <v>180045995</v>
      </c>
      <c r="F1451" s="100">
        <v>1</v>
      </c>
      <c r="G1451" s="34">
        <v>105788</v>
      </c>
      <c r="H1451" s="102"/>
      <c r="I1451" s="102"/>
      <c r="J1451" s="34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98">
        <v>43407</v>
      </c>
      <c r="B1452" s="99">
        <v>180178666</v>
      </c>
      <c r="C1452" s="100">
        <v>5</v>
      </c>
      <c r="D1452" s="34">
        <v>630350</v>
      </c>
      <c r="E1452" s="99"/>
      <c r="F1452" s="100"/>
      <c r="G1452" s="34"/>
      <c r="H1452" s="102"/>
      <c r="I1452" s="102"/>
      <c r="J1452" s="34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98">
        <v>43407</v>
      </c>
      <c r="B1453" s="99">
        <v>180178683</v>
      </c>
      <c r="C1453" s="100">
        <v>8</v>
      </c>
      <c r="D1453" s="34">
        <v>831425</v>
      </c>
      <c r="E1453" s="99"/>
      <c r="F1453" s="100"/>
      <c r="G1453" s="34"/>
      <c r="H1453" s="102"/>
      <c r="I1453" s="102"/>
      <c r="J1453" s="34"/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98"/>
      <c r="B1454" s="99"/>
      <c r="C1454" s="100"/>
      <c r="D1454" s="34"/>
      <c r="E1454" s="99"/>
      <c r="F1454" s="100"/>
      <c r="G1454" s="34"/>
      <c r="H1454" s="102"/>
      <c r="I1454" s="102"/>
      <c r="J1454" s="34"/>
      <c r="K1454" s="138"/>
      <c r="L1454" s="138"/>
      <c r="M1454" s="138"/>
      <c r="N1454" s="138"/>
      <c r="O1454" s="138"/>
      <c r="P1454" s="138"/>
      <c r="Q1454" s="138"/>
      <c r="R1454" s="138"/>
    </row>
    <row r="1455" spans="1:18" x14ac:dyDescent="0.25">
      <c r="A1455" s="235"/>
      <c r="B1455" s="234"/>
      <c r="C1455" s="240"/>
      <c r="D1455" s="236"/>
      <c r="E1455" s="234"/>
      <c r="F1455" s="240"/>
      <c r="G1455" s="236"/>
      <c r="H1455" s="239"/>
      <c r="I1455" s="239"/>
      <c r="J1455" s="236"/>
    </row>
    <row r="1456" spans="1:18" s="218" customFormat="1" x14ac:dyDescent="0.25">
      <c r="A1456" s="226"/>
      <c r="B1456" s="223" t="s">
        <v>11</v>
      </c>
      <c r="C1456" s="232">
        <f>SUM(C8:C1455)</f>
        <v>14723</v>
      </c>
      <c r="D1456" s="224">
        <f>SUM(D8:D1455)</f>
        <v>1593225220</v>
      </c>
      <c r="E1456" s="223" t="s">
        <v>11</v>
      </c>
      <c r="F1456" s="232">
        <f>SUM(F8:F1455)</f>
        <v>1326</v>
      </c>
      <c r="G1456" s="224">
        <f>SUM(G8:G1455)</f>
        <v>144669936</v>
      </c>
      <c r="H1456" s="232">
        <f>SUM(H8:H1455)</f>
        <v>0</v>
      </c>
      <c r="I1456" s="232">
        <f>SUM(I8:I1455)</f>
        <v>1443757572</v>
      </c>
      <c r="J1456" s="224"/>
      <c r="K1456" s="220"/>
      <c r="L1456" s="220"/>
      <c r="M1456" s="220"/>
      <c r="N1456" s="220"/>
      <c r="O1456" s="220"/>
      <c r="P1456" s="220"/>
      <c r="Q1456" s="220"/>
      <c r="R1456" s="220"/>
    </row>
    <row r="1457" spans="1:18" s="218" customFormat="1" x14ac:dyDescent="0.25">
      <c r="A1457" s="226"/>
      <c r="B1457" s="223"/>
      <c r="C1457" s="232"/>
      <c r="D1457" s="224"/>
      <c r="E1457" s="223"/>
      <c r="F1457" s="232"/>
      <c r="G1457" s="224"/>
      <c r="H1457" s="232"/>
      <c r="I1457" s="232"/>
      <c r="J1457" s="224"/>
      <c r="K1457" s="220"/>
      <c r="M1457" s="220"/>
      <c r="N1457" s="220"/>
      <c r="O1457" s="220"/>
      <c r="P1457" s="220"/>
      <c r="Q1457" s="220"/>
      <c r="R1457" s="220"/>
    </row>
    <row r="1458" spans="1:18" x14ac:dyDescent="0.25">
      <c r="A1458" s="225"/>
      <c r="B1458" s="226"/>
      <c r="C1458" s="240"/>
      <c r="D1458" s="236"/>
      <c r="E1458" s="223"/>
      <c r="F1458" s="240"/>
      <c r="G1458" s="421" t="s">
        <v>12</v>
      </c>
      <c r="H1458" s="422"/>
      <c r="I1458" s="236"/>
      <c r="J1458" s="227">
        <f>SUM(D8:D1455)</f>
        <v>1593225220</v>
      </c>
      <c r="P1458" s="220"/>
      <c r="Q1458" s="220"/>
      <c r="R1458" s="233"/>
    </row>
    <row r="1459" spans="1:18" x14ac:dyDescent="0.25">
      <c r="A1459" s="235"/>
      <c r="B1459" s="234"/>
      <c r="C1459" s="240"/>
      <c r="D1459" s="236"/>
      <c r="E1459" s="234"/>
      <c r="F1459" s="240"/>
      <c r="G1459" s="421" t="s">
        <v>13</v>
      </c>
      <c r="H1459" s="422"/>
      <c r="I1459" s="237"/>
      <c r="J1459" s="227">
        <f>SUM(G8:G1455)</f>
        <v>144669936</v>
      </c>
      <c r="R1459" s="233"/>
    </row>
    <row r="1460" spans="1:18" x14ac:dyDescent="0.25">
      <c r="A1460" s="228"/>
      <c r="B1460" s="237"/>
      <c r="C1460" s="240"/>
      <c r="D1460" s="236"/>
      <c r="E1460" s="234"/>
      <c r="F1460" s="240"/>
      <c r="G1460" s="421" t="s">
        <v>14</v>
      </c>
      <c r="H1460" s="422"/>
      <c r="I1460" s="229"/>
      <c r="J1460" s="229">
        <f>J1458-J1459</f>
        <v>1448555284</v>
      </c>
      <c r="L1460" s="220"/>
      <c r="R1460" s="233"/>
    </row>
    <row r="1461" spans="1:18" x14ac:dyDescent="0.25">
      <c r="A1461" s="235"/>
      <c r="B1461" s="230"/>
      <c r="C1461" s="240"/>
      <c r="D1461" s="231"/>
      <c r="E1461" s="234"/>
      <c r="F1461" s="240"/>
      <c r="G1461" s="421" t="s">
        <v>15</v>
      </c>
      <c r="H1461" s="422"/>
      <c r="I1461" s="237"/>
      <c r="J1461" s="227">
        <f>SUM(H8:H1455)</f>
        <v>0</v>
      </c>
      <c r="R1461" s="233"/>
    </row>
    <row r="1462" spans="1:18" x14ac:dyDescent="0.25">
      <c r="A1462" s="235"/>
      <c r="B1462" s="230"/>
      <c r="C1462" s="240"/>
      <c r="D1462" s="231"/>
      <c r="E1462" s="234"/>
      <c r="F1462" s="240"/>
      <c r="G1462" s="421" t="s">
        <v>16</v>
      </c>
      <c r="H1462" s="422"/>
      <c r="I1462" s="237"/>
      <c r="J1462" s="227">
        <f>J1460+J1461</f>
        <v>1448555284</v>
      </c>
      <c r="R1462" s="233"/>
    </row>
    <row r="1463" spans="1:18" x14ac:dyDescent="0.25">
      <c r="A1463" s="235"/>
      <c r="B1463" s="230"/>
      <c r="C1463" s="240"/>
      <c r="D1463" s="231"/>
      <c r="E1463" s="234"/>
      <c r="F1463" s="240"/>
      <c r="G1463" s="421" t="s">
        <v>5</v>
      </c>
      <c r="H1463" s="422"/>
      <c r="I1463" s="237"/>
      <c r="J1463" s="227">
        <f>SUM(I8:I1455)</f>
        <v>1443757572</v>
      </c>
      <c r="R1463" s="233"/>
    </row>
    <row r="1464" spans="1:18" x14ac:dyDescent="0.25">
      <c r="A1464" s="235"/>
      <c r="B1464" s="230"/>
      <c r="C1464" s="240"/>
      <c r="D1464" s="231"/>
      <c r="E1464" s="234"/>
      <c r="F1464" s="240"/>
      <c r="G1464" s="421" t="s">
        <v>32</v>
      </c>
      <c r="H1464" s="422"/>
      <c r="I1464" s="234" t="str">
        <f>IF(J1464&gt;0,"SALDO",IF(J1464&lt;0,"PIUTANG",IF(J1464=0,"LUNAS")))</f>
        <v>PIUTANG</v>
      </c>
      <c r="J1464" s="227">
        <f>J1463-J1462</f>
        <v>-4797712</v>
      </c>
      <c r="R1464" s="233"/>
    </row>
  </sheetData>
  <mergeCells count="13">
    <mergeCell ref="G1464:H1464"/>
    <mergeCell ref="G1458:H1458"/>
    <mergeCell ref="G1459:H1459"/>
    <mergeCell ref="G1460:H1460"/>
    <mergeCell ref="G1461:H1461"/>
    <mergeCell ref="G1462:H1462"/>
    <mergeCell ref="G1463:H1463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B744" sqref="B744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24" t="s">
        <v>22</v>
      </c>
      <c r="G1" s="424"/>
      <c r="H1" s="424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4" t="s">
        <v>21</v>
      </c>
      <c r="G2" s="424"/>
      <c r="H2" s="424"/>
      <c r="I2" s="326">
        <f>J751*-1</f>
        <v>-1083297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5"/>
      <c r="B4" s="426"/>
      <c r="C4" s="426"/>
      <c r="D4" s="426"/>
      <c r="E4" s="426"/>
      <c r="F4" s="426"/>
      <c r="G4" s="426"/>
      <c r="H4" s="426"/>
      <c r="I4" s="426"/>
      <c r="J4" s="427"/>
      <c r="O4" s="219">
        <v>1924738</v>
      </c>
    </row>
    <row r="5" spans="1:16" x14ac:dyDescent="0.25">
      <c r="A5" s="428" t="s">
        <v>2</v>
      </c>
      <c r="B5" s="430" t="s">
        <v>3</v>
      </c>
      <c r="C5" s="431"/>
      <c r="D5" s="431"/>
      <c r="E5" s="431"/>
      <c r="F5" s="431"/>
      <c r="G5" s="432"/>
      <c r="H5" s="433" t="s">
        <v>4</v>
      </c>
      <c r="I5" s="435" t="s">
        <v>5</v>
      </c>
      <c r="J5" s="437" t="s">
        <v>6</v>
      </c>
    </row>
    <row r="6" spans="1:16" x14ac:dyDescent="0.25">
      <c r="A6" s="42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4"/>
      <c r="I6" s="436"/>
      <c r="J6" s="438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>
        <v>43385</v>
      </c>
      <c r="B733" s="340"/>
      <c r="C733" s="341"/>
      <c r="D733" s="342"/>
      <c r="E733" s="343">
        <v>180045683</v>
      </c>
      <c r="F733" s="341">
        <v>1</v>
      </c>
      <c r="G733" s="342">
        <v>144550</v>
      </c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>
        <v>43389</v>
      </c>
      <c r="B734" s="340"/>
      <c r="C734" s="341"/>
      <c r="D734" s="342"/>
      <c r="E734" s="343">
        <v>180045742</v>
      </c>
      <c r="F734" s="341">
        <v>1</v>
      </c>
      <c r="G734" s="342">
        <v>102550</v>
      </c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>
        <v>43390</v>
      </c>
      <c r="B735" s="340">
        <v>180177463</v>
      </c>
      <c r="C735" s="341">
        <v>1</v>
      </c>
      <c r="D735" s="342">
        <v>120050</v>
      </c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/>
      <c r="B736" s="340"/>
      <c r="C736" s="341"/>
      <c r="D736" s="342"/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/>
      <c r="B737" s="340"/>
      <c r="C737" s="341"/>
      <c r="D737" s="342"/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/>
      <c r="B738" s="340"/>
      <c r="C738" s="341"/>
      <c r="D738" s="342"/>
      <c r="E738" s="343"/>
      <c r="F738" s="341"/>
      <c r="G738" s="342"/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39"/>
      <c r="B739" s="340"/>
      <c r="C739" s="341"/>
      <c r="D739" s="342"/>
      <c r="E739" s="343"/>
      <c r="F739" s="341"/>
      <c r="G739" s="342"/>
      <c r="H739" s="343"/>
      <c r="I739" s="344"/>
      <c r="J739" s="364"/>
      <c r="K739" s="328"/>
      <c r="L739" s="328"/>
      <c r="M739" s="328"/>
      <c r="N739" s="328"/>
      <c r="O739" s="366"/>
      <c r="P739" s="366"/>
    </row>
    <row r="740" spans="1:16" x14ac:dyDescent="0.25">
      <c r="A740" s="339"/>
      <c r="B740" s="340"/>
      <c r="C740" s="341"/>
      <c r="D740" s="342"/>
      <c r="E740" s="343"/>
      <c r="F740" s="341"/>
      <c r="G740" s="342"/>
      <c r="H740" s="343"/>
      <c r="I740" s="344"/>
      <c r="J740" s="364"/>
      <c r="K740" s="328"/>
      <c r="L740" s="328"/>
      <c r="M740" s="328"/>
      <c r="N740" s="328"/>
      <c r="O740" s="366"/>
      <c r="P740" s="366"/>
    </row>
    <row r="741" spans="1:16" x14ac:dyDescent="0.25">
      <c r="A741" s="339"/>
      <c r="B741" s="340"/>
      <c r="C741" s="341"/>
      <c r="D741" s="342"/>
      <c r="E741" s="343"/>
      <c r="F741" s="341"/>
      <c r="G741" s="342"/>
      <c r="H741" s="343"/>
      <c r="I741" s="344"/>
      <c r="J741" s="36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46"/>
      <c r="C742" s="347"/>
      <c r="D742" s="342"/>
      <c r="E742" s="348"/>
      <c r="F742" s="347"/>
      <c r="G742" s="349"/>
      <c r="H742" s="348"/>
      <c r="I742" s="350"/>
      <c r="J742" s="349"/>
      <c r="K742" s="328"/>
      <c r="L742" s="328"/>
      <c r="M742" s="328"/>
      <c r="N742" s="328"/>
      <c r="O742" s="366"/>
      <c r="P742" s="366"/>
    </row>
    <row r="743" spans="1:16" x14ac:dyDescent="0.25">
      <c r="A743" s="345"/>
      <c r="B743" s="351" t="s">
        <v>11</v>
      </c>
      <c r="C743" s="352">
        <f>SUM(C7:C742)</f>
        <v>4972</v>
      </c>
      <c r="D743" s="353">
        <f>SUM(D7:D742)</f>
        <v>492725674</v>
      </c>
      <c r="E743" s="351" t="s">
        <v>11</v>
      </c>
      <c r="F743" s="352">
        <f>SUM(F7:F742)</f>
        <v>1307</v>
      </c>
      <c r="G743" s="353">
        <f>SUM(G7:G742)</f>
        <v>133604675</v>
      </c>
      <c r="H743" s="353">
        <f>SUM(H7:H742)</f>
        <v>0</v>
      </c>
      <c r="I743" s="352">
        <f>SUM(I7:I742)</f>
        <v>360204296</v>
      </c>
      <c r="J743" s="354"/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51"/>
      <c r="C744" s="352"/>
      <c r="D744" s="353"/>
      <c r="E744" s="351"/>
      <c r="F744" s="352"/>
      <c r="G744" s="354"/>
      <c r="H744" s="346"/>
      <c r="I744" s="347"/>
      <c r="J744" s="354"/>
      <c r="K744" s="328"/>
      <c r="L744" s="328"/>
      <c r="M744" s="328"/>
      <c r="N744" s="328"/>
      <c r="O744" s="366"/>
      <c r="P744" s="366"/>
    </row>
    <row r="745" spans="1:16" x14ac:dyDescent="0.25">
      <c r="A745" s="345"/>
      <c r="B745" s="355"/>
      <c r="C745" s="347"/>
      <c r="D745" s="349"/>
      <c r="E745" s="351"/>
      <c r="F745" s="347"/>
      <c r="G745" s="423" t="s">
        <v>12</v>
      </c>
      <c r="H745" s="423"/>
      <c r="I745" s="350"/>
      <c r="J745" s="356">
        <f>SUM(D7:D742)</f>
        <v>492725674</v>
      </c>
      <c r="K745" s="328"/>
      <c r="L745" s="328"/>
      <c r="M745" s="328"/>
      <c r="N745" s="328"/>
      <c r="O745" s="366"/>
      <c r="P745" s="366"/>
    </row>
    <row r="746" spans="1:16" x14ac:dyDescent="0.25">
      <c r="A746" s="357"/>
      <c r="B746" s="346"/>
      <c r="C746" s="347"/>
      <c r="D746" s="349"/>
      <c r="E746" s="348"/>
      <c r="F746" s="347"/>
      <c r="G746" s="423" t="s">
        <v>13</v>
      </c>
      <c r="H746" s="423"/>
      <c r="I746" s="350"/>
      <c r="J746" s="356">
        <f>SUM(G7:G742)</f>
        <v>133604675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48"/>
      <c r="C747" s="347"/>
      <c r="D747" s="349"/>
      <c r="E747" s="348"/>
      <c r="F747" s="347"/>
      <c r="G747" s="423" t="s">
        <v>14</v>
      </c>
      <c r="H747" s="423"/>
      <c r="I747" s="358"/>
      <c r="J747" s="359">
        <f>J745-J746</f>
        <v>359120999</v>
      </c>
      <c r="K747" s="328"/>
      <c r="L747" s="328"/>
      <c r="M747" s="328"/>
      <c r="N747" s="328"/>
      <c r="O747" s="366"/>
      <c r="P747" s="366"/>
    </row>
    <row r="748" spans="1:16" x14ac:dyDescent="0.25">
      <c r="A748" s="360"/>
      <c r="B748" s="361"/>
      <c r="C748" s="347"/>
      <c r="D748" s="362"/>
      <c r="E748" s="348"/>
      <c r="F748" s="347"/>
      <c r="G748" s="423" t="s">
        <v>15</v>
      </c>
      <c r="H748" s="423"/>
      <c r="I748" s="350"/>
      <c r="J748" s="356">
        <f>SUM(H7:H742)</f>
        <v>0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B749" s="361"/>
      <c r="C749" s="347"/>
      <c r="D749" s="362"/>
      <c r="E749" s="348"/>
      <c r="F749" s="347"/>
      <c r="G749" s="423" t="s">
        <v>16</v>
      </c>
      <c r="H749" s="423"/>
      <c r="I749" s="350"/>
      <c r="J749" s="356">
        <f>J747+J748</f>
        <v>359120999</v>
      </c>
      <c r="K749" s="328"/>
      <c r="L749" s="328"/>
      <c r="M749" s="328"/>
      <c r="N749" s="328"/>
      <c r="O749" s="366"/>
      <c r="P749" s="366"/>
    </row>
    <row r="750" spans="1:16" x14ac:dyDescent="0.25">
      <c r="A750" s="345"/>
      <c r="B750" s="361"/>
      <c r="C750" s="347"/>
      <c r="D750" s="362"/>
      <c r="E750" s="348"/>
      <c r="F750" s="347"/>
      <c r="G750" s="423" t="s">
        <v>5</v>
      </c>
      <c r="H750" s="423"/>
      <c r="I750" s="350"/>
      <c r="J750" s="356">
        <f>SUM(I7:I742)</f>
        <v>360204296</v>
      </c>
      <c r="K750" s="328"/>
      <c r="L750" s="328"/>
      <c r="M750" s="328"/>
      <c r="N750" s="328"/>
      <c r="O750" s="366"/>
      <c r="P750" s="366"/>
    </row>
    <row r="751" spans="1:16" x14ac:dyDescent="0.25">
      <c r="A751" s="345"/>
      <c r="B751" s="361"/>
      <c r="C751" s="347"/>
      <c r="D751" s="362"/>
      <c r="E751" s="348"/>
      <c r="F751" s="347"/>
      <c r="G751" s="423" t="s">
        <v>32</v>
      </c>
      <c r="H751" s="423"/>
      <c r="I751" s="347" t="str">
        <f>IF(J751&gt;0,"SALDO",IF(J751&lt;0,"PIUTANG",IF(J751=0,"LUNAS")))</f>
        <v>SALDO</v>
      </c>
      <c r="J751" s="356">
        <f>J750-J749</f>
        <v>1083297</v>
      </c>
      <c r="K751" s="328"/>
      <c r="L751" s="328"/>
      <c r="M751" s="328"/>
      <c r="N751" s="328"/>
      <c r="O751" s="366"/>
      <c r="P751" s="366"/>
    </row>
    <row r="752" spans="1:16" x14ac:dyDescent="0.25">
      <c r="A752" s="345"/>
      <c r="K752" s="328"/>
      <c r="L752" s="328"/>
      <c r="M752" s="328"/>
      <c r="N752" s="328"/>
      <c r="O752" s="366"/>
      <c r="P752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I73" sqref="I7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4" t="s">
        <v>22</v>
      </c>
      <c r="G1" s="424"/>
      <c r="H1" s="424"/>
      <c r="I1" s="326" t="s">
        <v>27</v>
      </c>
      <c r="J1" s="324"/>
      <c r="L1" s="327">
        <f>SUM(D630:D630)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4" t="s">
        <v>21</v>
      </c>
      <c r="G2" s="424"/>
      <c r="H2" s="424"/>
      <c r="I2" s="326">
        <f>J656*-1</f>
        <v>-6360</v>
      </c>
      <c r="J2" s="324"/>
      <c r="L2" s="327">
        <f>SUM(G630:G630)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5"/>
      <c r="B4" s="426"/>
      <c r="C4" s="426"/>
      <c r="D4" s="426"/>
      <c r="E4" s="426"/>
      <c r="F4" s="426"/>
      <c r="G4" s="426"/>
      <c r="H4" s="426"/>
      <c r="I4" s="426"/>
      <c r="J4" s="427"/>
    </row>
    <row r="5" spans="1:16" x14ac:dyDescent="0.25">
      <c r="A5" s="428" t="s">
        <v>2</v>
      </c>
      <c r="B5" s="430" t="s">
        <v>3</v>
      </c>
      <c r="C5" s="431"/>
      <c r="D5" s="431"/>
      <c r="E5" s="431"/>
      <c r="F5" s="431"/>
      <c r="G5" s="432"/>
      <c r="H5" s="433" t="s">
        <v>4</v>
      </c>
      <c r="I5" s="435" t="s">
        <v>5</v>
      </c>
      <c r="J5" s="437" t="s">
        <v>6</v>
      </c>
    </row>
    <row r="6" spans="1:16" x14ac:dyDescent="0.25">
      <c r="A6" s="42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4"/>
      <c r="I6" s="436"/>
      <c r="J6" s="438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219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218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220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221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222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65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>
        <v>43381</v>
      </c>
      <c r="B74" s="340"/>
      <c r="C74" s="341"/>
      <c r="D74" s="342"/>
      <c r="E74" s="404" t="s">
        <v>223</v>
      </c>
      <c r="F74" s="341">
        <v>1</v>
      </c>
      <c r="G74" s="342">
        <v>75420</v>
      </c>
      <c r="H74" s="343"/>
      <c r="I74" s="344"/>
      <c r="J74" s="364"/>
      <c r="K74" s="328"/>
      <c r="L74" s="328"/>
      <c r="M74" s="328"/>
      <c r="N74" s="328"/>
      <c r="O74" s="366"/>
      <c r="P74" s="366"/>
    </row>
    <row r="75" spans="1:16" x14ac:dyDescent="0.25">
      <c r="A75" s="339">
        <v>43382</v>
      </c>
      <c r="B75" s="340">
        <v>18000104</v>
      </c>
      <c r="C75" s="341">
        <v>1</v>
      </c>
      <c r="D75" s="342">
        <v>60660</v>
      </c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>
        <v>43384</v>
      </c>
      <c r="B76" s="340"/>
      <c r="C76" s="341"/>
      <c r="D76" s="342"/>
      <c r="E76" s="404" t="s">
        <v>224</v>
      </c>
      <c r="F76" s="341">
        <v>1</v>
      </c>
      <c r="G76" s="342">
        <v>49500</v>
      </c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>
        <v>43389</v>
      </c>
      <c r="B77" s="340">
        <v>18000118</v>
      </c>
      <c r="C77" s="341">
        <v>1</v>
      </c>
      <c r="D77" s="342">
        <v>58500</v>
      </c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64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42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5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28"/>
      <c r="M624" s="328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7"/>
      <c r="M625" s="367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2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219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66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6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65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42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 t="s">
        <v>11</v>
      </c>
      <c r="C648" s="369">
        <f>SUM(C7:C647)</f>
        <v>160</v>
      </c>
      <c r="D648" s="370">
        <f>SUM(D7:D647)</f>
        <v>10174831</v>
      </c>
      <c r="E648" s="368" t="s">
        <v>11</v>
      </c>
      <c r="F648" s="369">
        <f>SUM(F7:F647)</f>
        <v>18</v>
      </c>
      <c r="G648" s="370">
        <f>SUM(G7:G647)</f>
        <v>1285740</v>
      </c>
      <c r="H648" s="370">
        <f>SUM(H7:H647)</f>
        <v>0</v>
      </c>
      <c r="I648" s="369">
        <f>SUM(I7:I647)</f>
        <v>8895451</v>
      </c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68"/>
      <c r="C649" s="369"/>
      <c r="D649" s="370"/>
      <c r="E649" s="368"/>
      <c r="F649" s="369"/>
      <c r="G649" s="371"/>
      <c r="H649" s="340"/>
      <c r="I649" s="341"/>
      <c r="J649" s="371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72"/>
      <c r="C650" s="341"/>
      <c r="D650" s="342"/>
      <c r="E650" s="368"/>
      <c r="F650" s="341"/>
      <c r="G650" s="439" t="s">
        <v>12</v>
      </c>
      <c r="H650" s="439"/>
      <c r="I650" s="344"/>
      <c r="J650" s="373">
        <f>SUM(D7:D647)</f>
        <v>10174831</v>
      </c>
      <c r="K650" s="328"/>
      <c r="L650" s="328"/>
      <c r="M650" s="328"/>
      <c r="N650" s="328"/>
      <c r="O650" s="366"/>
      <c r="P650" s="366"/>
    </row>
    <row r="651" spans="1:16" x14ac:dyDescent="0.25">
      <c r="A651" s="357"/>
      <c r="B651" s="346"/>
      <c r="C651" s="347"/>
      <c r="D651" s="349"/>
      <c r="E651" s="348"/>
      <c r="F651" s="347"/>
      <c r="G651" s="423" t="s">
        <v>13</v>
      </c>
      <c r="H651" s="423"/>
      <c r="I651" s="350"/>
      <c r="J651" s="356">
        <f>SUM(G7:G647)</f>
        <v>1285740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48"/>
      <c r="C652" s="347"/>
      <c r="D652" s="349"/>
      <c r="E652" s="348"/>
      <c r="F652" s="347"/>
      <c r="G652" s="423" t="s">
        <v>14</v>
      </c>
      <c r="H652" s="423"/>
      <c r="I652" s="358"/>
      <c r="J652" s="359">
        <f>J650-J651</f>
        <v>8889091</v>
      </c>
      <c r="K652" s="328"/>
      <c r="L652" s="328"/>
      <c r="M652" s="328"/>
      <c r="N652" s="328"/>
      <c r="O652" s="366"/>
      <c r="P652" s="366"/>
    </row>
    <row r="653" spans="1:16" x14ac:dyDescent="0.25">
      <c r="A653" s="360"/>
      <c r="B653" s="361"/>
      <c r="C653" s="347"/>
      <c r="D653" s="362"/>
      <c r="E653" s="348"/>
      <c r="F653" s="347"/>
      <c r="G653" s="423" t="s">
        <v>15</v>
      </c>
      <c r="H653" s="423"/>
      <c r="I653" s="350"/>
      <c r="J653" s="356">
        <f>SUM(H7:H647)</f>
        <v>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23" t="s">
        <v>16</v>
      </c>
      <c r="H654" s="423"/>
      <c r="I654" s="350"/>
      <c r="J654" s="356">
        <f>J652+J653</f>
        <v>8889091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23" t="s">
        <v>5</v>
      </c>
      <c r="H655" s="423"/>
      <c r="I655" s="350"/>
      <c r="J655" s="356">
        <f>SUM(I7:I647)</f>
        <v>8895451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23" t="s">
        <v>32</v>
      </c>
      <c r="H656" s="423"/>
      <c r="I656" s="347" t="str">
        <f>IF(J656&gt;0,"SALDO",IF(J656&lt;0,"PIUTANG",IF(J656=0,"LUNAS")))</f>
        <v>SALDO</v>
      </c>
      <c r="J656" s="356">
        <f>J655-J654</f>
        <v>6360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K657" s="328"/>
      <c r="L657" s="328"/>
      <c r="M657" s="328"/>
      <c r="N657" s="328"/>
      <c r="O657" s="366"/>
      <c r="P657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338"/>
  <sheetViews>
    <sheetView zoomScale="85" zoomScaleNormal="85" workbookViewId="0">
      <pane ySplit="7" topLeftCell="A309" activePane="bottomLeft" state="frozen"/>
      <selection pane="bottomLeft" activeCell="B321" sqref="B32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407" t="s">
        <v>22</v>
      </c>
      <c r="G1" s="407"/>
      <c r="H1" s="407"/>
      <c r="I1" s="220"/>
      <c r="J1" s="218"/>
      <c r="M1" s="219">
        <f>SUM(D307:D318)</f>
        <v>11010479</v>
      </c>
      <c r="N1" s="219">
        <v>9821788</v>
      </c>
      <c r="O1" s="219">
        <f>N1-M1</f>
        <v>-1188691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407" t="s">
        <v>21</v>
      </c>
      <c r="G2" s="407"/>
      <c r="H2" s="407"/>
      <c r="I2" s="220">
        <f>J332*-1</f>
        <v>1103888</v>
      </c>
      <c r="J2" s="218"/>
      <c r="M2" s="219">
        <f>SUM(G307:G318)</f>
        <v>0</v>
      </c>
      <c r="N2" s="219">
        <v>371963</v>
      </c>
      <c r="O2" s="219">
        <f>N2-M2</f>
        <v>371963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11010479</v>
      </c>
      <c r="N3" s="219">
        <f>N1-N2</f>
        <v>9449825</v>
      </c>
    </row>
    <row r="5" spans="1:15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5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19" t="s">
        <v>6</v>
      </c>
    </row>
    <row r="7" spans="1:15" x14ac:dyDescent="0.25">
      <c r="A7" s="443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8"/>
      <c r="I7" s="450"/>
      <c r="J7" s="420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98">
        <v>43407</v>
      </c>
      <c r="B319" s="99">
        <v>180178670</v>
      </c>
      <c r="C319" s="100">
        <v>3</v>
      </c>
      <c r="D319" s="34">
        <v>340725</v>
      </c>
      <c r="E319" s="101"/>
      <c r="F319" s="99"/>
      <c r="G319" s="34"/>
      <c r="H319" s="102"/>
      <c r="I319" s="102"/>
      <c r="J319" s="34"/>
    </row>
    <row r="320" spans="1:10" x14ac:dyDescent="0.25">
      <c r="A320" s="98">
        <v>43407</v>
      </c>
      <c r="B320" s="99">
        <v>180178700</v>
      </c>
      <c r="C320" s="100">
        <v>4</v>
      </c>
      <c r="D320" s="34">
        <v>542850</v>
      </c>
      <c r="E320" s="101"/>
      <c r="F320" s="99"/>
      <c r="G320" s="34"/>
      <c r="H320" s="102"/>
      <c r="I320" s="102"/>
      <c r="J320" s="34"/>
    </row>
    <row r="321" spans="1:16" x14ac:dyDescent="0.25">
      <c r="A321" s="98">
        <v>43407</v>
      </c>
      <c r="B321" s="99">
        <v>180178701</v>
      </c>
      <c r="C321" s="100">
        <v>2</v>
      </c>
      <c r="D321" s="34">
        <v>220325</v>
      </c>
      <c r="E321" s="101"/>
      <c r="F321" s="99"/>
      <c r="G321" s="34"/>
      <c r="H321" s="102"/>
      <c r="I321" s="102"/>
      <c r="J321" s="34"/>
    </row>
    <row r="322" spans="1:16" x14ac:dyDescent="0.25">
      <c r="A322" s="98"/>
      <c r="B322" s="99"/>
      <c r="C322" s="100"/>
      <c r="D322" s="34"/>
      <c r="E322" s="101"/>
      <c r="F322" s="99"/>
      <c r="G322" s="34"/>
      <c r="H322" s="102"/>
      <c r="I322" s="102"/>
      <c r="J322" s="34"/>
    </row>
    <row r="323" spans="1:16" x14ac:dyDescent="0.25">
      <c r="A323" s="235"/>
      <c r="B323" s="234"/>
      <c r="C323" s="240"/>
      <c r="D323" s="236"/>
      <c r="E323" s="237"/>
      <c r="F323" s="234"/>
      <c r="G323" s="236"/>
      <c r="H323" s="239"/>
      <c r="I323" s="239"/>
      <c r="J323" s="236"/>
    </row>
    <row r="324" spans="1:16" x14ac:dyDescent="0.25">
      <c r="A324" s="235"/>
      <c r="B324" s="223" t="s">
        <v>11</v>
      </c>
      <c r="C324" s="232">
        <f>SUM(C8:C323)</f>
        <v>2086</v>
      </c>
      <c r="D324" s="224"/>
      <c r="E324" s="223" t="s">
        <v>11</v>
      </c>
      <c r="F324" s="223">
        <f>SUM(F8:F323)</f>
        <v>230</v>
      </c>
      <c r="G324" s="224">
        <f>SUM(G8:G323)</f>
        <v>24645079</v>
      </c>
      <c r="H324" s="239"/>
      <c r="I324" s="239"/>
      <c r="J324" s="236"/>
    </row>
    <row r="325" spans="1:16" x14ac:dyDescent="0.25">
      <c r="A325" s="235"/>
      <c r="B325" s="223"/>
      <c r="C325" s="232"/>
      <c r="D325" s="224"/>
      <c r="E325" s="237"/>
      <c r="F325" s="234"/>
      <c r="G325" s="236"/>
      <c r="H325" s="239"/>
      <c r="I325" s="239"/>
      <c r="J325" s="236"/>
    </row>
    <row r="326" spans="1:16" x14ac:dyDescent="0.25">
      <c r="A326" s="225"/>
      <c r="B326" s="226"/>
      <c r="C326" s="240"/>
      <c r="D326" s="236"/>
      <c r="E326" s="223"/>
      <c r="F326" s="234"/>
      <c r="G326" s="406" t="s">
        <v>12</v>
      </c>
      <c r="H326" s="406"/>
      <c r="I326" s="239"/>
      <c r="J326" s="227">
        <f>SUM(D8:D323)</f>
        <v>202908735</v>
      </c>
    </row>
    <row r="327" spans="1:16" x14ac:dyDescent="0.25">
      <c r="A327" s="235"/>
      <c r="B327" s="234"/>
      <c r="C327" s="240"/>
      <c r="D327" s="236"/>
      <c r="E327" s="223"/>
      <c r="F327" s="234"/>
      <c r="G327" s="406" t="s">
        <v>13</v>
      </c>
      <c r="H327" s="406"/>
      <c r="I327" s="239"/>
      <c r="J327" s="227">
        <f>SUM(G8:G323)</f>
        <v>24645079</v>
      </c>
    </row>
    <row r="328" spans="1:16" x14ac:dyDescent="0.25">
      <c r="A328" s="228"/>
      <c r="B328" s="237"/>
      <c r="C328" s="240"/>
      <c r="D328" s="236"/>
      <c r="E328" s="237"/>
      <c r="F328" s="234"/>
      <c r="G328" s="406" t="s">
        <v>14</v>
      </c>
      <c r="H328" s="406"/>
      <c r="I328" s="41"/>
      <c r="J328" s="229">
        <f>J326-J327</f>
        <v>178263656</v>
      </c>
    </row>
    <row r="329" spans="1:16" x14ac:dyDescent="0.25">
      <c r="A329" s="235"/>
      <c r="B329" s="230"/>
      <c r="C329" s="240"/>
      <c r="D329" s="231"/>
      <c r="E329" s="237"/>
      <c r="F329" s="223"/>
      <c r="G329" s="406" t="s">
        <v>15</v>
      </c>
      <c r="H329" s="406"/>
      <c r="I329" s="239"/>
      <c r="J329" s="227">
        <f>SUM(H8:H325)</f>
        <v>375000</v>
      </c>
    </row>
    <row r="330" spans="1:16" x14ac:dyDescent="0.25">
      <c r="A330" s="235"/>
      <c r="B330" s="230"/>
      <c r="C330" s="240"/>
      <c r="D330" s="231"/>
      <c r="E330" s="237"/>
      <c r="F330" s="223"/>
      <c r="G330" s="406" t="s">
        <v>16</v>
      </c>
      <c r="H330" s="406"/>
      <c r="I330" s="239"/>
      <c r="J330" s="227">
        <f>J328+J329</f>
        <v>178638656</v>
      </c>
    </row>
    <row r="331" spans="1:16" x14ac:dyDescent="0.25">
      <c r="A331" s="235"/>
      <c r="B331" s="230"/>
      <c r="C331" s="240"/>
      <c r="D331" s="231"/>
      <c r="E331" s="237"/>
      <c r="F331" s="234"/>
      <c r="G331" s="406" t="s">
        <v>5</v>
      </c>
      <c r="H331" s="406"/>
      <c r="I331" s="239"/>
      <c r="J331" s="227">
        <f>SUM(I8:I325)</f>
        <v>177534768</v>
      </c>
    </row>
    <row r="332" spans="1:16" x14ac:dyDescent="0.25">
      <c r="A332" s="235"/>
      <c r="B332" s="230"/>
      <c r="C332" s="240"/>
      <c r="D332" s="231"/>
      <c r="E332" s="237"/>
      <c r="F332" s="234"/>
      <c r="G332" s="406" t="s">
        <v>32</v>
      </c>
      <c r="H332" s="406"/>
      <c r="I332" s="240" t="str">
        <f>IF(J332&gt;0,"SALDO",IF(J332&lt;0,"PIUTANG",IF(J332=0,"LUNAS")))</f>
        <v>PIUTANG</v>
      </c>
      <c r="J332" s="227">
        <f>J331-J330</f>
        <v>-1103888</v>
      </c>
    </row>
    <row r="333" spans="1:16" x14ac:dyDescent="0.25">
      <c r="F333" s="219"/>
      <c r="G333" s="219"/>
      <c r="J333" s="219"/>
    </row>
    <row r="334" spans="1:16" x14ac:dyDescent="0.25">
      <c r="C334" s="219"/>
      <c r="D334" s="219"/>
      <c r="F334" s="219"/>
      <c r="G334" s="219"/>
      <c r="J334" s="219"/>
      <c r="L334" s="233"/>
      <c r="M334" s="233"/>
      <c r="N334" s="233"/>
      <c r="O334" s="233"/>
      <c r="P334" s="233"/>
    </row>
    <row r="335" spans="1:16" x14ac:dyDescent="0.25">
      <c r="C335" s="219"/>
      <c r="D335" s="219"/>
      <c r="F335" s="219"/>
      <c r="G335" s="219"/>
      <c r="J335" s="219"/>
      <c r="L335" s="233"/>
      <c r="M335" s="233"/>
      <c r="N335" s="233"/>
      <c r="O335" s="233"/>
      <c r="P335" s="233"/>
    </row>
    <row r="336" spans="1:16" x14ac:dyDescent="0.25">
      <c r="C336" s="219"/>
      <c r="D336" s="219"/>
      <c r="F336" s="219"/>
      <c r="G336" s="219"/>
      <c r="J336" s="219"/>
      <c r="L336" s="233"/>
      <c r="M336" s="233"/>
      <c r="N336" s="233"/>
      <c r="O336" s="233"/>
      <c r="P336" s="233"/>
    </row>
    <row r="337" spans="3:16" x14ac:dyDescent="0.25">
      <c r="C337" s="219"/>
      <c r="D337" s="219"/>
      <c r="F337" s="219"/>
      <c r="G337" s="219"/>
      <c r="J337" s="219"/>
      <c r="L337" s="233"/>
      <c r="M337" s="233"/>
      <c r="N337" s="233"/>
      <c r="O337" s="233"/>
      <c r="P337" s="233"/>
    </row>
    <row r="338" spans="3:16" x14ac:dyDescent="0.25">
      <c r="C338" s="219"/>
      <c r="D338" s="219"/>
      <c r="L338" s="233"/>
      <c r="M338" s="233"/>
      <c r="N338" s="233"/>
      <c r="O338" s="233"/>
      <c r="P338" s="233"/>
    </row>
  </sheetData>
  <mergeCells count="15">
    <mergeCell ref="G332:H332"/>
    <mergeCell ref="G326:H326"/>
    <mergeCell ref="G327:H327"/>
    <mergeCell ref="G328:H328"/>
    <mergeCell ref="G329:H329"/>
    <mergeCell ref="G330:H330"/>
    <mergeCell ref="G331:H33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0"/>
  <sheetViews>
    <sheetView workbookViewId="0">
      <pane ySplit="7" topLeftCell="A51" activePane="bottomLeft" state="frozen"/>
      <selection pane="bottomLeft" activeCell="I67" sqref="I6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407" t="s">
        <v>22</v>
      </c>
      <c r="G1" s="407"/>
      <c r="H1" s="407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407" t="s">
        <v>21</v>
      </c>
      <c r="G2" s="407"/>
      <c r="H2" s="407"/>
      <c r="I2" s="220">
        <f>J234*-1</f>
        <v>0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0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19" t="s">
        <v>6</v>
      </c>
    </row>
    <row r="7" spans="1:10" x14ac:dyDescent="0.25">
      <c r="A7" s="443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8"/>
      <c r="I7" s="450"/>
      <c r="J7" s="420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216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225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226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235"/>
      <c r="B225" s="234"/>
      <c r="C225" s="240"/>
      <c r="D225" s="236"/>
      <c r="E225" s="237"/>
      <c r="F225" s="234"/>
      <c r="G225" s="236"/>
      <c r="H225" s="239"/>
      <c r="I225" s="239"/>
      <c r="J225" s="236"/>
    </row>
    <row r="226" spans="1:10" x14ac:dyDescent="0.25">
      <c r="A226" s="235"/>
      <c r="B226" s="223" t="s">
        <v>11</v>
      </c>
      <c r="C226" s="232">
        <f>SUM(C8:C225)</f>
        <v>93</v>
      </c>
      <c r="D226" s="224"/>
      <c r="E226" s="223" t="s">
        <v>11</v>
      </c>
      <c r="F226" s="223">
        <f>SUM(F8:F225)</f>
        <v>3</v>
      </c>
      <c r="G226" s="224">
        <f>SUM(G8:G225)</f>
        <v>241200</v>
      </c>
      <c r="H226" s="239"/>
      <c r="I226" s="239"/>
      <c r="J226" s="236"/>
    </row>
    <row r="227" spans="1:10" x14ac:dyDescent="0.25">
      <c r="A227" s="235"/>
      <c r="B227" s="223"/>
      <c r="C227" s="232"/>
      <c r="D227" s="224"/>
      <c r="E227" s="237"/>
      <c r="F227" s="234"/>
      <c r="G227" s="236"/>
      <c r="H227" s="239"/>
      <c r="I227" s="239"/>
      <c r="J227" s="236"/>
    </row>
    <row r="228" spans="1:10" x14ac:dyDescent="0.25">
      <c r="A228" s="225"/>
      <c r="B228" s="226"/>
      <c r="C228" s="240"/>
      <c r="D228" s="236"/>
      <c r="E228" s="223"/>
      <c r="F228" s="234"/>
      <c r="G228" s="406" t="s">
        <v>12</v>
      </c>
      <c r="H228" s="406"/>
      <c r="I228" s="239"/>
      <c r="J228" s="227">
        <f>SUM(D8:D225)</f>
        <v>6155638</v>
      </c>
    </row>
    <row r="229" spans="1:10" x14ac:dyDescent="0.25">
      <c r="A229" s="235"/>
      <c r="B229" s="234"/>
      <c r="C229" s="240"/>
      <c r="D229" s="236"/>
      <c r="E229" s="223"/>
      <c r="F229" s="234"/>
      <c r="G229" s="406" t="s">
        <v>13</v>
      </c>
      <c r="H229" s="406"/>
      <c r="I229" s="239"/>
      <c r="J229" s="227">
        <f>SUM(G8:G225)</f>
        <v>241200</v>
      </c>
    </row>
    <row r="230" spans="1:10" x14ac:dyDescent="0.25">
      <c r="A230" s="228"/>
      <c r="B230" s="237"/>
      <c r="C230" s="240"/>
      <c r="D230" s="236"/>
      <c r="E230" s="237"/>
      <c r="F230" s="234"/>
      <c r="G230" s="406" t="s">
        <v>14</v>
      </c>
      <c r="H230" s="406"/>
      <c r="I230" s="41"/>
      <c r="J230" s="229">
        <f>J228-J229</f>
        <v>5914438</v>
      </c>
    </row>
    <row r="231" spans="1:10" x14ac:dyDescent="0.25">
      <c r="A231" s="235"/>
      <c r="B231" s="230"/>
      <c r="C231" s="240"/>
      <c r="D231" s="231"/>
      <c r="E231" s="237"/>
      <c r="F231" s="223"/>
      <c r="G231" s="406" t="s">
        <v>15</v>
      </c>
      <c r="H231" s="406"/>
      <c r="I231" s="239"/>
      <c r="J231" s="227">
        <f>SUM(H8:H227)</f>
        <v>0</v>
      </c>
    </row>
    <row r="232" spans="1:10" x14ac:dyDescent="0.25">
      <c r="A232" s="235"/>
      <c r="B232" s="230"/>
      <c r="C232" s="240"/>
      <c r="D232" s="231"/>
      <c r="E232" s="237"/>
      <c r="F232" s="223"/>
      <c r="G232" s="406" t="s">
        <v>16</v>
      </c>
      <c r="H232" s="406"/>
      <c r="I232" s="239"/>
      <c r="J232" s="227">
        <f>J230+J231</f>
        <v>5914438</v>
      </c>
    </row>
    <row r="233" spans="1:10" x14ac:dyDescent="0.25">
      <c r="A233" s="235"/>
      <c r="B233" s="230"/>
      <c r="C233" s="240"/>
      <c r="D233" s="231"/>
      <c r="E233" s="237"/>
      <c r="F233" s="234"/>
      <c r="G233" s="406" t="s">
        <v>5</v>
      </c>
      <c r="H233" s="406"/>
      <c r="I233" s="239"/>
      <c r="J233" s="227">
        <f>SUM(I8:I227)</f>
        <v>5914438</v>
      </c>
    </row>
    <row r="234" spans="1:10" x14ac:dyDescent="0.25">
      <c r="A234" s="235"/>
      <c r="B234" s="230"/>
      <c r="C234" s="240"/>
      <c r="D234" s="231"/>
      <c r="E234" s="237"/>
      <c r="F234" s="234"/>
      <c r="G234" s="406" t="s">
        <v>32</v>
      </c>
      <c r="H234" s="406"/>
      <c r="I234" s="240" t="str">
        <f>IF(J234&gt;0,"SALDO",IF(J234&lt;0,"PIUTANG",IF(J234=0,"LUNAS")))</f>
        <v>LUNAS</v>
      </c>
      <c r="J234" s="227">
        <f>J233-J232</f>
        <v>0</v>
      </c>
    </row>
    <row r="235" spans="1:10" x14ac:dyDescent="0.25"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</row>
  </sheetData>
  <mergeCells count="15">
    <mergeCell ref="G234:H234"/>
    <mergeCell ref="G228:H228"/>
    <mergeCell ref="G229:H229"/>
    <mergeCell ref="G230:H230"/>
    <mergeCell ref="G231:H231"/>
    <mergeCell ref="G232:H232"/>
    <mergeCell ref="G233:H2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02"/>
  <sheetViews>
    <sheetView workbookViewId="0">
      <pane ySplit="7" topLeftCell="A82" activePane="bottomLeft" state="frozen"/>
      <selection pane="bottomLeft" activeCell="H91" sqref="H91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407" t="s">
        <v>22</v>
      </c>
      <c r="G1" s="407"/>
      <c r="H1" s="407"/>
      <c r="I1" s="220" t="s">
        <v>189</v>
      </c>
      <c r="J1" s="218"/>
      <c r="L1" s="238">
        <f>SUM(D77:D80)</f>
        <v>1296751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7" t="s">
        <v>21</v>
      </c>
      <c r="G2" s="407"/>
      <c r="H2" s="407"/>
      <c r="I2" s="220">
        <f>J102*-1</f>
        <v>1026901</v>
      </c>
      <c r="J2" s="218"/>
      <c r="L2" s="238">
        <f>SUM(G77:G80)</f>
        <v>155225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1141526</v>
      </c>
      <c r="M3" s="238"/>
    </row>
    <row r="4" spans="1:13" x14ac:dyDescent="0.25">
      <c r="L4" s="238"/>
    </row>
    <row r="5" spans="1:13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  <c r="L5" s="238"/>
    </row>
    <row r="6" spans="1:13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5" t="s">
        <v>4</v>
      </c>
      <c r="I6" s="449" t="s">
        <v>5</v>
      </c>
      <c r="J6" s="419" t="s">
        <v>6</v>
      </c>
    </row>
    <row r="7" spans="1:13" x14ac:dyDescent="0.25">
      <c r="A7" s="443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6"/>
      <c r="I7" s="450"/>
      <c r="J7" s="420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98">
        <v>43404</v>
      </c>
      <c r="B87" s="99">
        <v>180178462</v>
      </c>
      <c r="C87" s="253">
        <v>1</v>
      </c>
      <c r="D87" s="34">
        <v>95025</v>
      </c>
      <c r="E87" s="101"/>
      <c r="F87" s="99"/>
      <c r="G87" s="34"/>
      <c r="H87" s="101"/>
      <c r="I87" s="102"/>
      <c r="J87" s="34"/>
      <c r="L87" s="238"/>
    </row>
    <row r="88" spans="1:12" x14ac:dyDescent="0.25">
      <c r="A88" s="98">
        <v>43405</v>
      </c>
      <c r="B88" s="99">
        <v>180178563</v>
      </c>
      <c r="C88" s="253">
        <v>6</v>
      </c>
      <c r="D88" s="34">
        <v>715313</v>
      </c>
      <c r="E88" s="101">
        <v>180045980</v>
      </c>
      <c r="F88" s="99">
        <v>4</v>
      </c>
      <c r="G88" s="34">
        <v>392350</v>
      </c>
      <c r="H88" s="101"/>
      <c r="I88" s="102"/>
      <c r="J88" s="34"/>
      <c r="L88" s="238"/>
    </row>
    <row r="89" spans="1:12" x14ac:dyDescent="0.25">
      <c r="A89" s="98">
        <v>43406</v>
      </c>
      <c r="B89" s="99">
        <v>180178638</v>
      </c>
      <c r="C89" s="253">
        <v>6</v>
      </c>
      <c r="D89" s="34">
        <v>608913</v>
      </c>
      <c r="E89" s="101"/>
      <c r="F89" s="99"/>
      <c r="G89" s="34"/>
      <c r="H89" s="101"/>
      <c r="I89" s="102"/>
      <c r="J89" s="34"/>
      <c r="L89" s="238"/>
    </row>
    <row r="90" spans="1:12" x14ac:dyDescent="0.25">
      <c r="A90" s="98"/>
      <c r="B90" s="99"/>
      <c r="C90" s="253"/>
      <c r="D90" s="34"/>
      <c r="E90" s="101"/>
      <c r="F90" s="99"/>
      <c r="G90" s="34"/>
      <c r="H90" s="101"/>
      <c r="I90" s="102"/>
      <c r="J90" s="34"/>
      <c r="L90" s="238"/>
    </row>
    <row r="91" spans="1:12" x14ac:dyDescent="0.25">
      <c r="A91" s="98"/>
      <c r="B91" s="99"/>
      <c r="C91" s="253"/>
      <c r="D91" s="34"/>
      <c r="E91" s="101"/>
      <c r="F91" s="99"/>
      <c r="G91" s="34"/>
      <c r="H91" s="101"/>
      <c r="I91" s="102"/>
      <c r="J91" s="34"/>
      <c r="L91" s="238"/>
    </row>
    <row r="92" spans="1:12" x14ac:dyDescent="0.25">
      <c r="A92" s="98"/>
      <c r="B92" s="99"/>
      <c r="C92" s="253"/>
      <c r="D92" s="34"/>
      <c r="E92" s="101"/>
      <c r="F92" s="99"/>
      <c r="G92" s="34"/>
      <c r="H92" s="101"/>
      <c r="I92" s="102"/>
      <c r="J92" s="34"/>
      <c r="L92" s="238"/>
    </row>
    <row r="93" spans="1:12" x14ac:dyDescent="0.25">
      <c r="A93" s="235"/>
      <c r="B93" s="234"/>
      <c r="C93" s="26"/>
      <c r="D93" s="236"/>
      <c r="E93" s="237"/>
      <c r="F93" s="234"/>
      <c r="G93" s="236"/>
      <c r="H93" s="237"/>
      <c r="I93" s="239"/>
      <c r="J93" s="236"/>
    </row>
    <row r="94" spans="1:12" x14ac:dyDescent="0.25">
      <c r="A94" s="235"/>
      <c r="B94" s="223" t="s">
        <v>11</v>
      </c>
      <c r="C94" s="27">
        <f>SUM(C8:C93)</f>
        <v>270</v>
      </c>
      <c r="D94" s="224"/>
      <c r="E94" s="223" t="s">
        <v>11</v>
      </c>
      <c r="F94" s="223">
        <f>SUM(F8:F93)</f>
        <v>16</v>
      </c>
      <c r="G94" s="5"/>
      <c r="H94" s="234"/>
      <c r="I94" s="240"/>
      <c r="J94" s="5"/>
    </row>
    <row r="95" spans="1:12" x14ac:dyDescent="0.25">
      <c r="A95" s="235"/>
      <c r="B95" s="223"/>
      <c r="C95" s="27"/>
      <c r="D95" s="224"/>
      <c r="E95" s="223"/>
      <c r="F95" s="223"/>
      <c r="G95" s="32"/>
      <c r="H95" s="33"/>
      <c r="I95" s="240"/>
      <c r="J95" s="5"/>
    </row>
    <row r="96" spans="1:12" x14ac:dyDescent="0.25">
      <c r="A96" s="225"/>
      <c r="B96" s="226"/>
      <c r="C96" s="26"/>
      <c r="D96" s="236"/>
      <c r="E96" s="223"/>
      <c r="F96" s="234"/>
      <c r="G96" s="406" t="s">
        <v>12</v>
      </c>
      <c r="H96" s="406"/>
      <c r="I96" s="239"/>
      <c r="J96" s="227">
        <f>SUM(D8:D93)</f>
        <v>29692445</v>
      </c>
    </row>
    <row r="97" spans="1:10" x14ac:dyDescent="0.25">
      <c r="A97" s="235"/>
      <c r="B97" s="234"/>
      <c r="C97" s="26"/>
      <c r="D97" s="236"/>
      <c r="E97" s="237"/>
      <c r="F97" s="234"/>
      <c r="G97" s="406" t="s">
        <v>13</v>
      </c>
      <c r="H97" s="406"/>
      <c r="I97" s="239"/>
      <c r="J97" s="227">
        <f>SUM(G8:G93)</f>
        <v>1645964</v>
      </c>
    </row>
    <row r="98" spans="1:10" x14ac:dyDescent="0.25">
      <c r="A98" s="228"/>
      <c r="B98" s="237"/>
      <c r="C98" s="26"/>
      <c r="D98" s="236"/>
      <c r="E98" s="237"/>
      <c r="F98" s="234"/>
      <c r="G98" s="406" t="s">
        <v>14</v>
      </c>
      <c r="H98" s="406"/>
      <c r="I98" s="41"/>
      <c r="J98" s="229">
        <f>J96-J97</f>
        <v>28046481</v>
      </c>
    </row>
    <row r="99" spans="1:10" x14ac:dyDescent="0.25">
      <c r="A99" s="235"/>
      <c r="B99" s="230"/>
      <c r="C99" s="26"/>
      <c r="D99" s="231"/>
      <c r="E99" s="237"/>
      <c r="F99" s="234"/>
      <c r="G99" s="406" t="s">
        <v>15</v>
      </c>
      <c r="H99" s="406"/>
      <c r="I99" s="239"/>
      <c r="J99" s="227">
        <f>SUM(H8:H94)</f>
        <v>0</v>
      </c>
    </row>
    <row r="100" spans="1:10" x14ac:dyDescent="0.25">
      <c r="A100" s="235"/>
      <c r="B100" s="230"/>
      <c r="C100" s="26"/>
      <c r="D100" s="231"/>
      <c r="E100" s="237"/>
      <c r="F100" s="234"/>
      <c r="G100" s="406" t="s">
        <v>16</v>
      </c>
      <c r="H100" s="406"/>
      <c r="I100" s="239"/>
      <c r="J100" s="227">
        <f>J98+J99</f>
        <v>28046481</v>
      </c>
    </row>
    <row r="101" spans="1:10" x14ac:dyDescent="0.25">
      <c r="A101" s="235"/>
      <c r="B101" s="230"/>
      <c r="C101" s="26"/>
      <c r="D101" s="231"/>
      <c r="E101" s="237"/>
      <c r="F101" s="234"/>
      <c r="G101" s="406" t="s">
        <v>5</v>
      </c>
      <c r="H101" s="406"/>
      <c r="I101" s="239"/>
      <c r="J101" s="227">
        <f>SUM(I8:I94)</f>
        <v>27019580</v>
      </c>
    </row>
    <row r="102" spans="1:10" x14ac:dyDescent="0.25">
      <c r="A102" s="235"/>
      <c r="B102" s="230"/>
      <c r="C102" s="26"/>
      <c r="D102" s="231"/>
      <c r="E102" s="237"/>
      <c r="F102" s="234"/>
      <c r="G102" s="406" t="s">
        <v>32</v>
      </c>
      <c r="H102" s="406"/>
      <c r="I102" s="240" t="str">
        <f>IF(J102&gt;0,"SALDO",IF(J102&lt;0,"PIUTANG",IF(J102=0,"LUNAS")))</f>
        <v>PIUTANG</v>
      </c>
      <c r="J102" s="227">
        <f>J101-J100</f>
        <v>-1026901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2:H102"/>
    <mergeCell ref="G96:H96"/>
    <mergeCell ref="G97:H97"/>
    <mergeCell ref="G98:H98"/>
    <mergeCell ref="G99:H99"/>
    <mergeCell ref="G100:H100"/>
    <mergeCell ref="G101:H10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85"/>
  <sheetViews>
    <sheetView workbookViewId="0">
      <pane ySplit="7" topLeftCell="A69" activePane="bottomLeft" state="frozen"/>
      <selection pane="bottomLeft" activeCell="B75" sqref="B75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407" t="s">
        <v>22</v>
      </c>
      <c r="G1" s="407"/>
      <c r="H1" s="407"/>
      <c r="I1" s="38" t="s">
        <v>37</v>
      </c>
      <c r="J1" s="20"/>
      <c r="L1" s="37">
        <f>SUM(D71:D74)</f>
        <v>1219489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J85*-1</f>
        <v>730100</v>
      </c>
      <c r="J2" s="20"/>
      <c r="L2" s="37">
        <f>SUM(G71:G74)</f>
        <v>626850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592639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  <c r="M5" s="37"/>
    </row>
    <row r="6" spans="1:17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19" t="s">
        <v>6</v>
      </c>
      <c r="M6" s="37"/>
    </row>
    <row r="7" spans="1:17" x14ac:dyDescent="0.25">
      <c r="A7" s="443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8"/>
      <c r="I7" s="450"/>
      <c r="J7" s="42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98">
        <v>43405</v>
      </c>
      <c r="B75" s="99">
        <v>180178542</v>
      </c>
      <c r="C75" s="100">
        <v>6</v>
      </c>
      <c r="D75" s="34">
        <v>730100</v>
      </c>
      <c r="E75" s="101"/>
      <c r="F75" s="99"/>
      <c r="G75" s="34"/>
      <c r="H75" s="102"/>
      <c r="I75" s="102"/>
      <c r="J75" s="34"/>
      <c r="K75" s="138"/>
      <c r="L75" s="138"/>
      <c r="M75" s="138"/>
      <c r="N75" s="138"/>
      <c r="O75" s="138"/>
      <c r="P75" s="138"/>
      <c r="Q75" s="138"/>
    </row>
    <row r="76" spans="1:17" x14ac:dyDescent="0.25">
      <c r="A76" s="4"/>
      <c r="B76" s="3"/>
      <c r="C76" s="40"/>
      <c r="D76" s="6"/>
      <c r="E76" s="7"/>
      <c r="F76" s="3"/>
      <c r="G76" s="6"/>
      <c r="H76" s="39"/>
      <c r="I76" s="39"/>
      <c r="J76" s="6"/>
      <c r="M76" s="37"/>
    </row>
    <row r="77" spans="1:17" x14ac:dyDescent="0.25">
      <c r="A77" s="4"/>
      <c r="B77" s="8" t="s">
        <v>11</v>
      </c>
      <c r="C77" s="77">
        <f>SUM(C8:C76)</f>
        <v>396</v>
      </c>
      <c r="D77" s="9"/>
      <c r="E77" s="8" t="s">
        <v>11</v>
      </c>
      <c r="F77" s="8">
        <f>SUM(F8:F76)</f>
        <v>115</v>
      </c>
      <c r="G77" s="5"/>
      <c r="H77" s="40"/>
      <c r="I77" s="40"/>
      <c r="J77" s="5"/>
      <c r="M77" s="37"/>
    </row>
    <row r="78" spans="1:17" x14ac:dyDescent="0.25">
      <c r="A78" s="4"/>
      <c r="B78" s="8"/>
      <c r="C78" s="77"/>
      <c r="D78" s="9"/>
      <c r="E78" s="8"/>
      <c r="F78" s="8"/>
      <c r="G78" s="32"/>
      <c r="H78" s="52"/>
      <c r="I78" s="40"/>
      <c r="J78" s="5"/>
      <c r="M78" s="37"/>
    </row>
    <row r="79" spans="1:17" x14ac:dyDescent="0.25">
      <c r="A79" s="10"/>
      <c r="B79" s="11"/>
      <c r="C79" s="40"/>
      <c r="D79" s="6"/>
      <c r="E79" s="8"/>
      <c r="F79" s="3"/>
      <c r="G79" s="406" t="s">
        <v>12</v>
      </c>
      <c r="H79" s="406"/>
      <c r="I79" s="39"/>
      <c r="J79" s="13">
        <f>SUM(D8:D76)</f>
        <v>44208165</v>
      </c>
      <c r="M79" s="37"/>
    </row>
    <row r="80" spans="1:17" x14ac:dyDescent="0.25">
      <c r="A80" s="4"/>
      <c r="B80" s="3"/>
      <c r="C80" s="40"/>
      <c r="D80" s="6"/>
      <c r="E80" s="7"/>
      <c r="F80" s="3"/>
      <c r="G80" s="406" t="s">
        <v>13</v>
      </c>
      <c r="H80" s="406"/>
      <c r="I80" s="39"/>
      <c r="J80" s="13">
        <f>SUM(G8:G76)</f>
        <v>13528197</v>
      </c>
      <c r="M80" s="37"/>
    </row>
    <row r="81" spans="1:13" x14ac:dyDescent="0.25">
      <c r="A81" s="14"/>
      <c r="B81" s="7"/>
      <c r="C81" s="40"/>
      <c r="D81" s="6"/>
      <c r="E81" s="7"/>
      <c r="F81" s="3"/>
      <c r="G81" s="406" t="s">
        <v>14</v>
      </c>
      <c r="H81" s="406"/>
      <c r="I81" s="41"/>
      <c r="J81" s="15">
        <f>J79-J80</f>
        <v>30679968</v>
      </c>
      <c r="M81" s="37"/>
    </row>
    <row r="82" spans="1:13" x14ac:dyDescent="0.25">
      <c r="A82" s="4"/>
      <c r="B82" s="16"/>
      <c r="C82" s="40"/>
      <c r="D82" s="17"/>
      <c r="E82" s="7"/>
      <c r="F82" s="3"/>
      <c r="G82" s="406" t="s">
        <v>15</v>
      </c>
      <c r="H82" s="406"/>
      <c r="I82" s="39"/>
      <c r="J82" s="13">
        <f>SUM(H8:H77)</f>
        <v>0</v>
      </c>
      <c r="M82" s="37"/>
    </row>
    <row r="83" spans="1:13" x14ac:dyDescent="0.25">
      <c r="A83" s="4"/>
      <c r="B83" s="16"/>
      <c r="C83" s="40"/>
      <c r="D83" s="17"/>
      <c r="E83" s="7"/>
      <c r="F83" s="3"/>
      <c r="G83" s="406" t="s">
        <v>16</v>
      </c>
      <c r="H83" s="406"/>
      <c r="I83" s="39"/>
      <c r="J83" s="13">
        <f>J81+J82</f>
        <v>30679968</v>
      </c>
      <c r="M83" s="37"/>
    </row>
    <row r="84" spans="1:13" x14ac:dyDescent="0.25">
      <c r="A84" s="4"/>
      <c r="B84" s="16"/>
      <c r="C84" s="40"/>
      <c r="D84" s="17"/>
      <c r="E84" s="7"/>
      <c r="F84" s="3"/>
      <c r="G84" s="406" t="s">
        <v>5</v>
      </c>
      <c r="H84" s="406"/>
      <c r="I84" s="39"/>
      <c r="J84" s="13">
        <f>SUM(I8:I77)</f>
        <v>29949868</v>
      </c>
      <c r="M84" s="37"/>
    </row>
    <row r="85" spans="1:13" x14ac:dyDescent="0.25">
      <c r="A85" s="4"/>
      <c r="B85" s="16"/>
      <c r="C85" s="40"/>
      <c r="D85" s="17"/>
      <c r="E85" s="7"/>
      <c r="F85" s="3"/>
      <c r="G85" s="406" t="s">
        <v>32</v>
      </c>
      <c r="H85" s="406"/>
      <c r="I85" s="40" t="str">
        <f>IF(J85&gt;0,"SALDO",IF(J85&lt;0,"PIUTANG",IF(J85=0,"LUNAS")))</f>
        <v>PIUTANG</v>
      </c>
      <c r="J85" s="13">
        <f>J84-J83</f>
        <v>-730100</v>
      </c>
      <c r="M85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5:H85"/>
    <mergeCell ref="G79:H79"/>
    <mergeCell ref="G80:H80"/>
    <mergeCell ref="G81:H81"/>
    <mergeCell ref="G82:H82"/>
    <mergeCell ref="G83:H83"/>
    <mergeCell ref="G84:H8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04"/>
  <sheetViews>
    <sheetView workbookViewId="0">
      <pane ySplit="7" topLeftCell="A177" activePane="bottomLeft" state="frozen"/>
      <selection pane="bottomLeft" activeCell="B187" sqref="B187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407" t="s">
        <v>22</v>
      </c>
      <c r="G1" s="407"/>
      <c r="H1" s="407"/>
      <c r="I1" s="38" t="s">
        <v>88</v>
      </c>
      <c r="J1" s="20"/>
      <c r="L1" s="37">
        <f>SUM(D161:D182)</f>
        <v>7170197</v>
      </c>
      <c r="M1" s="37">
        <v>7170188</v>
      </c>
      <c r="N1" s="37">
        <f>L1-M1</f>
        <v>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220">
        <f>J198*-1</f>
        <v>2862139</v>
      </c>
      <c r="J2" s="20"/>
      <c r="L2" s="219">
        <f>SUM(H161:H182)</f>
        <v>451000</v>
      </c>
      <c r="M2" s="219">
        <v>380000</v>
      </c>
      <c r="N2" s="219">
        <f>L2-M2</f>
        <v>71000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7621197</v>
      </c>
    </row>
    <row r="5" spans="1:16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6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19" t="s">
        <v>6</v>
      </c>
    </row>
    <row r="7" spans="1:16" x14ac:dyDescent="0.25">
      <c r="A7" s="443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8"/>
      <c r="I7" s="450"/>
      <c r="J7" s="420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217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98">
        <v>43396</v>
      </c>
      <c r="B183" s="99"/>
      <c r="C183" s="100"/>
      <c r="D183" s="34"/>
      <c r="E183" s="101"/>
      <c r="F183" s="99"/>
      <c r="G183" s="34"/>
      <c r="H183" s="102"/>
      <c r="I183" s="102">
        <v>2331875</v>
      </c>
      <c r="J183" s="34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98">
        <v>43402</v>
      </c>
      <c r="B184" s="99">
        <v>180178297</v>
      </c>
      <c r="C184" s="100">
        <v>1</v>
      </c>
      <c r="D184" s="34">
        <v>108588</v>
      </c>
      <c r="E184" s="101"/>
      <c r="F184" s="99"/>
      <c r="G184" s="34"/>
      <c r="H184" s="102">
        <v>40000</v>
      </c>
      <c r="I184" s="102"/>
      <c r="J184" s="34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98">
        <v>43403</v>
      </c>
      <c r="B185" s="99">
        <v>180178385</v>
      </c>
      <c r="C185" s="100">
        <v>100</v>
      </c>
      <c r="D185" s="34">
        <v>4663750</v>
      </c>
      <c r="E185" s="101"/>
      <c r="F185" s="99"/>
      <c r="G185" s="34"/>
      <c r="H185" s="102">
        <v>24000</v>
      </c>
      <c r="I185" s="102"/>
      <c r="J185" s="34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98">
        <v>43406</v>
      </c>
      <c r="B186" s="99">
        <v>180178628</v>
      </c>
      <c r="C186" s="100">
        <v>1</v>
      </c>
      <c r="D186" s="34">
        <v>141838</v>
      </c>
      <c r="E186" s="101"/>
      <c r="F186" s="99"/>
      <c r="G186" s="34"/>
      <c r="H186" s="102">
        <v>54000</v>
      </c>
      <c r="I186" s="102"/>
      <c r="J186" s="34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98">
        <v>43407</v>
      </c>
      <c r="B187" s="99">
        <v>180178657</v>
      </c>
      <c r="C187" s="100">
        <v>1</v>
      </c>
      <c r="D187" s="34">
        <v>141838</v>
      </c>
      <c r="E187" s="101"/>
      <c r="F187" s="99"/>
      <c r="G187" s="34"/>
      <c r="H187" s="102">
        <v>20000</v>
      </c>
      <c r="I187" s="102"/>
      <c r="J187" s="34"/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35"/>
      <c r="B189" s="234"/>
      <c r="C189" s="240"/>
      <c r="D189" s="236"/>
      <c r="E189" s="237"/>
      <c r="F189" s="234"/>
      <c r="G189" s="236"/>
      <c r="H189" s="239"/>
      <c r="I189" s="239"/>
      <c r="J189" s="23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4"/>
      <c r="B190" s="8" t="s">
        <v>11</v>
      </c>
      <c r="C190" s="77">
        <f>SUM(C8:C189)</f>
        <v>819</v>
      </c>
      <c r="D190" s="9"/>
      <c r="E190" s="223" t="s">
        <v>11</v>
      </c>
      <c r="F190" s="223">
        <f>SUM(F8:F189)</f>
        <v>1</v>
      </c>
      <c r="G190" s="224">
        <f>SUM(G8:G189)</f>
        <v>98525</v>
      </c>
      <c r="H190" s="239"/>
      <c r="I190" s="239"/>
      <c r="J190" s="23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4"/>
      <c r="B191" s="8"/>
      <c r="C191" s="77"/>
      <c r="D191" s="9"/>
      <c r="E191" s="237"/>
      <c r="F191" s="234"/>
      <c r="G191" s="236"/>
      <c r="H191" s="239"/>
      <c r="I191" s="239"/>
      <c r="J191" s="23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10"/>
      <c r="B192" s="11"/>
      <c r="C192" s="40"/>
      <c r="D192" s="6"/>
      <c r="E192" s="8"/>
      <c r="F192" s="234"/>
      <c r="G192" s="406" t="s">
        <v>12</v>
      </c>
      <c r="H192" s="406"/>
      <c r="I192" s="39"/>
      <c r="J192" s="13">
        <f>SUM(D8:D189)</f>
        <v>68147441</v>
      </c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4"/>
      <c r="B193" s="3"/>
      <c r="C193" s="40"/>
      <c r="D193" s="6"/>
      <c r="E193" s="8"/>
      <c r="F193" s="234"/>
      <c r="G193" s="406" t="s">
        <v>13</v>
      </c>
      <c r="H193" s="406"/>
      <c r="I193" s="39"/>
      <c r="J193" s="13">
        <f>SUM(G8:G189)</f>
        <v>98525</v>
      </c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14"/>
      <c r="B194" s="7"/>
      <c r="C194" s="40"/>
      <c r="D194" s="6"/>
      <c r="E194" s="7"/>
      <c r="F194" s="234"/>
      <c r="G194" s="406" t="s">
        <v>14</v>
      </c>
      <c r="H194" s="406"/>
      <c r="I194" s="41"/>
      <c r="J194" s="15">
        <f>J192-J193</f>
        <v>68048916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4"/>
      <c r="B195" s="16"/>
      <c r="C195" s="40"/>
      <c r="D195" s="17"/>
      <c r="E195" s="7"/>
      <c r="F195" s="8"/>
      <c r="G195" s="406" t="s">
        <v>15</v>
      </c>
      <c r="H195" s="406"/>
      <c r="I195" s="39"/>
      <c r="J195" s="13">
        <f>SUM(H8:H191)</f>
        <v>4187500</v>
      </c>
      <c r="K195" s="219"/>
      <c r="L195" s="219"/>
      <c r="M195" s="219"/>
      <c r="N195" s="219"/>
      <c r="O195" s="219"/>
      <c r="P195" s="219"/>
    </row>
    <row r="196" spans="1:16" x14ac:dyDescent="0.25">
      <c r="A196" s="4"/>
      <c r="B196" s="16"/>
      <c r="C196" s="40"/>
      <c r="D196" s="17"/>
      <c r="E196" s="7"/>
      <c r="F196" s="8"/>
      <c r="G196" s="406" t="s">
        <v>16</v>
      </c>
      <c r="H196" s="406"/>
      <c r="I196" s="39"/>
      <c r="J196" s="13">
        <f>J194+J195</f>
        <v>72236416</v>
      </c>
    </row>
    <row r="197" spans="1:16" x14ac:dyDescent="0.25">
      <c r="A197" s="4"/>
      <c r="B197" s="16"/>
      <c r="C197" s="40"/>
      <c r="D197" s="17"/>
      <c r="E197" s="7"/>
      <c r="F197" s="3"/>
      <c r="G197" s="406" t="s">
        <v>5</v>
      </c>
      <c r="H197" s="406"/>
      <c r="I197" s="39"/>
      <c r="J197" s="13">
        <f>SUM(I8:I191)</f>
        <v>69374277</v>
      </c>
    </row>
    <row r="198" spans="1:16" x14ac:dyDescent="0.25">
      <c r="A198" s="4"/>
      <c r="B198" s="16"/>
      <c r="C198" s="40"/>
      <c r="D198" s="17"/>
      <c r="E198" s="7"/>
      <c r="F198" s="3"/>
      <c r="G198" s="406" t="s">
        <v>32</v>
      </c>
      <c r="H198" s="406"/>
      <c r="I198" s="40" t="str">
        <f>IF(J198&gt;0,"SALDO",IF(J198&lt;0,"PIUTANG",IF(J198=0,"LUNAS")))</f>
        <v>PIUTANG</v>
      </c>
      <c r="J198" s="13">
        <f>J197-J196</f>
        <v>-2862139</v>
      </c>
    </row>
    <row r="199" spans="1:16" x14ac:dyDescent="0.25">
      <c r="F199" s="37"/>
      <c r="G199" s="37"/>
      <c r="J199" s="37"/>
    </row>
    <row r="200" spans="1:16" x14ac:dyDescent="0.25">
      <c r="C200" s="37"/>
      <c r="D200" s="37"/>
      <c r="F200" s="37"/>
      <c r="G200" s="37"/>
      <c r="J200" s="37"/>
      <c r="L200"/>
      <c r="M200"/>
      <c r="N200"/>
      <c r="O200"/>
      <c r="P200"/>
    </row>
    <row r="201" spans="1:16" x14ac:dyDescent="0.25">
      <c r="C201" s="37"/>
      <c r="D201" s="37"/>
      <c r="F201" s="37"/>
      <c r="G201" s="37"/>
      <c r="J201" s="37"/>
      <c r="L201"/>
      <c r="M201"/>
      <c r="N201"/>
      <c r="O201"/>
      <c r="P201"/>
    </row>
    <row r="202" spans="1:16" x14ac:dyDescent="0.25">
      <c r="C202" s="37"/>
      <c r="D202" s="37"/>
      <c r="F202" s="37"/>
      <c r="G202" s="37"/>
      <c r="J202" s="37"/>
      <c r="L202"/>
      <c r="M202"/>
      <c r="N202"/>
      <c r="O202"/>
      <c r="P202"/>
    </row>
    <row r="203" spans="1:16" x14ac:dyDescent="0.25">
      <c r="C203" s="37"/>
      <c r="D203" s="37"/>
      <c r="F203" s="37"/>
      <c r="G203" s="37"/>
      <c r="J203" s="37"/>
      <c r="L203"/>
      <c r="M203"/>
      <c r="N203"/>
      <c r="O203"/>
      <c r="P203"/>
    </row>
    <row r="204" spans="1:16" x14ac:dyDescent="0.25">
      <c r="C204" s="37"/>
      <c r="D204" s="37"/>
      <c r="L204"/>
      <c r="M204"/>
      <c r="N204"/>
      <c r="O204"/>
      <c r="P204"/>
    </row>
  </sheetData>
  <mergeCells count="15">
    <mergeCell ref="G198:H198"/>
    <mergeCell ref="G192:H192"/>
    <mergeCell ref="G193:H193"/>
    <mergeCell ref="G194:H194"/>
    <mergeCell ref="G195:H195"/>
    <mergeCell ref="G196:H196"/>
    <mergeCell ref="G197:H197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7"/>
  <sheetViews>
    <sheetView workbookViewId="0">
      <pane ySplit="7" topLeftCell="A25" activePane="bottomLeft" state="frozen"/>
      <selection pane="bottomLeft" activeCell="B27" sqref="B2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407" t="s">
        <v>22</v>
      </c>
      <c r="G1" s="407"/>
      <c r="H1" s="407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407" t="s">
        <v>21</v>
      </c>
      <c r="G2" s="407"/>
      <c r="H2" s="407"/>
      <c r="I2" s="38">
        <f>J37*-1</f>
        <v>2151975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  <c r="L5" s="18"/>
    </row>
    <row r="6" spans="1:13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5" t="s">
        <v>4</v>
      </c>
      <c r="I6" s="449" t="s">
        <v>5</v>
      </c>
      <c r="J6" s="419" t="s">
        <v>6</v>
      </c>
    </row>
    <row r="7" spans="1:13" x14ac:dyDescent="0.25">
      <c r="A7" s="443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6"/>
      <c r="I7" s="450"/>
      <c r="J7" s="420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98">
        <v>43394</v>
      </c>
      <c r="B26" s="99">
        <v>180177761</v>
      </c>
      <c r="C26" s="253">
        <v>29</v>
      </c>
      <c r="D26" s="34">
        <v>2900275</v>
      </c>
      <c r="E26" s="101">
        <v>180045815</v>
      </c>
      <c r="F26" s="99">
        <v>3</v>
      </c>
      <c r="G26" s="34">
        <v>320163</v>
      </c>
      <c r="H26" s="101"/>
      <c r="I26" s="102">
        <v>2580000</v>
      </c>
      <c r="J26" s="34" t="s">
        <v>17</v>
      </c>
      <c r="L26" s="238"/>
    </row>
    <row r="27" spans="1:12" s="233" customFormat="1" x14ac:dyDescent="0.25">
      <c r="A27" s="98">
        <v>43405</v>
      </c>
      <c r="B27" s="99">
        <v>180178512</v>
      </c>
      <c r="C27" s="253">
        <v>35</v>
      </c>
      <c r="D27" s="34">
        <v>3742113</v>
      </c>
      <c r="E27" s="101">
        <v>180045973</v>
      </c>
      <c r="F27" s="99">
        <v>14</v>
      </c>
      <c r="G27" s="34">
        <v>1587513</v>
      </c>
      <c r="H27" s="101"/>
      <c r="I27" s="102"/>
      <c r="J27" s="34"/>
      <c r="L27" s="238"/>
    </row>
    <row r="28" spans="1:12" x14ac:dyDescent="0.25">
      <c r="A28" s="4"/>
      <c r="B28" s="3"/>
      <c r="C28" s="26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8" t="s">
        <v>11</v>
      </c>
      <c r="C29" s="27">
        <f>SUM(C8:C28)</f>
        <v>661</v>
      </c>
      <c r="D29" s="9"/>
      <c r="E29" s="8" t="s">
        <v>11</v>
      </c>
      <c r="F29" s="8">
        <f>SUM(F8:F28)</f>
        <v>116</v>
      </c>
      <c r="G29" s="5"/>
      <c r="H29" s="3"/>
      <c r="I29" s="40"/>
      <c r="J29" s="5"/>
    </row>
    <row r="30" spans="1:12" x14ac:dyDescent="0.25">
      <c r="A30" s="4"/>
      <c r="B30" s="8"/>
      <c r="C30" s="27"/>
      <c r="D30" s="9"/>
      <c r="E30" s="8"/>
      <c r="F30" s="8"/>
      <c r="G30" s="32"/>
      <c r="H30" s="33"/>
      <c r="I30" s="40"/>
      <c r="J30" s="5"/>
    </row>
    <row r="31" spans="1:12" x14ac:dyDescent="0.25">
      <c r="A31" s="10"/>
      <c r="B31" s="11"/>
      <c r="C31" s="26"/>
      <c r="D31" s="6"/>
      <c r="E31" s="8"/>
      <c r="F31" s="3"/>
      <c r="G31" s="406" t="s">
        <v>12</v>
      </c>
      <c r="H31" s="406"/>
      <c r="I31" s="39"/>
      <c r="J31" s="13">
        <f>SUM(D8:D28)</f>
        <v>69246367</v>
      </c>
    </row>
    <row r="32" spans="1:12" x14ac:dyDescent="0.25">
      <c r="A32" s="4"/>
      <c r="B32" s="3"/>
      <c r="C32" s="26"/>
      <c r="D32" s="6"/>
      <c r="E32" s="7"/>
      <c r="F32" s="3"/>
      <c r="G32" s="406" t="s">
        <v>13</v>
      </c>
      <c r="H32" s="406"/>
      <c r="I32" s="39"/>
      <c r="J32" s="13">
        <f>SUM(G8:G28)</f>
        <v>12580392</v>
      </c>
    </row>
    <row r="33" spans="1:10" x14ac:dyDescent="0.25">
      <c r="A33" s="14"/>
      <c r="B33" s="7"/>
      <c r="C33" s="26"/>
      <c r="D33" s="6"/>
      <c r="E33" s="7"/>
      <c r="F33" s="3"/>
      <c r="G33" s="406" t="s">
        <v>14</v>
      </c>
      <c r="H33" s="406"/>
      <c r="I33" s="41"/>
      <c r="J33" s="15">
        <f>J31-J32</f>
        <v>56665975</v>
      </c>
    </row>
    <row r="34" spans="1:10" x14ac:dyDescent="0.25">
      <c r="A34" s="4"/>
      <c r="B34" s="16"/>
      <c r="C34" s="26"/>
      <c r="D34" s="17"/>
      <c r="E34" s="7"/>
      <c r="F34" s="3"/>
      <c r="G34" s="406" t="s">
        <v>15</v>
      </c>
      <c r="H34" s="406"/>
      <c r="I34" s="39"/>
      <c r="J34" s="13">
        <f>SUM(H8:H29)</f>
        <v>0</v>
      </c>
    </row>
    <row r="35" spans="1:10" x14ac:dyDescent="0.25">
      <c r="A35" s="4"/>
      <c r="B35" s="16"/>
      <c r="C35" s="26"/>
      <c r="D35" s="17"/>
      <c r="E35" s="7"/>
      <c r="F35" s="3"/>
      <c r="G35" s="406" t="s">
        <v>16</v>
      </c>
      <c r="H35" s="406"/>
      <c r="I35" s="39"/>
      <c r="J35" s="13">
        <f>J33+J34</f>
        <v>56665975</v>
      </c>
    </row>
    <row r="36" spans="1:10" x14ac:dyDescent="0.25">
      <c r="A36" s="4"/>
      <c r="B36" s="16"/>
      <c r="C36" s="26"/>
      <c r="D36" s="17"/>
      <c r="E36" s="7"/>
      <c r="F36" s="3"/>
      <c r="G36" s="406" t="s">
        <v>5</v>
      </c>
      <c r="H36" s="406"/>
      <c r="I36" s="39"/>
      <c r="J36" s="13">
        <f>SUM(I8:I29)</f>
        <v>54514000</v>
      </c>
    </row>
    <row r="37" spans="1:10" x14ac:dyDescent="0.25">
      <c r="A37" s="4"/>
      <c r="B37" s="16"/>
      <c r="C37" s="26"/>
      <c r="D37" s="17"/>
      <c r="E37" s="7"/>
      <c r="F37" s="3"/>
      <c r="G37" s="406" t="s">
        <v>32</v>
      </c>
      <c r="H37" s="406"/>
      <c r="I37" s="40" t="str">
        <f>IF(J37&gt;0,"SALDO",IF(J37&lt;0,"PIUTANG",IF(J37=0,"LUNAS")))</f>
        <v>PIUTANG</v>
      </c>
      <c r="J37" s="13">
        <f>J36-J35</f>
        <v>-2151975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72"/>
  <sheetViews>
    <sheetView workbookViewId="0">
      <pane ySplit="7" topLeftCell="A43" activePane="bottomLeft" state="frozen"/>
      <selection pane="bottomLeft" activeCell="G48" sqref="G4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407" t="s">
        <v>22</v>
      </c>
      <c r="G1" s="407"/>
      <c r="H1" s="407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7" t="s">
        <v>21</v>
      </c>
      <c r="G2" s="407"/>
      <c r="H2" s="407"/>
      <c r="I2" s="220">
        <f>J66*-1</f>
        <v>5106139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0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19" t="s">
        <v>6</v>
      </c>
    </row>
    <row r="7" spans="1:10" x14ac:dyDescent="0.25">
      <c r="A7" s="443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8"/>
      <c r="I7" s="450"/>
      <c r="J7" s="420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98">
        <v>43389</v>
      </c>
      <c r="B50" s="99">
        <v>180177402</v>
      </c>
      <c r="C50" s="100">
        <v>13</v>
      </c>
      <c r="D50" s="34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98">
        <v>43389</v>
      </c>
      <c r="B51" s="99">
        <v>180177403</v>
      </c>
      <c r="C51" s="100">
        <v>10</v>
      </c>
      <c r="D51" s="34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98">
        <v>43390</v>
      </c>
      <c r="B52" s="99"/>
      <c r="C52" s="100"/>
      <c r="D52" s="34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98">
        <v>43400</v>
      </c>
      <c r="B53" s="99">
        <v>180178194</v>
      </c>
      <c r="C53" s="100">
        <v>12</v>
      </c>
      <c r="D53" s="34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98">
        <v>43400</v>
      </c>
      <c r="B54" s="99">
        <v>180178197</v>
      </c>
      <c r="C54" s="100">
        <v>8</v>
      </c>
      <c r="D54" s="34">
        <v>814800</v>
      </c>
      <c r="E54" s="101">
        <v>180045912</v>
      </c>
      <c r="F54" s="99">
        <v>8</v>
      </c>
      <c r="G54" s="34">
        <v>848138</v>
      </c>
      <c r="H54" s="102"/>
      <c r="I54" s="102"/>
      <c r="J54" s="34"/>
    </row>
    <row r="55" spans="1:10" x14ac:dyDescent="0.25">
      <c r="A55" s="98">
        <v>43400</v>
      </c>
      <c r="B55" s="99">
        <v>180178198</v>
      </c>
      <c r="C55" s="100">
        <v>15</v>
      </c>
      <c r="D55" s="34">
        <v>1749738</v>
      </c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235"/>
      <c r="B57" s="234"/>
      <c r="C57" s="240"/>
      <c r="D57" s="236"/>
      <c r="E57" s="237"/>
      <c r="F57" s="234"/>
      <c r="G57" s="236"/>
      <c r="H57" s="239"/>
      <c r="I57" s="239"/>
      <c r="J57" s="236"/>
    </row>
    <row r="58" spans="1:10" x14ac:dyDescent="0.25">
      <c r="A58" s="235"/>
      <c r="B58" s="223" t="s">
        <v>11</v>
      </c>
      <c r="C58" s="232">
        <f>SUM(C8:C57)</f>
        <v>970</v>
      </c>
      <c r="D58" s="224"/>
      <c r="E58" s="223" t="s">
        <v>11</v>
      </c>
      <c r="F58" s="223">
        <f>SUM(F8:F57)</f>
        <v>161</v>
      </c>
      <c r="G58" s="224">
        <f>SUM(G8:G57)</f>
        <v>16942366</v>
      </c>
      <c r="H58" s="239"/>
      <c r="I58" s="239"/>
      <c r="J58" s="236"/>
    </row>
    <row r="59" spans="1:10" x14ac:dyDescent="0.25">
      <c r="A59" s="235"/>
      <c r="B59" s="223"/>
      <c r="C59" s="232"/>
      <c r="D59" s="224"/>
      <c r="E59" s="237"/>
      <c r="F59" s="234"/>
      <c r="G59" s="236"/>
      <c r="H59" s="239"/>
      <c r="I59" s="239"/>
      <c r="J59" s="236"/>
    </row>
    <row r="60" spans="1:10" x14ac:dyDescent="0.25">
      <c r="A60" s="225"/>
      <c r="B60" s="226"/>
      <c r="C60" s="240"/>
      <c r="D60" s="236"/>
      <c r="E60" s="223"/>
      <c r="F60" s="234"/>
      <c r="G60" s="406" t="s">
        <v>12</v>
      </c>
      <c r="H60" s="406"/>
      <c r="I60" s="239"/>
      <c r="J60" s="227">
        <f>SUM(D8:D57)</f>
        <v>101405681</v>
      </c>
    </row>
    <row r="61" spans="1:10" x14ac:dyDescent="0.25">
      <c r="A61" s="235"/>
      <c r="B61" s="234"/>
      <c r="C61" s="240"/>
      <c r="D61" s="236"/>
      <c r="E61" s="223"/>
      <c r="F61" s="234"/>
      <c r="G61" s="406" t="s">
        <v>13</v>
      </c>
      <c r="H61" s="406"/>
      <c r="I61" s="239"/>
      <c r="J61" s="227">
        <f>SUM(G8:G57)</f>
        <v>16942366</v>
      </c>
    </row>
    <row r="62" spans="1:10" x14ac:dyDescent="0.25">
      <c r="A62" s="228"/>
      <c r="B62" s="237"/>
      <c r="C62" s="240"/>
      <c r="D62" s="236"/>
      <c r="E62" s="237"/>
      <c r="F62" s="234"/>
      <c r="G62" s="406" t="s">
        <v>14</v>
      </c>
      <c r="H62" s="406"/>
      <c r="I62" s="41"/>
      <c r="J62" s="229">
        <f>J60-J61</f>
        <v>84463315</v>
      </c>
    </row>
    <row r="63" spans="1:10" x14ac:dyDescent="0.25">
      <c r="A63" s="235"/>
      <c r="B63" s="230"/>
      <c r="C63" s="240"/>
      <c r="D63" s="231"/>
      <c r="E63" s="237"/>
      <c r="F63" s="223"/>
      <c r="G63" s="406" t="s">
        <v>15</v>
      </c>
      <c r="H63" s="406"/>
      <c r="I63" s="239"/>
      <c r="J63" s="227">
        <f>SUM(H8:H59)</f>
        <v>0</v>
      </c>
    </row>
    <row r="64" spans="1:10" x14ac:dyDescent="0.25">
      <c r="A64" s="235"/>
      <c r="B64" s="230"/>
      <c r="C64" s="240"/>
      <c r="D64" s="231"/>
      <c r="E64" s="237"/>
      <c r="F64" s="223"/>
      <c r="G64" s="406" t="s">
        <v>16</v>
      </c>
      <c r="H64" s="406"/>
      <c r="I64" s="239"/>
      <c r="J64" s="227">
        <f>J62+J63</f>
        <v>84463315</v>
      </c>
    </row>
    <row r="65" spans="1:16" x14ac:dyDescent="0.25">
      <c r="A65" s="235"/>
      <c r="B65" s="230"/>
      <c r="C65" s="240"/>
      <c r="D65" s="231"/>
      <c r="E65" s="237"/>
      <c r="F65" s="234"/>
      <c r="G65" s="406" t="s">
        <v>5</v>
      </c>
      <c r="H65" s="406"/>
      <c r="I65" s="239"/>
      <c r="J65" s="227">
        <f>SUM(I8:I59)</f>
        <v>79357176</v>
      </c>
    </row>
    <row r="66" spans="1:16" x14ac:dyDescent="0.25">
      <c r="A66" s="235"/>
      <c r="B66" s="230"/>
      <c r="C66" s="240"/>
      <c r="D66" s="231"/>
      <c r="E66" s="237"/>
      <c r="F66" s="234"/>
      <c r="G66" s="406" t="s">
        <v>32</v>
      </c>
      <c r="H66" s="406"/>
      <c r="I66" s="240" t="str">
        <f>IF(J66&gt;0,"SALDO",IF(J66&lt;0,"PIUTANG",IF(J66=0,"LUNAS")))</f>
        <v>PIUTANG</v>
      </c>
      <c r="J66" s="227">
        <f>J65-J64</f>
        <v>-5106139</v>
      </c>
    </row>
    <row r="67" spans="1:16" x14ac:dyDescent="0.25">
      <c r="F67" s="219"/>
      <c r="G67" s="219"/>
      <c r="J67" s="219"/>
    </row>
    <row r="68" spans="1:16" x14ac:dyDescent="0.25">
      <c r="C68" s="219"/>
      <c r="D68" s="219"/>
      <c r="F68" s="219"/>
      <c r="G68" s="219"/>
      <c r="J68" s="219"/>
      <c r="M68" s="233"/>
      <c r="N68" s="233"/>
      <c r="O68" s="233"/>
      <c r="P68" s="233"/>
    </row>
    <row r="69" spans="1:16" x14ac:dyDescent="0.25">
      <c r="C69" s="219"/>
      <c r="D69" s="219"/>
      <c r="F69" s="219"/>
      <c r="G69" s="219"/>
      <c r="J69" s="219"/>
      <c r="L69" s="238"/>
      <c r="M69" s="233"/>
      <c r="N69" s="233"/>
      <c r="O69" s="233"/>
      <c r="P69" s="233"/>
    </row>
    <row r="70" spans="1:16" x14ac:dyDescent="0.25">
      <c r="C70" s="219"/>
      <c r="D70" s="219"/>
      <c r="F70" s="219"/>
      <c r="G70" s="219"/>
      <c r="J70" s="219"/>
      <c r="L70" s="238"/>
      <c r="M70" s="233"/>
      <c r="N70" s="233"/>
      <c r="O70" s="233"/>
      <c r="P70" s="233"/>
    </row>
    <row r="71" spans="1:16" x14ac:dyDescent="0.25">
      <c r="C71" s="219"/>
      <c r="D71" s="219"/>
      <c r="F71" s="219"/>
      <c r="G71" s="219"/>
      <c r="J71" s="219"/>
      <c r="L71" s="233"/>
      <c r="M71" s="233"/>
      <c r="N71" s="233"/>
      <c r="O71" s="233"/>
      <c r="P71" s="233"/>
    </row>
    <row r="72" spans="1:16" x14ac:dyDescent="0.25">
      <c r="C72" s="219"/>
      <c r="D72" s="219"/>
      <c r="L72" s="233"/>
      <c r="M72" s="233"/>
      <c r="N72" s="233"/>
      <c r="O72" s="233"/>
      <c r="P7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6:H66"/>
    <mergeCell ref="G60:H60"/>
    <mergeCell ref="G61:H61"/>
    <mergeCell ref="G62:H62"/>
    <mergeCell ref="G63:H63"/>
    <mergeCell ref="G64:H64"/>
    <mergeCell ref="G65:H65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H23" sqref="H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407" t="s">
        <v>22</v>
      </c>
      <c r="G1" s="407"/>
      <c r="H1" s="407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7" t="s">
        <v>21</v>
      </c>
      <c r="G2" s="407"/>
      <c r="H2" s="407"/>
      <c r="I2" s="220">
        <f>J36*-1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3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19" t="s">
        <v>6</v>
      </c>
    </row>
    <row r="7" spans="1:13" x14ac:dyDescent="0.25">
      <c r="A7" s="443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8"/>
      <c r="I7" s="450"/>
      <c r="J7" s="420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409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06" t="s">
        <v>12</v>
      </c>
      <c r="H30" s="406"/>
      <c r="I30" s="239"/>
      <c r="J30" s="227">
        <f>SUM(D8:D27)</f>
        <v>41280229</v>
      </c>
    </row>
    <row r="31" spans="1:10" x14ac:dyDescent="0.25">
      <c r="A31" s="235"/>
      <c r="B31" s="234"/>
      <c r="C31" s="240"/>
      <c r="D31" s="236"/>
      <c r="E31" s="223"/>
      <c r="F31" s="234"/>
      <c r="G31" s="406" t="s">
        <v>13</v>
      </c>
      <c r="H31" s="406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06" t="s">
        <v>14</v>
      </c>
      <c r="H32" s="406"/>
      <c r="I32" s="41"/>
      <c r="J32" s="229">
        <f>J30-J31</f>
        <v>32613177</v>
      </c>
    </row>
    <row r="33" spans="1:16" x14ac:dyDescent="0.25">
      <c r="A33" s="235"/>
      <c r="B33" s="230"/>
      <c r="C33" s="240"/>
      <c r="D33" s="231"/>
      <c r="E33" s="237"/>
      <c r="F33" s="223"/>
      <c r="G33" s="406" t="s">
        <v>15</v>
      </c>
      <c r="H33" s="406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06" t="s">
        <v>16</v>
      </c>
      <c r="H34" s="406"/>
      <c r="I34" s="239"/>
      <c r="J34" s="227">
        <f>J32+J33</f>
        <v>32613177</v>
      </c>
    </row>
    <row r="35" spans="1:16" x14ac:dyDescent="0.25">
      <c r="A35" s="235"/>
      <c r="B35" s="230"/>
      <c r="C35" s="240"/>
      <c r="D35" s="231"/>
      <c r="E35" s="237"/>
      <c r="F35" s="234"/>
      <c r="G35" s="406" t="s">
        <v>5</v>
      </c>
      <c r="H35" s="406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06" t="s">
        <v>32</v>
      </c>
      <c r="H36" s="406"/>
      <c r="I36" s="240" t="str">
        <f>IF(J36&gt;0,"SALDO",IF(J36&lt;0,"PIUTANG",IF(J36=0,"LUNAS")))</f>
        <v>SALDO</v>
      </c>
      <c r="J36" s="227">
        <f>J35-J34</f>
        <v>823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:H36"/>
    <mergeCell ref="G30:H30"/>
    <mergeCell ref="G31:H31"/>
    <mergeCell ref="G32:H32"/>
    <mergeCell ref="G33:H33"/>
    <mergeCell ref="G34:H34"/>
    <mergeCell ref="G35:H3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407" t="s">
        <v>22</v>
      </c>
      <c r="G1" s="407"/>
      <c r="H1" s="407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407" t="s">
        <v>21</v>
      </c>
      <c r="G2" s="407"/>
      <c r="H2" s="407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5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19" t="s">
        <v>6</v>
      </c>
    </row>
    <row r="7" spans="1:15" x14ac:dyDescent="0.25">
      <c r="A7" s="443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8"/>
      <c r="I7" s="450"/>
      <c r="J7" s="42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06" t="s">
        <v>12</v>
      </c>
      <c r="H46" s="406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06" t="s">
        <v>13</v>
      </c>
      <c r="H47" s="406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06" t="s">
        <v>14</v>
      </c>
      <c r="H48" s="406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06" t="s">
        <v>15</v>
      </c>
      <c r="H49" s="406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06" t="s">
        <v>16</v>
      </c>
      <c r="H50" s="406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06" t="s">
        <v>5</v>
      </c>
      <c r="H51" s="406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06" t="s">
        <v>32</v>
      </c>
      <c r="H52" s="406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407" t="s">
        <v>22</v>
      </c>
      <c r="G1" s="407"/>
      <c r="H1" s="407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7" t="s">
        <v>21</v>
      </c>
      <c r="G2" s="407"/>
      <c r="H2" s="407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6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19" t="s">
        <v>6</v>
      </c>
    </row>
    <row r="7" spans="1:16" x14ac:dyDescent="0.25">
      <c r="A7" s="443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8"/>
      <c r="I7" s="450"/>
      <c r="J7" s="42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06" t="s">
        <v>12</v>
      </c>
      <c r="H69" s="406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06" t="s">
        <v>13</v>
      </c>
      <c r="H70" s="406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06" t="s">
        <v>14</v>
      </c>
      <c r="H71" s="406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06" t="s">
        <v>15</v>
      </c>
      <c r="H72" s="406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06" t="s">
        <v>16</v>
      </c>
      <c r="H73" s="406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06" t="s">
        <v>5</v>
      </c>
      <c r="H74" s="406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06" t="s">
        <v>32</v>
      </c>
      <c r="H75" s="406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51" t="s">
        <v>21</v>
      </c>
      <c r="H1" s="451"/>
      <c r="I1" s="451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51" t="s">
        <v>108</v>
      </c>
      <c r="H2" s="451"/>
      <c r="I2" s="451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51" t="s">
        <v>109</v>
      </c>
      <c r="H3" s="451"/>
      <c r="I3" s="451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5" t="s">
        <v>4</v>
      </c>
      <c r="I6" s="449" t="s">
        <v>5</v>
      </c>
      <c r="J6" s="419" t="s">
        <v>6</v>
      </c>
    </row>
    <row r="7" spans="1:13" x14ac:dyDescent="0.25">
      <c r="A7" s="443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6"/>
      <c r="I7" s="450"/>
      <c r="J7" s="420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06" t="s">
        <v>12</v>
      </c>
      <c r="H44" s="406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06" t="s">
        <v>13</v>
      </c>
      <c r="H45" s="406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06" t="s">
        <v>14</v>
      </c>
      <c r="H46" s="406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06" t="s">
        <v>15</v>
      </c>
      <c r="H47" s="406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06" t="s">
        <v>16</v>
      </c>
      <c r="H48" s="406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06" t="s">
        <v>5</v>
      </c>
      <c r="H49" s="406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06" t="s">
        <v>32</v>
      </c>
      <c r="H50" s="406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407" t="s">
        <v>22</v>
      </c>
      <c r="G1" s="407"/>
      <c r="H1" s="407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407" t="s">
        <v>21</v>
      </c>
      <c r="G2" s="407"/>
      <c r="H2" s="407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0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5" t="s">
        <v>4</v>
      </c>
      <c r="I6" s="449" t="s">
        <v>5</v>
      </c>
      <c r="J6" s="419" t="s">
        <v>6</v>
      </c>
    </row>
    <row r="7" spans="1:10" x14ac:dyDescent="0.25">
      <c r="A7" s="443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6"/>
      <c r="I7" s="450"/>
      <c r="J7" s="420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06" t="s">
        <v>12</v>
      </c>
      <c r="H49" s="406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06" t="s">
        <v>13</v>
      </c>
      <c r="H50" s="406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06" t="s">
        <v>14</v>
      </c>
      <c r="H51" s="406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06" t="s">
        <v>15</v>
      </c>
      <c r="H52" s="406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06" t="s">
        <v>16</v>
      </c>
      <c r="H53" s="406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06" t="s">
        <v>5</v>
      </c>
      <c r="H54" s="406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06" t="s">
        <v>32</v>
      </c>
      <c r="H55" s="406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8"/>
  <sheetViews>
    <sheetView tabSelected="1" zoomScale="90" zoomScaleNormal="90" workbookViewId="0">
      <pane ySplit="4" topLeftCell="A14" activePane="bottomLeft" state="frozen"/>
      <selection pane="bottomLeft" activeCell="C11" sqref="C11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2" t="s">
        <v>49</v>
      </c>
      <c r="B1" s="452"/>
      <c r="C1" s="452"/>
    </row>
    <row r="2" spans="1:5" ht="15" customHeight="1" x14ac:dyDescent="0.25">
      <c r="A2" s="452"/>
      <c r="B2" s="452"/>
      <c r="C2" s="452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43402</v>
      </c>
      <c r="C5" s="281">
        <f>'Taufik ST'!I2</f>
        <v>5302153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43395</v>
      </c>
      <c r="C6" s="281">
        <f>'Indra Fashion'!I2</f>
        <v>900902</v>
      </c>
      <c r="E6" s="289" t="s">
        <v>152</v>
      </c>
    </row>
    <row r="7" spans="1:5" s="267" customFormat="1" ht="18.75" customHeight="1" x14ac:dyDescent="0.25">
      <c r="A7" s="185" t="s">
        <v>65</v>
      </c>
      <c r="B7" s="184" t="s">
        <v>40</v>
      </c>
      <c r="C7" s="281">
        <v>0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43407</v>
      </c>
      <c r="C8" s="281">
        <f>Bandros!I2</f>
        <v>4797712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f>Bentang!A50</f>
        <v>43389</v>
      </c>
      <c r="C9" s="281">
        <f>Bentang!I2</f>
        <v>5106139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v>43400</v>
      </c>
      <c r="C11" s="281">
        <f>ESP!I2</f>
        <v>1103888</v>
      </c>
      <c r="E11" s="289"/>
    </row>
    <row r="12" spans="1:5" s="267" customFormat="1" ht="18.75" customHeight="1" x14ac:dyDescent="0.25">
      <c r="A12" s="185" t="s">
        <v>203</v>
      </c>
      <c r="B12" s="184">
        <v>43404</v>
      </c>
      <c r="C12" s="281">
        <f>Yuan!I2</f>
        <v>1026901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f>Yanyan!A75</f>
        <v>43405</v>
      </c>
      <c r="C13" s="281">
        <f>Yanyan!I2</f>
        <v>730100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 t="s">
        <v>40</v>
      </c>
      <c r="C18" s="281">
        <v>0</v>
      </c>
      <c r="E18" s="289" t="s">
        <v>156</v>
      </c>
    </row>
    <row r="19" spans="1:5" s="267" customFormat="1" ht="18.75" customHeight="1" x14ac:dyDescent="0.25">
      <c r="A19" s="185" t="s">
        <v>87</v>
      </c>
      <c r="B19" s="184">
        <f>Anip!A184</f>
        <v>43402</v>
      </c>
      <c r="C19" s="281">
        <f>Anip!I2</f>
        <v>2862139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 t="s">
        <v>40</v>
      </c>
      <c r="C20" s="281">
        <v>0</v>
      </c>
      <c r="E20" s="288"/>
    </row>
    <row r="21" spans="1:5" s="267" customFormat="1" ht="18.75" customHeight="1" x14ac:dyDescent="0.25">
      <c r="A21" s="185" t="s">
        <v>214</v>
      </c>
      <c r="B21" s="184" t="s">
        <v>40</v>
      </c>
      <c r="C21" s="281">
        <f>'Sale ESP'!I2</f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55" t="s">
        <v>11</v>
      </c>
      <c r="B23" s="456"/>
      <c r="C23" s="453">
        <f>SUM(C5:C22)</f>
        <v>31704086.5</v>
      </c>
    </row>
    <row r="24" spans="1:5" s="267" customFormat="1" ht="15" customHeight="1" x14ac:dyDescent="0.25">
      <c r="A24" s="457"/>
      <c r="B24" s="458"/>
      <c r="C24" s="454"/>
    </row>
    <row r="28" spans="1:5" x14ac:dyDescent="0.25">
      <c r="C28" s="405">
        <f>C14+C15+C16+C17</f>
        <v>9874152.5</v>
      </c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4" t="s">
        <v>22</v>
      </c>
      <c r="G1" s="424"/>
      <c r="H1" s="424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4" t="s">
        <v>21</v>
      </c>
      <c r="G2" s="424"/>
      <c r="H2" s="424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5"/>
      <c r="B4" s="426"/>
      <c r="C4" s="426"/>
      <c r="D4" s="426"/>
      <c r="E4" s="426"/>
      <c r="F4" s="426"/>
      <c r="G4" s="426"/>
      <c r="H4" s="426"/>
      <c r="I4" s="426"/>
      <c r="J4" s="427"/>
    </row>
    <row r="5" spans="1:16" x14ac:dyDescent="0.25">
      <c r="A5" s="428" t="s">
        <v>2</v>
      </c>
      <c r="B5" s="430" t="s">
        <v>3</v>
      </c>
      <c r="C5" s="431"/>
      <c r="D5" s="431"/>
      <c r="E5" s="431"/>
      <c r="F5" s="431"/>
      <c r="G5" s="432"/>
      <c r="H5" s="433" t="s">
        <v>4</v>
      </c>
      <c r="I5" s="435" t="s">
        <v>5</v>
      </c>
      <c r="J5" s="437" t="s">
        <v>6</v>
      </c>
    </row>
    <row r="6" spans="1:16" x14ac:dyDescent="0.25">
      <c r="A6" s="42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4"/>
      <c r="I6" s="436"/>
      <c r="J6" s="438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9" t="s">
        <v>12</v>
      </c>
      <c r="H647" s="439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23" t="s">
        <v>13</v>
      </c>
      <c r="H648" s="423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23" t="s">
        <v>14</v>
      </c>
      <c r="H649" s="423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23" t="s">
        <v>15</v>
      </c>
      <c r="H650" s="423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23" t="s">
        <v>16</v>
      </c>
      <c r="H651" s="423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23" t="s">
        <v>5</v>
      </c>
      <c r="H652" s="423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23" t="s">
        <v>32</v>
      </c>
      <c r="H653" s="423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407" t="s">
        <v>22</v>
      </c>
      <c r="G1" s="407"/>
      <c r="H1" s="407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7" t="s">
        <v>21</v>
      </c>
      <c r="G2" s="407"/>
      <c r="H2" s="407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2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5" t="s">
        <v>4</v>
      </c>
      <c r="I6" s="449" t="s">
        <v>5</v>
      </c>
      <c r="J6" s="419" t="s">
        <v>6</v>
      </c>
    </row>
    <row r="7" spans="1:12" x14ac:dyDescent="0.25">
      <c r="A7" s="443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6"/>
      <c r="I7" s="450"/>
      <c r="J7" s="42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06" t="s">
        <v>12</v>
      </c>
      <c r="H120" s="406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06" t="s">
        <v>13</v>
      </c>
      <c r="H121" s="406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06" t="s">
        <v>14</v>
      </c>
      <c r="H122" s="406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06" t="s">
        <v>15</v>
      </c>
      <c r="H123" s="406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06" t="s">
        <v>16</v>
      </c>
      <c r="H124" s="406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06" t="s">
        <v>5</v>
      </c>
      <c r="H125" s="406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06" t="s">
        <v>32</v>
      </c>
      <c r="H126" s="406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60" t="s">
        <v>22</v>
      </c>
      <c r="G1" s="460"/>
      <c r="H1" s="460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60" t="s">
        <v>21</v>
      </c>
      <c r="G2" s="460"/>
      <c r="H2" s="460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1"/>
      <c r="B5" s="461"/>
      <c r="C5" s="461"/>
      <c r="D5" s="461"/>
      <c r="E5" s="461"/>
      <c r="F5" s="461"/>
      <c r="G5" s="461"/>
      <c r="H5" s="461"/>
      <c r="I5" s="461"/>
      <c r="J5" s="461"/>
    </row>
    <row r="6" spans="1:13" x14ac:dyDescent="0.25">
      <c r="A6" s="462" t="s">
        <v>2</v>
      </c>
      <c r="B6" s="463" t="s">
        <v>3</v>
      </c>
      <c r="C6" s="463"/>
      <c r="D6" s="463"/>
      <c r="E6" s="463"/>
      <c r="F6" s="463"/>
      <c r="G6" s="463"/>
      <c r="H6" s="464" t="s">
        <v>4</v>
      </c>
      <c r="I6" s="466" t="s">
        <v>5</v>
      </c>
      <c r="J6" s="467" t="s">
        <v>6</v>
      </c>
    </row>
    <row r="7" spans="1:13" x14ac:dyDescent="0.25">
      <c r="A7" s="462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5"/>
      <c r="I7" s="466"/>
      <c r="J7" s="467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9" t="s">
        <v>12</v>
      </c>
      <c r="H89" s="459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9" t="s">
        <v>13</v>
      </c>
      <c r="H90" s="459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9" t="s">
        <v>14</v>
      </c>
      <c r="H91" s="459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9" t="s">
        <v>15</v>
      </c>
      <c r="H92" s="459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9" t="s">
        <v>16</v>
      </c>
      <c r="H93" s="459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9" t="s">
        <v>5</v>
      </c>
      <c r="H94" s="459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9" t="s">
        <v>32</v>
      </c>
      <c r="H95" s="459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407" t="s">
        <v>22</v>
      </c>
      <c r="G1" s="407"/>
      <c r="H1" s="407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7" t="s">
        <v>21</v>
      </c>
      <c r="G2" s="407"/>
      <c r="H2" s="407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0"/>
      <c r="B4" s="440"/>
      <c r="C4" s="440"/>
      <c r="D4" s="440"/>
      <c r="E4" s="440"/>
      <c r="F4" s="440"/>
      <c r="G4" s="440"/>
      <c r="H4" s="440"/>
      <c r="I4" s="440"/>
      <c r="J4" s="441"/>
    </row>
    <row r="5" spans="1:15" x14ac:dyDescent="0.25">
      <c r="A5" s="442" t="s">
        <v>2</v>
      </c>
      <c r="B5" s="444" t="s">
        <v>3</v>
      </c>
      <c r="C5" s="445"/>
      <c r="D5" s="445"/>
      <c r="E5" s="445"/>
      <c r="F5" s="445"/>
      <c r="G5" s="446"/>
      <c r="H5" s="447" t="s">
        <v>4</v>
      </c>
      <c r="I5" s="449" t="s">
        <v>5</v>
      </c>
      <c r="J5" s="419" t="s">
        <v>6</v>
      </c>
    </row>
    <row r="6" spans="1:15" x14ac:dyDescent="0.25">
      <c r="A6" s="443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8"/>
      <c r="I6" s="450"/>
      <c r="J6" s="420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06" t="s">
        <v>12</v>
      </c>
      <c r="H121" s="406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06" t="s">
        <v>13</v>
      </c>
      <c r="H122" s="406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06" t="s">
        <v>14</v>
      </c>
      <c r="H123" s="406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06" t="s">
        <v>15</v>
      </c>
      <c r="H124" s="406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06" t="s">
        <v>16</v>
      </c>
      <c r="H125" s="406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06" t="s">
        <v>5</v>
      </c>
      <c r="H126" s="406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06" t="s">
        <v>32</v>
      </c>
      <c r="H127" s="406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407" t="s">
        <v>22</v>
      </c>
      <c r="G1" s="407"/>
      <c r="H1" s="407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7" t="s">
        <v>21</v>
      </c>
      <c r="G2" s="407"/>
      <c r="H2" s="407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408"/>
      <c r="B4" s="408"/>
      <c r="C4" s="408"/>
      <c r="D4" s="408"/>
      <c r="E4" s="408"/>
      <c r="F4" s="408"/>
      <c r="G4" s="408"/>
      <c r="H4" s="408"/>
      <c r="I4" s="408"/>
      <c r="J4" s="408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9" t="s">
        <v>2</v>
      </c>
      <c r="B5" s="410" t="s">
        <v>3</v>
      </c>
      <c r="C5" s="410"/>
      <c r="D5" s="410"/>
      <c r="E5" s="410"/>
      <c r="F5" s="410"/>
      <c r="G5" s="410"/>
      <c r="H5" s="410" t="s">
        <v>4</v>
      </c>
      <c r="I5" s="468" t="s">
        <v>5</v>
      </c>
      <c r="J5" s="412" t="s">
        <v>6</v>
      </c>
      <c r="L5" s="37"/>
      <c r="M5" s="37"/>
      <c r="N5" s="37"/>
      <c r="O5" s="37"/>
      <c r="P5" s="37"/>
      <c r="Q5" s="37"/>
    </row>
    <row r="6" spans="1:17" x14ac:dyDescent="0.25">
      <c r="A6" s="40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0"/>
      <c r="I6" s="468"/>
      <c r="J6" s="412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406" t="s">
        <v>12</v>
      </c>
      <c r="H31" s="406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406" t="s">
        <v>13</v>
      </c>
      <c r="H32" s="406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406" t="s">
        <v>14</v>
      </c>
      <c r="H33" s="406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406" t="s">
        <v>15</v>
      </c>
      <c r="H34" s="406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406" t="s">
        <v>16</v>
      </c>
      <c r="H35" s="406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406" t="s">
        <v>5</v>
      </c>
      <c r="H36" s="406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406" t="s">
        <v>32</v>
      </c>
      <c r="H37" s="406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407" t="s">
        <v>22</v>
      </c>
      <c r="G1" s="407"/>
      <c r="H1" s="407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7" t="s">
        <v>21</v>
      </c>
      <c r="G2" s="407"/>
      <c r="H2" s="407"/>
      <c r="I2" s="38">
        <f>J59*-1</f>
        <v>-34807202</v>
      </c>
      <c r="J2" s="20"/>
    </row>
    <row r="4" spans="1:10" ht="19.5" x14ac:dyDescent="0.25">
      <c r="A4" s="440"/>
      <c r="B4" s="440"/>
      <c r="C4" s="440"/>
      <c r="D4" s="440"/>
      <c r="E4" s="440"/>
      <c r="F4" s="440"/>
      <c r="G4" s="440"/>
      <c r="H4" s="440"/>
      <c r="I4" s="440"/>
      <c r="J4" s="441"/>
    </row>
    <row r="5" spans="1:10" x14ac:dyDescent="0.25">
      <c r="A5" s="442" t="s">
        <v>2</v>
      </c>
      <c r="B5" s="444" t="s">
        <v>3</v>
      </c>
      <c r="C5" s="445"/>
      <c r="D5" s="445"/>
      <c r="E5" s="445"/>
      <c r="F5" s="445"/>
      <c r="G5" s="446"/>
      <c r="H5" s="447" t="s">
        <v>4</v>
      </c>
      <c r="I5" s="449" t="s">
        <v>5</v>
      </c>
      <c r="J5" s="419" t="s">
        <v>6</v>
      </c>
    </row>
    <row r="6" spans="1:10" x14ac:dyDescent="0.25">
      <c r="A6" s="443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8"/>
      <c r="I6" s="450"/>
      <c r="J6" s="42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9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0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9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0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9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0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9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0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9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0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9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0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9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0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9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0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9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0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9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0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06" t="s">
        <v>12</v>
      </c>
      <c r="H53" s="406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06" t="s">
        <v>13</v>
      </c>
      <c r="H54" s="406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06" t="s">
        <v>14</v>
      </c>
      <c r="H55" s="406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06" t="s">
        <v>15</v>
      </c>
      <c r="H56" s="406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06" t="s">
        <v>16</v>
      </c>
      <c r="H57" s="406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06" t="s">
        <v>5</v>
      </c>
      <c r="H58" s="406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06" t="s">
        <v>32</v>
      </c>
      <c r="H59" s="406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407" t="s">
        <v>22</v>
      </c>
      <c r="G1" s="407"/>
      <c r="H1" s="407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407" t="s">
        <v>21</v>
      </c>
      <c r="G2" s="407"/>
      <c r="H2" s="407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  <c r="L5" s="238"/>
    </row>
    <row r="6" spans="1:12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19" t="s">
        <v>6</v>
      </c>
      <c r="L6" s="238"/>
    </row>
    <row r="7" spans="1:12" x14ac:dyDescent="0.25">
      <c r="A7" s="443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8"/>
      <c r="I7" s="450"/>
      <c r="J7" s="420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06" t="s">
        <v>12</v>
      </c>
      <c r="H53" s="406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06" t="s">
        <v>13</v>
      </c>
      <c r="H54" s="406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06" t="s">
        <v>14</v>
      </c>
      <c r="H55" s="406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06" t="s">
        <v>15</v>
      </c>
      <c r="H56" s="406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06" t="s">
        <v>16</v>
      </c>
      <c r="H57" s="406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06" t="s">
        <v>5</v>
      </c>
      <c r="H58" s="406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06" t="s">
        <v>32</v>
      </c>
      <c r="H59" s="406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407" t="s">
        <v>22</v>
      </c>
      <c r="G1" s="407"/>
      <c r="H1" s="40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7" t="s">
        <v>21</v>
      </c>
      <c r="G2" s="407"/>
      <c r="H2" s="407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10" t="s">
        <v>4</v>
      </c>
      <c r="I6" s="468" t="s">
        <v>5</v>
      </c>
      <c r="J6" s="412" t="s">
        <v>6</v>
      </c>
      <c r="L6" s="219"/>
      <c r="M6" s="219"/>
      <c r="N6" s="219"/>
      <c r="O6" s="219"/>
      <c r="P6" s="219"/>
      <c r="Q6" s="219"/>
    </row>
    <row r="7" spans="1:17" x14ac:dyDescent="0.25">
      <c r="A7" s="409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0"/>
      <c r="I7" s="468"/>
      <c r="J7" s="412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6" t="s">
        <v>12</v>
      </c>
      <c r="H32" s="406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6" t="s">
        <v>13</v>
      </c>
      <c r="H33" s="406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06" t="s">
        <v>14</v>
      </c>
      <c r="H34" s="406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06" t="s">
        <v>15</v>
      </c>
      <c r="H35" s="406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6" t="s">
        <v>16</v>
      </c>
      <c r="H36" s="406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06" t="s">
        <v>5</v>
      </c>
      <c r="H37" s="406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06" t="s">
        <v>32</v>
      </c>
      <c r="H38" s="406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407" t="s">
        <v>22</v>
      </c>
      <c r="G1" s="407"/>
      <c r="H1" s="407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8" t="s">
        <v>62</v>
      </c>
      <c r="B5" s="408"/>
      <c r="C5" s="408"/>
      <c r="D5" s="408"/>
      <c r="E5" s="408"/>
      <c r="F5" s="408"/>
      <c r="G5" s="408"/>
      <c r="H5" s="408"/>
      <c r="I5" s="408"/>
      <c r="J5" s="408"/>
    </row>
    <row r="6" spans="1:19" x14ac:dyDescent="0.25">
      <c r="A6" s="413" t="s">
        <v>2</v>
      </c>
      <c r="B6" s="410" t="s">
        <v>3</v>
      </c>
      <c r="C6" s="410"/>
      <c r="D6" s="410"/>
      <c r="E6" s="410"/>
      <c r="F6" s="410"/>
      <c r="G6" s="410"/>
      <c r="H6" s="410" t="s">
        <v>4</v>
      </c>
      <c r="I6" s="411" t="s">
        <v>5</v>
      </c>
      <c r="J6" s="412" t="s">
        <v>6</v>
      </c>
    </row>
    <row r="7" spans="1:19" x14ac:dyDescent="0.25">
      <c r="A7" s="41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0"/>
      <c r="I7" s="411"/>
      <c r="J7" s="412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06" t="s">
        <v>12</v>
      </c>
      <c r="H32" s="406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06" t="s">
        <v>13</v>
      </c>
      <c r="H33" s="406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06" t="s">
        <v>14</v>
      </c>
      <c r="H34" s="406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06" t="s">
        <v>15</v>
      </c>
      <c r="H35" s="406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06" t="s">
        <v>16</v>
      </c>
      <c r="H36" s="406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06" t="s">
        <v>5</v>
      </c>
      <c r="H37" s="406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06" t="s">
        <v>32</v>
      </c>
      <c r="H38" s="406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407" t="s">
        <v>22</v>
      </c>
      <c r="G1" s="407"/>
      <c r="H1" s="407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407" t="s">
        <v>21</v>
      </c>
      <c r="G2" s="407"/>
      <c r="H2" s="407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3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5" t="s">
        <v>4</v>
      </c>
      <c r="I6" s="449" t="s">
        <v>5</v>
      </c>
      <c r="J6" s="419" t="s">
        <v>6</v>
      </c>
    </row>
    <row r="7" spans="1:13" x14ac:dyDescent="0.25">
      <c r="A7" s="443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6"/>
      <c r="I7" s="450"/>
      <c r="J7" s="42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06" t="s">
        <v>12</v>
      </c>
      <c r="H73" s="406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06" t="s">
        <v>13</v>
      </c>
      <c r="H74" s="406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06" t="s">
        <v>14</v>
      </c>
      <c r="H75" s="406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06" t="s">
        <v>15</v>
      </c>
      <c r="H76" s="406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06" t="s">
        <v>16</v>
      </c>
      <c r="H77" s="406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06" t="s">
        <v>5</v>
      </c>
      <c r="H78" s="406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06" t="s">
        <v>32</v>
      </c>
      <c r="H79" s="406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407" t="s">
        <v>119</v>
      </c>
      <c r="G2" s="407"/>
      <c r="H2" s="407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L5" s="18"/>
      <c r="N5" s="18"/>
      <c r="O5" s="37"/>
    </row>
    <row r="6" spans="1:15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72" t="s">
        <v>4</v>
      </c>
      <c r="I6" s="474" t="s">
        <v>5</v>
      </c>
      <c r="J6" s="475" t="s">
        <v>6</v>
      </c>
      <c r="L6" s="18"/>
      <c r="N6" s="18"/>
      <c r="O6" s="37"/>
    </row>
    <row r="7" spans="1:15" x14ac:dyDescent="0.25">
      <c r="A7" s="409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3"/>
      <c r="I7" s="474"/>
      <c r="J7" s="475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1" t="s">
        <v>12</v>
      </c>
      <c r="H19" s="471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1" t="s">
        <v>13</v>
      </c>
      <c r="H20" s="471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1" t="s">
        <v>14</v>
      </c>
      <c r="H21" s="471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1" t="s">
        <v>15</v>
      </c>
      <c r="H22" s="471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1" t="s">
        <v>16</v>
      </c>
      <c r="H23" s="471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1" t="s">
        <v>5</v>
      </c>
      <c r="H24" s="471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1" t="s">
        <v>32</v>
      </c>
      <c r="H25" s="471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407" t="s">
        <v>22</v>
      </c>
      <c r="G1" s="407"/>
      <c r="H1" s="407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7" t="s">
        <v>21</v>
      </c>
      <c r="G2" s="407"/>
      <c r="H2" s="407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5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19" t="s">
        <v>6</v>
      </c>
    </row>
    <row r="7" spans="1:15" x14ac:dyDescent="0.25">
      <c r="A7" s="443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8"/>
      <c r="I7" s="450"/>
      <c r="J7" s="42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06" t="s">
        <v>12</v>
      </c>
      <c r="H53" s="406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06" t="s">
        <v>13</v>
      </c>
      <c r="H54" s="406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06" t="s">
        <v>14</v>
      </c>
      <c r="H55" s="406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06" t="s">
        <v>15</v>
      </c>
      <c r="H56" s="406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06" t="s">
        <v>16</v>
      </c>
      <c r="H57" s="406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06" t="s">
        <v>5</v>
      </c>
      <c r="H58" s="406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06" t="s">
        <v>32</v>
      </c>
      <c r="H59" s="406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407" t="s">
        <v>22</v>
      </c>
      <c r="G1" s="407"/>
      <c r="H1" s="407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0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5" t="s">
        <v>4</v>
      </c>
      <c r="I6" s="449" t="s">
        <v>5</v>
      </c>
      <c r="J6" s="419" t="s">
        <v>6</v>
      </c>
    </row>
    <row r="7" spans="1:10" x14ac:dyDescent="0.25">
      <c r="A7" s="443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6"/>
      <c r="I7" s="450"/>
      <c r="J7" s="420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6" t="s">
        <v>12</v>
      </c>
      <c r="H35" s="406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06" t="s">
        <v>13</v>
      </c>
      <c r="H36" s="406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06" t="s">
        <v>14</v>
      </c>
      <c r="H37" s="406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06" t="s">
        <v>15</v>
      </c>
      <c r="H38" s="406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06" t="s">
        <v>16</v>
      </c>
      <c r="H39" s="406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06" t="s">
        <v>5</v>
      </c>
      <c r="H40" s="406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06" t="s">
        <v>32</v>
      </c>
      <c r="H41" s="406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407" t="s">
        <v>22</v>
      </c>
      <c r="G1" s="407"/>
      <c r="H1" s="407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407" t="s">
        <v>21</v>
      </c>
      <c r="G2" s="407"/>
      <c r="H2" s="407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0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5" t="s">
        <v>4</v>
      </c>
      <c r="I6" s="449" t="s">
        <v>5</v>
      </c>
      <c r="J6" s="419" t="s">
        <v>6</v>
      </c>
    </row>
    <row r="7" spans="1:10" x14ac:dyDescent="0.25">
      <c r="A7" s="443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6"/>
      <c r="I7" s="450"/>
      <c r="J7" s="420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06" t="s">
        <v>12</v>
      </c>
      <c r="H35" s="406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06" t="s">
        <v>13</v>
      </c>
      <c r="H36" s="406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06" t="s">
        <v>14</v>
      </c>
      <c r="H37" s="406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06" t="s">
        <v>15</v>
      </c>
      <c r="H38" s="406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06" t="s">
        <v>16</v>
      </c>
      <c r="H39" s="406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06" t="s">
        <v>5</v>
      </c>
      <c r="H40" s="406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06" t="s">
        <v>32</v>
      </c>
      <c r="H41" s="406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407" t="s">
        <v>22</v>
      </c>
      <c r="G1" s="407"/>
      <c r="H1" s="407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407" t="s">
        <v>21</v>
      </c>
      <c r="G2" s="407"/>
      <c r="H2" s="407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7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5" t="s">
        <v>4</v>
      </c>
      <c r="I6" s="449" t="s">
        <v>5</v>
      </c>
      <c r="J6" s="419" t="s">
        <v>6</v>
      </c>
    </row>
    <row r="7" spans="1:17" x14ac:dyDescent="0.25">
      <c r="A7" s="443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6"/>
      <c r="I7" s="450"/>
      <c r="J7" s="420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6" t="s">
        <v>12</v>
      </c>
      <c r="H35" s="406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06" t="s">
        <v>13</v>
      </c>
      <c r="H36" s="406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06" t="s">
        <v>14</v>
      </c>
      <c r="H37" s="406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06" t="s">
        <v>15</v>
      </c>
      <c r="H38" s="40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6" t="s">
        <v>16</v>
      </c>
      <c r="H39" s="406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06" t="s">
        <v>5</v>
      </c>
      <c r="H40" s="406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06" t="s">
        <v>32</v>
      </c>
      <c r="H41" s="406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407" t="s">
        <v>22</v>
      </c>
      <c r="G1" s="407"/>
      <c r="H1" s="407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407" t="s">
        <v>21</v>
      </c>
      <c r="G2" s="407"/>
      <c r="H2" s="407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0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5" t="s">
        <v>4</v>
      </c>
      <c r="I6" s="449" t="s">
        <v>5</v>
      </c>
      <c r="J6" s="419" t="s">
        <v>6</v>
      </c>
    </row>
    <row r="7" spans="1:10" x14ac:dyDescent="0.25">
      <c r="A7" s="443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6"/>
      <c r="I7" s="450"/>
      <c r="J7" s="420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06" t="s">
        <v>12</v>
      </c>
      <c r="H35" s="406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06" t="s">
        <v>13</v>
      </c>
      <c r="H36" s="406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06" t="s">
        <v>14</v>
      </c>
      <c r="H37" s="406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06" t="s">
        <v>15</v>
      </c>
      <c r="H38" s="406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06" t="s">
        <v>16</v>
      </c>
      <c r="H39" s="406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06" t="s">
        <v>5</v>
      </c>
      <c r="H40" s="406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06" t="s">
        <v>32</v>
      </c>
      <c r="H41" s="406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407" t="s">
        <v>22</v>
      </c>
      <c r="G1" s="407"/>
      <c r="H1" s="407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407" t="s">
        <v>21</v>
      </c>
      <c r="G2" s="407"/>
      <c r="H2" s="407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0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5" t="s">
        <v>4</v>
      </c>
      <c r="I6" s="449" t="s">
        <v>5</v>
      </c>
      <c r="J6" s="419" t="s">
        <v>6</v>
      </c>
    </row>
    <row r="7" spans="1:10" x14ac:dyDescent="0.25">
      <c r="A7" s="443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6"/>
      <c r="I7" s="450"/>
      <c r="J7" s="420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6" t="s">
        <v>12</v>
      </c>
      <c r="H35" s="406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06" t="s">
        <v>13</v>
      </c>
      <c r="H36" s="406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06" t="s">
        <v>14</v>
      </c>
      <c r="H37" s="406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06" t="s">
        <v>15</v>
      </c>
      <c r="H38" s="40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6" t="s">
        <v>16</v>
      </c>
      <c r="H39" s="406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06" t="s">
        <v>5</v>
      </c>
      <c r="H40" s="406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06" t="s">
        <v>32</v>
      </c>
      <c r="H41" s="406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407" t="s">
        <v>22</v>
      </c>
      <c r="G1" s="407"/>
      <c r="H1" s="407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6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5" t="s">
        <v>4</v>
      </c>
      <c r="I6" s="449" t="s">
        <v>5</v>
      </c>
      <c r="J6" s="419" t="s">
        <v>6</v>
      </c>
    </row>
    <row r="7" spans="1:16" x14ac:dyDescent="0.25">
      <c r="A7" s="443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6"/>
      <c r="I7" s="450"/>
      <c r="J7" s="42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06" t="s">
        <v>12</v>
      </c>
      <c r="H158" s="406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06" t="s">
        <v>13</v>
      </c>
      <c r="H159" s="406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06" t="s">
        <v>14</v>
      </c>
      <c r="H160" s="406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06" t="s">
        <v>15</v>
      </c>
      <c r="H161" s="406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06" t="s">
        <v>16</v>
      </c>
      <c r="H162" s="406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06" t="s">
        <v>5</v>
      </c>
      <c r="H163" s="406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06" t="s">
        <v>32</v>
      </c>
      <c r="H164" s="406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407" t="s">
        <v>22</v>
      </c>
      <c r="G1" s="407"/>
      <c r="H1" s="407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7" t="s">
        <v>21</v>
      </c>
      <c r="G2" s="407"/>
      <c r="H2" s="407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10" t="s">
        <v>4</v>
      </c>
      <c r="I6" s="468" t="s">
        <v>5</v>
      </c>
      <c r="J6" s="412" t="s">
        <v>6</v>
      </c>
      <c r="L6" s="219"/>
      <c r="M6" s="219"/>
      <c r="N6" s="219"/>
      <c r="O6" s="219"/>
      <c r="P6" s="219"/>
      <c r="Q6" s="219"/>
    </row>
    <row r="7" spans="1:17" x14ac:dyDescent="0.25">
      <c r="A7" s="409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0"/>
      <c r="I7" s="468"/>
      <c r="J7" s="412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6" t="s">
        <v>12</v>
      </c>
      <c r="H32" s="406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6" t="s">
        <v>13</v>
      </c>
      <c r="H33" s="406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06" t="s">
        <v>14</v>
      </c>
      <c r="H34" s="406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06" t="s">
        <v>15</v>
      </c>
      <c r="H35" s="406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6" t="s">
        <v>16</v>
      </c>
      <c r="H36" s="406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06" t="s">
        <v>5</v>
      </c>
      <c r="H37" s="406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06" t="s">
        <v>32</v>
      </c>
      <c r="H38" s="406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407" t="s">
        <v>22</v>
      </c>
      <c r="G1" s="407"/>
      <c r="H1" s="40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  <c r="L5" s="174"/>
      <c r="M5" s="18"/>
      <c r="O5" s="18"/>
    </row>
    <row r="6" spans="1:15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5" t="s">
        <v>4</v>
      </c>
      <c r="I6" s="449" t="s">
        <v>5</v>
      </c>
      <c r="J6" s="419" t="s">
        <v>6</v>
      </c>
      <c r="L6" s="174"/>
    </row>
    <row r="7" spans="1:15" x14ac:dyDescent="0.25">
      <c r="A7" s="44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50"/>
      <c r="J7" s="42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06" t="s">
        <v>12</v>
      </c>
      <c r="H57" s="406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06" t="s">
        <v>13</v>
      </c>
      <c r="H58" s="406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06" t="s">
        <v>14</v>
      </c>
      <c r="H59" s="406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06" t="s">
        <v>15</v>
      </c>
      <c r="H60" s="406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06" t="s">
        <v>16</v>
      </c>
      <c r="H61" s="406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06" t="s">
        <v>5</v>
      </c>
      <c r="H62" s="406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06" t="s">
        <v>32</v>
      </c>
      <c r="H63" s="406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407" t="s">
        <v>22</v>
      </c>
      <c r="G1" s="407"/>
      <c r="H1" s="407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407" t="s">
        <v>21</v>
      </c>
      <c r="G2" s="407"/>
      <c r="H2" s="407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1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19" t="s">
        <v>6</v>
      </c>
    </row>
    <row r="7" spans="1:11" x14ac:dyDescent="0.25">
      <c r="A7" s="443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8"/>
      <c r="I7" s="450"/>
      <c r="J7" s="42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06" t="s">
        <v>12</v>
      </c>
      <c r="H116" s="406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06" t="s">
        <v>13</v>
      </c>
      <c r="H117" s="406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06" t="s">
        <v>14</v>
      </c>
      <c r="H118" s="406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06" t="s">
        <v>15</v>
      </c>
      <c r="H119" s="406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06" t="s">
        <v>16</v>
      </c>
      <c r="H120" s="406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06" t="s">
        <v>5</v>
      </c>
      <c r="H121" s="406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06" t="s">
        <v>32</v>
      </c>
      <c r="H122" s="406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407" t="s">
        <v>22</v>
      </c>
      <c r="G1" s="407"/>
      <c r="H1" s="40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7" t="s">
        <v>21</v>
      </c>
      <c r="G2" s="407"/>
      <c r="H2" s="407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10" t="s">
        <v>4</v>
      </c>
      <c r="I6" s="468" t="s">
        <v>5</v>
      </c>
      <c r="J6" s="412" t="s">
        <v>6</v>
      </c>
      <c r="L6" s="219"/>
      <c r="M6" s="219"/>
      <c r="N6" s="219"/>
      <c r="O6" s="219"/>
      <c r="P6" s="219"/>
      <c r="Q6" s="219"/>
    </row>
    <row r="7" spans="1:17" x14ac:dyDescent="0.25">
      <c r="A7" s="409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0"/>
      <c r="I7" s="468"/>
      <c r="J7" s="412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6" t="s">
        <v>12</v>
      </c>
      <c r="H32" s="406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6" t="s">
        <v>13</v>
      </c>
      <c r="H33" s="406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06" t="s">
        <v>14</v>
      </c>
      <c r="H34" s="406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06" t="s">
        <v>15</v>
      </c>
      <c r="H35" s="406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6" t="s">
        <v>16</v>
      </c>
      <c r="H36" s="406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06" t="s">
        <v>5</v>
      </c>
      <c r="H37" s="406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06" t="s">
        <v>32</v>
      </c>
      <c r="H38" s="406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407" t="s">
        <v>22</v>
      </c>
      <c r="G1" s="407"/>
      <c r="H1" s="407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7" t="s">
        <v>21</v>
      </c>
      <c r="G2" s="407"/>
      <c r="H2" s="407"/>
      <c r="I2" s="21">
        <f>J72*-1</f>
        <v>0</v>
      </c>
    </row>
    <row r="4" spans="1:10" ht="19.5" x14ac:dyDescent="0.25">
      <c r="A4" s="408"/>
      <c r="B4" s="408"/>
      <c r="C4" s="408"/>
      <c r="D4" s="408"/>
      <c r="E4" s="408"/>
      <c r="F4" s="408"/>
      <c r="G4" s="408"/>
      <c r="H4" s="408"/>
      <c r="I4" s="408"/>
      <c r="J4" s="408"/>
    </row>
    <row r="5" spans="1:10" x14ac:dyDescent="0.25">
      <c r="A5" s="409" t="s">
        <v>2</v>
      </c>
      <c r="B5" s="410" t="s">
        <v>3</v>
      </c>
      <c r="C5" s="410"/>
      <c r="D5" s="410"/>
      <c r="E5" s="410"/>
      <c r="F5" s="410"/>
      <c r="G5" s="410"/>
      <c r="H5" s="476" t="s">
        <v>4</v>
      </c>
      <c r="I5" s="474" t="s">
        <v>5</v>
      </c>
      <c r="J5" s="475" t="s">
        <v>6</v>
      </c>
    </row>
    <row r="6" spans="1:10" x14ac:dyDescent="0.25">
      <c r="A6" s="40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7"/>
      <c r="I6" s="474"/>
      <c r="J6" s="475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1" t="s">
        <v>12</v>
      </c>
      <c r="H66" s="471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1" t="s">
        <v>13</v>
      </c>
      <c r="H67" s="471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1" t="s">
        <v>14</v>
      </c>
      <c r="H68" s="471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1" t="s">
        <v>15</v>
      </c>
      <c r="H69" s="471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1" t="s">
        <v>16</v>
      </c>
      <c r="H70" s="471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1" t="s">
        <v>5</v>
      </c>
      <c r="H71" s="471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1" t="s">
        <v>32</v>
      </c>
      <c r="H72" s="471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407" t="s">
        <v>22</v>
      </c>
      <c r="G1" s="407"/>
      <c r="H1" s="40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J40*-1</f>
        <v>0</v>
      </c>
      <c r="J2" s="20"/>
    </row>
    <row r="4" spans="1:15" ht="19.5" x14ac:dyDescent="0.25">
      <c r="A4" s="440"/>
      <c r="B4" s="440"/>
      <c r="C4" s="440"/>
      <c r="D4" s="440"/>
      <c r="E4" s="440"/>
      <c r="F4" s="440"/>
      <c r="G4" s="440"/>
      <c r="H4" s="440"/>
      <c r="I4" s="440"/>
      <c r="J4" s="441"/>
    </row>
    <row r="5" spans="1:15" x14ac:dyDescent="0.25">
      <c r="A5" s="442" t="s">
        <v>2</v>
      </c>
      <c r="B5" s="444" t="s">
        <v>3</v>
      </c>
      <c r="C5" s="445"/>
      <c r="D5" s="445"/>
      <c r="E5" s="445"/>
      <c r="F5" s="445"/>
      <c r="G5" s="446"/>
      <c r="H5" s="447" t="s">
        <v>4</v>
      </c>
      <c r="I5" s="449" t="s">
        <v>5</v>
      </c>
      <c r="J5" s="419" t="s">
        <v>6</v>
      </c>
    </row>
    <row r="6" spans="1:15" x14ac:dyDescent="0.25">
      <c r="A6" s="443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8"/>
      <c r="I6" s="450"/>
      <c r="J6" s="42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06" t="s">
        <v>12</v>
      </c>
      <c r="H34" s="406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06" t="s">
        <v>13</v>
      </c>
      <c r="H35" s="406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06" t="s">
        <v>14</v>
      </c>
      <c r="H36" s="406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06" t="s">
        <v>15</v>
      </c>
      <c r="H37" s="406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06" t="s">
        <v>16</v>
      </c>
      <c r="H38" s="406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06" t="s">
        <v>5</v>
      </c>
      <c r="H39" s="406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06" t="s">
        <v>32</v>
      </c>
      <c r="H40" s="406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407" t="s">
        <v>22</v>
      </c>
      <c r="G1" s="407"/>
      <c r="H1" s="407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7" t="s">
        <v>21</v>
      </c>
      <c r="G2" s="407"/>
      <c r="H2" s="407"/>
      <c r="I2" s="21">
        <f>J71*-1</f>
        <v>12110891</v>
      </c>
    </row>
    <row r="4" spans="1:10" ht="19.5" x14ac:dyDescent="0.25">
      <c r="A4" s="408"/>
      <c r="B4" s="408"/>
      <c r="C4" s="408"/>
      <c r="D4" s="408"/>
      <c r="E4" s="408"/>
      <c r="F4" s="408"/>
      <c r="G4" s="408"/>
      <c r="H4" s="408"/>
      <c r="I4" s="408"/>
      <c r="J4" s="408"/>
    </row>
    <row r="5" spans="1:10" x14ac:dyDescent="0.25">
      <c r="A5" s="409" t="s">
        <v>2</v>
      </c>
      <c r="B5" s="410" t="s">
        <v>3</v>
      </c>
      <c r="C5" s="410"/>
      <c r="D5" s="410"/>
      <c r="E5" s="410"/>
      <c r="F5" s="410"/>
      <c r="G5" s="410"/>
      <c r="H5" s="476" t="s">
        <v>4</v>
      </c>
      <c r="I5" s="474" t="s">
        <v>5</v>
      </c>
      <c r="J5" s="475" t="s">
        <v>6</v>
      </c>
    </row>
    <row r="6" spans="1:10" x14ac:dyDescent="0.25">
      <c r="A6" s="40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7"/>
      <c r="I6" s="474"/>
      <c r="J6" s="475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1" t="s">
        <v>12</v>
      </c>
      <c r="H65" s="471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1" t="s">
        <v>13</v>
      </c>
      <c r="H66" s="471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1" t="s">
        <v>14</v>
      </c>
      <c r="H67" s="471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1" t="s">
        <v>15</v>
      </c>
      <c r="H68" s="471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1" t="s">
        <v>16</v>
      </c>
      <c r="H69" s="471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1" t="s">
        <v>5</v>
      </c>
      <c r="H70" s="471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1" t="s">
        <v>32</v>
      </c>
      <c r="H71" s="471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2018-10-08T09:33:31Z</cp:lastPrinted>
  <dcterms:created xsi:type="dcterms:W3CDTF">2016-05-07T01:49:09Z</dcterms:created>
  <dcterms:modified xsi:type="dcterms:W3CDTF">2018-11-03T11:29:14Z</dcterms:modified>
</cp:coreProperties>
</file>