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4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Bentang!$A$1:$J$66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ST'!$A$5:$J$462</definedName>
    <definedName name="_xlnm.Print_Area" localSheetId="28">Widya!$A$1:$J$25</definedName>
    <definedName name="_xlnm.Print_Area" localSheetId="7">Yuan!$N$70:$N$95</definedName>
  </definedNames>
  <calcPr calcId="144525"/>
</workbook>
</file>

<file path=xl/calcChain.xml><?xml version="1.0" encoding="utf-8"?>
<calcChain xmlns="http://schemas.openxmlformats.org/spreadsheetml/2006/main">
  <c r="L2" i="35" l="1"/>
  <c r="L1" i="35"/>
  <c r="L2" i="58"/>
  <c r="L1" i="58"/>
  <c r="L1" i="2"/>
  <c r="B13" i="15" l="1"/>
  <c r="B19" i="15"/>
  <c r="N1" i="54" l="1"/>
  <c r="L2" i="54"/>
  <c r="N2" i="54" s="1"/>
  <c r="L1" i="54"/>
  <c r="M2" i="57" l="1"/>
  <c r="M1" i="57"/>
  <c r="M1" i="58" l="1"/>
  <c r="M2" i="58"/>
  <c r="M73" i="61" l="1"/>
  <c r="M72" i="61"/>
  <c r="M71" i="61"/>
  <c r="M435" i="54" l="1"/>
  <c r="M434" i="54"/>
  <c r="M433" i="54"/>
  <c r="C28" i="15" l="1"/>
  <c r="L2" i="2" l="1"/>
  <c r="B9" i="15" l="1"/>
  <c r="M1" i="2" l="1"/>
  <c r="L2" i="61" l="1"/>
  <c r="L1" i="61"/>
  <c r="L3" i="58"/>
  <c r="M2" i="2" l="1"/>
  <c r="L2" i="12" l="1"/>
  <c r="L1" i="12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1" i="61" l="1"/>
  <c r="J99" i="61"/>
  <c r="J97" i="61"/>
  <c r="J96" i="61"/>
  <c r="F94" i="61"/>
  <c r="C94" i="61"/>
  <c r="J98" i="61" l="1"/>
  <c r="J100" i="61" s="1"/>
  <c r="J102" i="61" s="1"/>
  <c r="I10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71" i="58" l="1"/>
  <c r="J1469" i="58"/>
  <c r="J1467" i="58"/>
  <c r="J1466" i="58"/>
  <c r="I1464" i="58"/>
  <c r="H1464" i="58"/>
  <c r="G1464" i="58"/>
  <c r="F1464" i="58"/>
  <c r="D1464" i="58"/>
  <c r="C1464" i="58"/>
  <c r="L666" i="58"/>
  <c r="L665" i="58"/>
  <c r="M3" i="58"/>
  <c r="N3" i="58" l="1"/>
  <c r="J1468" i="58"/>
  <c r="J1470" i="58" s="1"/>
  <c r="J1472" i="58" s="1"/>
  <c r="I1472" i="58" l="1"/>
  <c r="I2" i="58"/>
  <c r="C8" i="15" s="1"/>
  <c r="M66" i="57" l="1"/>
  <c r="M65" i="57"/>
  <c r="M67" i="57" l="1"/>
  <c r="L15" i="2"/>
  <c r="L16" i="2"/>
  <c r="L17" i="2"/>
  <c r="J334" i="57" l="1"/>
  <c r="J332" i="57"/>
  <c r="J330" i="57"/>
  <c r="J329" i="57"/>
  <c r="G327" i="57"/>
  <c r="F327" i="57"/>
  <c r="C327" i="57"/>
  <c r="J331" i="57" l="1"/>
  <c r="J333" i="57" s="1"/>
  <c r="J335" i="57" s="1"/>
  <c r="I335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5" i="55"/>
  <c r="J63" i="55"/>
  <c r="J61" i="55"/>
  <c r="J60" i="55"/>
  <c r="G58" i="55"/>
  <c r="F58" i="55"/>
  <c r="C58" i="55"/>
  <c r="M1" i="56" l="1"/>
  <c r="J62" i="55"/>
  <c r="J64" i="55" s="1"/>
  <c r="J66" i="55" s="1"/>
  <c r="I66" i="55" s="1"/>
  <c r="I2" i="55" l="1"/>
  <c r="C9" i="15" s="1"/>
  <c r="I42" i="30" l="1"/>
  <c r="I44" i="30"/>
  <c r="I37" i="18" l="1"/>
  <c r="I39" i="18"/>
  <c r="L3" i="12" l="1"/>
  <c r="B17" i="15" l="1"/>
  <c r="B14" i="15"/>
  <c r="J461" i="54" l="1"/>
  <c r="J459" i="54"/>
  <c r="J457" i="54"/>
  <c r="J456" i="54"/>
  <c r="I454" i="54"/>
  <c r="H454" i="54"/>
  <c r="G454" i="54"/>
  <c r="F454" i="54"/>
  <c r="D454" i="54"/>
  <c r="C454" i="54"/>
  <c r="J458" i="54" l="1"/>
  <c r="J460" i="54" s="1"/>
  <c r="J462" i="54" s="1"/>
  <c r="I2" i="54" s="1"/>
  <c r="C5" i="15" s="1"/>
  <c r="L3" i="54"/>
  <c r="N3" i="54" s="1"/>
  <c r="I462" i="54" l="1"/>
  <c r="J193" i="35" l="1"/>
  <c r="J197" i="35"/>
  <c r="J195" i="35"/>
  <c r="J192" i="35"/>
  <c r="G190" i="35"/>
  <c r="F190" i="35"/>
  <c r="J194" i="35" l="1"/>
  <c r="J196" i="35" s="1"/>
  <c r="J19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9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I2" i="6"/>
  <c r="I2" i="17"/>
  <c r="I2" i="16"/>
  <c r="C15" i="15" s="1"/>
  <c r="I25" i="25"/>
  <c r="I198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<sst xmlns="http://schemas.openxmlformats.org/spreadsheetml/2006/main" count="2401" uniqueCount="227">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</sst>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62"/>
  <sheetViews>
    <sheetView zoomScaleNormal="100" workbookViewId="0">
      <pane ySplit="7" topLeftCell="A442" activePane="bottomLeft" state="frozen"/>
      <selection pane="bottomLeft" activeCell="B450" sqref="B45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6" t="s">
        <v>22</v>
      </c>
      <c r="G1" s="406"/>
      <c r="H1" s="406"/>
      <c r="I1" s="220" t="s">
        <v>20</v>
      </c>
      <c r="J1" s="218"/>
      <c r="L1" s="275">
        <f>SUM(D436:D448)</f>
        <v>5921916</v>
      </c>
      <c r="M1" s="238">
        <v>5921913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6" t="s">
        <v>21</v>
      </c>
      <c r="G2" s="406"/>
      <c r="H2" s="406"/>
      <c r="I2" s="220">
        <f>J462*-1</f>
        <v>1062950</v>
      </c>
      <c r="J2" s="218"/>
      <c r="L2" s="276">
        <f>SUM(G436:G448)</f>
        <v>619763</v>
      </c>
      <c r="M2" s="238">
        <v>619763</v>
      </c>
      <c r="N2" s="238">
        <f>L2-M2</f>
        <v>0</v>
      </c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5302153</v>
      </c>
      <c r="M3" s="238">
        <f>M1-M2</f>
        <v>5302150</v>
      </c>
      <c r="N3" s="238">
        <f>L3+M3</f>
        <v>10604303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7" t="s">
        <v>60</v>
      </c>
      <c r="B5" s="407"/>
      <c r="C5" s="407"/>
      <c r="D5" s="407"/>
      <c r="E5" s="407"/>
      <c r="F5" s="407"/>
      <c r="G5" s="407"/>
      <c r="H5" s="407"/>
      <c r="I5" s="407"/>
      <c r="J5" s="407"/>
      <c r="L5" s="274"/>
      <c r="M5" s="238"/>
      <c r="N5" s="238"/>
      <c r="O5" s="238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5" x14ac:dyDescent="0.25">
      <c r="A7" s="40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9"/>
      <c r="I7" s="410"/>
      <c r="J7" s="41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10">
        <v>43409</v>
      </c>
      <c r="B449" s="115">
        <v>180178806</v>
      </c>
      <c r="C449" s="306">
        <v>7</v>
      </c>
      <c r="D449" s="117">
        <v>617050</v>
      </c>
      <c r="E449" s="118"/>
      <c r="F449" s="120"/>
      <c r="G449" s="117"/>
      <c r="H449" s="118"/>
      <c r="I449" s="213"/>
      <c r="J449" s="117"/>
    </row>
    <row r="450" spans="1:10" ht="15.75" customHeight="1" x14ac:dyDescent="0.25">
      <c r="A450" s="210">
        <v>43409</v>
      </c>
      <c r="B450" s="115">
        <v>180178851</v>
      </c>
      <c r="C450" s="306">
        <v>4</v>
      </c>
      <c r="D450" s="117">
        <v>445900</v>
      </c>
      <c r="E450" s="118"/>
      <c r="F450" s="120"/>
      <c r="G450" s="117"/>
      <c r="H450" s="118"/>
      <c r="I450" s="213"/>
      <c r="J450" s="117"/>
    </row>
    <row r="451" spans="1:10" ht="15.75" customHeight="1" x14ac:dyDescent="0.25">
      <c r="A451" s="210"/>
      <c r="B451" s="115"/>
      <c r="C451" s="306"/>
      <c r="D451" s="117"/>
      <c r="E451" s="118"/>
      <c r="F451" s="120"/>
      <c r="G451" s="117"/>
      <c r="H451" s="118"/>
      <c r="I451" s="213"/>
      <c r="J451" s="117"/>
    </row>
    <row r="452" spans="1:10" ht="15.75" customHeight="1" x14ac:dyDescent="0.25">
      <c r="A452" s="210"/>
      <c r="B452" s="115"/>
      <c r="C452" s="306"/>
      <c r="D452" s="117"/>
      <c r="E452" s="118"/>
      <c r="F452" s="120"/>
      <c r="G452" s="117"/>
      <c r="H452" s="118"/>
      <c r="I452" s="213"/>
      <c r="J452" s="117"/>
    </row>
    <row r="453" spans="1:10" x14ac:dyDescent="0.25">
      <c r="A453" s="235"/>
      <c r="B453" s="234"/>
      <c r="C453" s="12"/>
      <c r="D453" s="236"/>
      <c r="E453" s="237"/>
      <c r="F453" s="240"/>
      <c r="G453" s="236"/>
      <c r="H453" s="237"/>
      <c r="I453" s="239"/>
      <c r="J453" s="236"/>
    </row>
    <row r="454" spans="1:10" x14ac:dyDescent="0.25">
      <c r="A454" s="235"/>
      <c r="B454" s="223" t="s">
        <v>11</v>
      </c>
      <c r="C454" s="229">
        <f>SUM(C8:C453)</f>
        <v>4116</v>
      </c>
      <c r="D454" s="224">
        <f>SUM(D8:D453)</f>
        <v>426771910</v>
      </c>
      <c r="E454" s="223" t="s">
        <v>11</v>
      </c>
      <c r="F454" s="232">
        <f>SUM(F8:F453)</f>
        <v>551</v>
      </c>
      <c r="G454" s="224">
        <f>SUM(G8:G453)</f>
        <v>60417741</v>
      </c>
      <c r="H454" s="232">
        <f>SUM(H8:H453)</f>
        <v>0</v>
      </c>
      <c r="I454" s="232">
        <f>SUM(I8:I453)</f>
        <v>365291219</v>
      </c>
      <c r="J454" s="5"/>
    </row>
    <row r="455" spans="1:10" x14ac:dyDescent="0.25">
      <c r="A455" s="235"/>
      <c r="B455" s="223"/>
      <c r="C455" s="229"/>
      <c r="D455" s="224"/>
      <c r="E455" s="223"/>
      <c r="F455" s="232"/>
      <c r="G455" s="224"/>
      <c r="H455" s="232"/>
      <c r="I455" s="232"/>
      <c r="J455" s="5"/>
    </row>
    <row r="456" spans="1:10" x14ac:dyDescent="0.25">
      <c r="A456" s="225"/>
      <c r="B456" s="226"/>
      <c r="C456" s="12"/>
      <c r="D456" s="236"/>
      <c r="E456" s="223"/>
      <c r="F456" s="240"/>
      <c r="G456" s="412" t="s">
        <v>12</v>
      </c>
      <c r="H456" s="412"/>
      <c r="I456" s="239"/>
      <c r="J456" s="227">
        <f>SUM(D8:D453)</f>
        <v>426771910</v>
      </c>
    </row>
    <row r="457" spans="1:10" x14ac:dyDescent="0.25">
      <c r="A457" s="235"/>
      <c r="B457" s="234"/>
      <c r="C457" s="12"/>
      <c r="D457" s="236"/>
      <c r="E457" s="237"/>
      <c r="F457" s="240"/>
      <c r="G457" s="412" t="s">
        <v>13</v>
      </c>
      <c r="H457" s="412"/>
      <c r="I457" s="239"/>
      <c r="J457" s="227">
        <f>SUM(G8:G453)</f>
        <v>60417741</v>
      </c>
    </row>
    <row r="458" spans="1:10" x14ac:dyDescent="0.25">
      <c r="A458" s="228"/>
      <c r="B458" s="237"/>
      <c r="C458" s="12"/>
      <c r="D458" s="236"/>
      <c r="E458" s="237"/>
      <c r="F458" s="240"/>
      <c r="G458" s="412" t="s">
        <v>14</v>
      </c>
      <c r="H458" s="412"/>
      <c r="I458" s="41"/>
      <c r="J458" s="229">
        <f>J456-J457</f>
        <v>366354169</v>
      </c>
    </row>
    <row r="459" spans="1:10" x14ac:dyDescent="0.25">
      <c r="A459" s="235"/>
      <c r="B459" s="230"/>
      <c r="C459" s="12"/>
      <c r="D459" s="231"/>
      <c r="E459" s="237"/>
      <c r="F459" s="240"/>
      <c r="G459" s="412" t="s">
        <v>15</v>
      </c>
      <c r="H459" s="412"/>
      <c r="I459" s="239"/>
      <c r="J459" s="227">
        <f>SUM(H8:H453)</f>
        <v>0</v>
      </c>
    </row>
    <row r="460" spans="1:10" x14ac:dyDescent="0.25">
      <c r="A460" s="235"/>
      <c r="B460" s="230"/>
      <c r="C460" s="12"/>
      <c r="D460" s="231"/>
      <c r="E460" s="237"/>
      <c r="F460" s="240"/>
      <c r="G460" s="412" t="s">
        <v>16</v>
      </c>
      <c r="H460" s="412"/>
      <c r="I460" s="239"/>
      <c r="J460" s="227">
        <f>J458+J459</f>
        <v>366354169</v>
      </c>
    </row>
    <row r="461" spans="1:10" x14ac:dyDescent="0.25">
      <c r="A461" s="235"/>
      <c r="B461" s="230"/>
      <c r="C461" s="12"/>
      <c r="D461" s="231"/>
      <c r="E461" s="237"/>
      <c r="F461" s="240"/>
      <c r="G461" s="412" t="s">
        <v>5</v>
      </c>
      <c r="H461" s="412"/>
      <c r="I461" s="239"/>
      <c r="J461" s="227">
        <f>SUM(I8:I453)</f>
        <v>365291219</v>
      </c>
    </row>
    <row r="462" spans="1:10" x14ac:dyDescent="0.25">
      <c r="A462" s="235"/>
      <c r="B462" s="230"/>
      <c r="C462" s="12"/>
      <c r="D462" s="231"/>
      <c r="E462" s="237"/>
      <c r="F462" s="240"/>
      <c r="G462" s="412" t="s">
        <v>32</v>
      </c>
      <c r="H462" s="412"/>
      <c r="I462" s="240" t="str">
        <f>IF(J462&gt;0,"SALDO",IF(J462&lt;0,"PIUTANG",IF(J462=0,"LUNAS")))</f>
        <v>PIUTANG</v>
      </c>
      <c r="J462" s="227">
        <f>J461-J460</f>
        <v>-1062950</v>
      </c>
    </row>
  </sheetData>
  <mergeCells count="15">
    <mergeCell ref="G462:H462"/>
    <mergeCell ref="G456:H456"/>
    <mergeCell ref="G457:H457"/>
    <mergeCell ref="G458:H458"/>
    <mergeCell ref="G459:H459"/>
    <mergeCell ref="G460:H460"/>
    <mergeCell ref="G461:H46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200" activePane="bottomLeft" state="frozen"/>
      <selection pane="bottomLeft" activeCell="J209" sqref="J20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6" t="s">
        <v>22</v>
      </c>
      <c r="G1" s="406"/>
      <c r="H1" s="406"/>
      <c r="I1" s="42" t="s">
        <v>20</v>
      </c>
      <c r="J1" s="20"/>
      <c r="L1" s="277">
        <f>SUM(D210:D212)</f>
        <v>555801</v>
      </c>
      <c r="M1" s="219">
        <f>SUM(D204:D207)</f>
        <v>1303838</v>
      </c>
      <c r="N1" s="219">
        <f>L3+M3</f>
        <v>1685601</v>
      </c>
      <c r="O1" s="219">
        <f>L2+N1</f>
        <v>1685601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J224*-1</f>
        <v>555801</v>
      </c>
      <c r="J2" s="20"/>
      <c r="L2" s="277">
        <f>SUM(G208:G209)</f>
        <v>0</v>
      </c>
      <c r="M2" s="219">
        <f>SUM(G204:G207)</f>
        <v>174038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1129800</v>
      </c>
      <c r="N3" s="219"/>
      <c r="O3" s="219"/>
      <c r="P3" s="219"/>
      <c r="Q3" s="219"/>
      <c r="R3" s="219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13" t="s">
        <v>2</v>
      </c>
      <c r="B6" s="409" t="s">
        <v>3</v>
      </c>
      <c r="C6" s="409"/>
      <c r="D6" s="409"/>
      <c r="E6" s="409"/>
      <c r="F6" s="409"/>
      <c r="G6" s="409"/>
      <c r="H6" s="414" t="s">
        <v>4</v>
      </c>
      <c r="I6" s="410" t="s">
        <v>5</v>
      </c>
      <c r="J6" s="411" t="s">
        <v>6</v>
      </c>
    </row>
    <row r="7" spans="1:18" x14ac:dyDescent="0.25">
      <c r="A7" s="41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4"/>
      <c r="I7" s="410"/>
      <c r="J7" s="41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1060</v>
      </c>
      <c r="D216" s="9">
        <f>SUM(D8:D215)</f>
        <v>114661709</v>
      </c>
      <c r="E216" s="8" t="s">
        <v>11</v>
      </c>
      <c r="F216" s="77">
        <f>SUM(F8:F215)</f>
        <v>92</v>
      </c>
      <c r="G216" s="5">
        <f>SUM(G8:G215)</f>
        <v>19652903</v>
      </c>
      <c r="H216" s="40">
        <f>SUM(H8:H215)</f>
        <v>0</v>
      </c>
      <c r="I216" s="40">
        <f>SUM(I8:I215)</f>
        <v>94453005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2" t="s">
        <v>12</v>
      </c>
      <c r="H218" s="412"/>
      <c r="I218" s="39"/>
      <c r="J218" s="13">
        <f>SUM(D8:D215)</f>
        <v>114661709</v>
      </c>
    </row>
    <row r="219" spans="1:18" x14ac:dyDescent="0.25">
      <c r="A219" s="162"/>
      <c r="B219" s="3"/>
      <c r="C219" s="40"/>
      <c r="D219" s="6"/>
      <c r="E219" s="7"/>
      <c r="F219" s="40"/>
      <c r="G219" s="412" t="s">
        <v>13</v>
      </c>
      <c r="H219" s="412"/>
      <c r="I219" s="39"/>
      <c r="J219" s="13">
        <f>SUM(G8:G215)</f>
        <v>19652903</v>
      </c>
    </row>
    <row r="220" spans="1:18" x14ac:dyDescent="0.25">
      <c r="A220" s="164"/>
      <c r="B220" s="7"/>
      <c r="C220" s="40"/>
      <c r="D220" s="6"/>
      <c r="E220" s="7"/>
      <c r="F220" s="40"/>
      <c r="G220" s="412" t="s">
        <v>14</v>
      </c>
      <c r="H220" s="412"/>
      <c r="I220" s="41"/>
      <c r="J220" s="15">
        <f>J218-J219</f>
        <v>95008806</v>
      </c>
    </row>
    <row r="221" spans="1:18" x14ac:dyDescent="0.25">
      <c r="A221" s="162"/>
      <c r="B221" s="16"/>
      <c r="C221" s="40"/>
      <c r="D221" s="17"/>
      <c r="E221" s="7"/>
      <c r="F221" s="40"/>
      <c r="G221" s="412" t="s">
        <v>15</v>
      </c>
      <c r="H221" s="412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2" t="s">
        <v>16</v>
      </c>
      <c r="H222" s="412"/>
      <c r="I222" s="39"/>
      <c r="J222" s="13">
        <f>J220+J221</f>
        <v>95008806</v>
      </c>
    </row>
    <row r="223" spans="1:18" x14ac:dyDescent="0.25">
      <c r="A223" s="162"/>
      <c r="B223" s="16"/>
      <c r="C223" s="40"/>
      <c r="D223" s="17"/>
      <c r="E223" s="7"/>
      <c r="F223" s="40"/>
      <c r="G223" s="412" t="s">
        <v>5</v>
      </c>
      <c r="H223" s="412"/>
      <c r="I223" s="39"/>
      <c r="J223" s="13">
        <f>SUM(I8:I215)</f>
        <v>94453005</v>
      </c>
    </row>
    <row r="224" spans="1:18" x14ac:dyDescent="0.25">
      <c r="A224" s="162"/>
      <c r="B224" s="16"/>
      <c r="C224" s="40"/>
      <c r="D224" s="17"/>
      <c r="E224" s="7"/>
      <c r="F224" s="40"/>
      <c r="G224" s="412" t="s">
        <v>32</v>
      </c>
      <c r="H224" s="412"/>
      <c r="I224" s="40" t="str">
        <f>IF(J224&gt;0,"SALDO",IF(J224&lt;0,"PIUTANG",IF(J224=0,"LUNAS")))</f>
        <v>PIUTANG</v>
      </c>
      <c r="J224" s="13">
        <f>J223-J222</f>
        <v>-555801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72"/>
  <sheetViews>
    <sheetView workbookViewId="0">
      <pane ySplit="7" topLeftCell="A1450" activePane="bottomLeft" state="frozen"/>
      <selection pane="bottomLeft" activeCell="J1453" sqref="J145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SUM(D1450:D1453)</f>
        <v>5269600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J1472*-1</f>
        <v>9621521</v>
      </c>
      <c r="J2" s="218"/>
      <c r="L2" s="219">
        <f>SUM(G1450:G1453)</f>
        <v>471888</v>
      </c>
      <c r="M2" s="219">
        <f>SUM(G1438:G1444)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4797712</v>
      </c>
      <c r="M3" s="219">
        <f>M1-M2</f>
        <v>6789389</v>
      </c>
      <c r="N3" s="219">
        <f>L3+M3</f>
        <v>11587101</v>
      </c>
    </row>
    <row r="4" spans="1:18" x14ac:dyDescent="0.25">
      <c r="L4" s="233"/>
    </row>
    <row r="5" spans="1:18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</row>
    <row r="6" spans="1:18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17" t="s">
        <v>4</v>
      </c>
      <c r="I6" s="419" t="s">
        <v>5</v>
      </c>
      <c r="J6" s="421" t="s">
        <v>6</v>
      </c>
    </row>
    <row r="7" spans="1:18" x14ac:dyDescent="0.25">
      <c r="A7" s="40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8"/>
      <c r="I7" s="420"/>
      <c r="J7" s="42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98">
        <v>43409</v>
      </c>
      <c r="B1454" s="99">
        <v>180178783</v>
      </c>
      <c r="C1454" s="100">
        <v>55</v>
      </c>
      <c r="D1454" s="34">
        <v>6111700</v>
      </c>
      <c r="E1454" s="99"/>
      <c r="F1454" s="100"/>
      <c r="G1454" s="34"/>
      <c r="H1454" s="102"/>
      <c r="I1454" s="102"/>
      <c r="J1454" s="34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98">
        <v>43409</v>
      </c>
      <c r="B1455" s="99">
        <v>180178788</v>
      </c>
      <c r="C1455" s="100">
        <v>5</v>
      </c>
      <c r="D1455" s="34">
        <v>568663</v>
      </c>
      <c r="E1455" s="99"/>
      <c r="F1455" s="100"/>
      <c r="G1455" s="34"/>
      <c r="H1455" s="102"/>
      <c r="I1455" s="102"/>
      <c r="J1455" s="34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98">
        <v>43409</v>
      </c>
      <c r="B1456" s="99">
        <v>180178801</v>
      </c>
      <c r="C1456" s="100">
        <v>5</v>
      </c>
      <c r="D1456" s="34">
        <v>705250</v>
      </c>
      <c r="E1456" s="99"/>
      <c r="F1456" s="100"/>
      <c r="G1456" s="34"/>
      <c r="H1456" s="102"/>
      <c r="I1456" s="102"/>
      <c r="J1456" s="34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98">
        <v>43409</v>
      </c>
      <c r="B1457" s="99">
        <v>180178816</v>
      </c>
      <c r="C1457" s="100">
        <v>4</v>
      </c>
      <c r="D1457" s="34">
        <v>405757</v>
      </c>
      <c r="E1457" s="99"/>
      <c r="F1457" s="100"/>
      <c r="G1457" s="34"/>
      <c r="H1457" s="102"/>
      <c r="I1457" s="102"/>
      <c r="J1457" s="34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98">
        <v>43409</v>
      </c>
      <c r="B1458" s="99">
        <v>180178827</v>
      </c>
      <c r="C1458" s="100">
        <v>6</v>
      </c>
      <c r="D1458" s="34">
        <v>734125</v>
      </c>
      <c r="E1458" s="99"/>
      <c r="F1458" s="100"/>
      <c r="G1458" s="34"/>
      <c r="H1458" s="102"/>
      <c r="I1458" s="102"/>
      <c r="J1458" s="34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98">
        <v>43409</v>
      </c>
      <c r="B1459" s="99">
        <v>180178841</v>
      </c>
      <c r="C1459" s="100">
        <v>5</v>
      </c>
      <c r="D1459" s="34">
        <v>596313</v>
      </c>
      <c r="E1459" s="99"/>
      <c r="F1459" s="100"/>
      <c r="G1459" s="34"/>
      <c r="H1459" s="102"/>
      <c r="I1459" s="102"/>
      <c r="J1459" s="34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98">
        <v>43409</v>
      </c>
      <c r="B1460" s="99">
        <v>180178852</v>
      </c>
      <c r="C1460" s="100">
        <v>4</v>
      </c>
      <c r="D1460" s="34">
        <v>499713</v>
      </c>
      <c r="E1460" s="99"/>
      <c r="F1460" s="100"/>
      <c r="G1460" s="34"/>
      <c r="H1460" s="102"/>
      <c r="I1460" s="102"/>
      <c r="J1460" s="34"/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98"/>
      <c r="B1461" s="99"/>
      <c r="C1461" s="100"/>
      <c r="D1461" s="34"/>
      <c r="E1461" s="99"/>
      <c r="F1461" s="100"/>
      <c r="G1461" s="34"/>
      <c r="H1461" s="102"/>
      <c r="I1461" s="102"/>
      <c r="J1461" s="34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98"/>
      <c r="B1462" s="99"/>
      <c r="C1462" s="100"/>
      <c r="D1462" s="34"/>
      <c r="E1462" s="99"/>
      <c r="F1462" s="100"/>
      <c r="G1462" s="34"/>
      <c r="H1462" s="102"/>
      <c r="I1462" s="102"/>
      <c r="J1462" s="34"/>
      <c r="K1462" s="138"/>
      <c r="L1462" s="138"/>
      <c r="M1462" s="138"/>
      <c r="N1462" s="138"/>
      <c r="O1462" s="138"/>
      <c r="P1462" s="138"/>
      <c r="Q1462" s="138"/>
      <c r="R1462" s="138"/>
    </row>
    <row r="1463" spans="1:18" x14ac:dyDescent="0.25">
      <c r="A1463" s="235"/>
      <c r="B1463" s="234"/>
      <c r="C1463" s="240"/>
      <c r="D1463" s="236"/>
      <c r="E1463" s="234"/>
      <c r="F1463" s="240"/>
      <c r="G1463" s="236"/>
      <c r="H1463" s="239"/>
      <c r="I1463" s="239"/>
      <c r="J1463" s="236"/>
    </row>
    <row r="1464" spans="1:18" s="218" customFormat="1" x14ac:dyDescent="0.25">
      <c r="A1464" s="226"/>
      <c r="B1464" s="223" t="s">
        <v>11</v>
      </c>
      <c r="C1464" s="232">
        <f>SUM(C8:C1463)</f>
        <v>14807</v>
      </c>
      <c r="D1464" s="224">
        <f>SUM(D8:D1463)</f>
        <v>1602846741</v>
      </c>
      <c r="E1464" s="223" t="s">
        <v>11</v>
      </c>
      <c r="F1464" s="232">
        <f>SUM(F8:F1463)</f>
        <v>1326</v>
      </c>
      <c r="G1464" s="224">
        <f>SUM(G8:G1463)</f>
        <v>144669936</v>
      </c>
      <c r="H1464" s="232">
        <f>SUM(H8:H1463)</f>
        <v>0</v>
      </c>
      <c r="I1464" s="232">
        <f>SUM(I8:I1463)</f>
        <v>1448555284</v>
      </c>
      <c r="J1464" s="224"/>
      <c r="K1464" s="220"/>
      <c r="L1464" s="220"/>
      <c r="M1464" s="220"/>
      <c r="N1464" s="220"/>
      <c r="O1464" s="220"/>
      <c r="P1464" s="220"/>
      <c r="Q1464" s="220"/>
      <c r="R1464" s="220"/>
    </row>
    <row r="1465" spans="1:18" s="218" customFormat="1" x14ac:dyDescent="0.25">
      <c r="A1465" s="226"/>
      <c r="B1465" s="223"/>
      <c r="C1465" s="232"/>
      <c r="D1465" s="224"/>
      <c r="E1465" s="223"/>
      <c r="F1465" s="232"/>
      <c r="G1465" s="224"/>
      <c r="H1465" s="232"/>
      <c r="I1465" s="232"/>
      <c r="J1465" s="224"/>
      <c r="K1465" s="220"/>
      <c r="M1465" s="220"/>
      <c r="N1465" s="220"/>
      <c r="O1465" s="220"/>
      <c r="P1465" s="220"/>
      <c r="Q1465" s="220"/>
      <c r="R1465" s="220"/>
    </row>
    <row r="1466" spans="1:18" x14ac:dyDescent="0.25">
      <c r="A1466" s="225"/>
      <c r="B1466" s="226"/>
      <c r="C1466" s="240"/>
      <c r="D1466" s="236"/>
      <c r="E1466" s="223"/>
      <c r="F1466" s="240"/>
      <c r="G1466" s="415" t="s">
        <v>12</v>
      </c>
      <c r="H1466" s="416"/>
      <c r="I1466" s="236"/>
      <c r="J1466" s="227">
        <f>SUM(D8:D1463)</f>
        <v>1602846741</v>
      </c>
      <c r="P1466" s="220"/>
      <c r="Q1466" s="220"/>
      <c r="R1466" s="233"/>
    </row>
    <row r="1467" spans="1:18" x14ac:dyDescent="0.25">
      <c r="A1467" s="235"/>
      <c r="B1467" s="234"/>
      <c r="C1467" s="240"/>
      <c r="D1467" s="236"/>
      <c r="E1467" s="234"/>
      <c r="F1467" s="240"/>
      <c r="G1467" s="415" t="s">
        <v>13</v>
      </c>
      <c r="H1467" s="416"/>
      <c r="I1467" s="237"/>
      <c r="J1467" s="227">
        <f>SUM(G8:G1463)</f>
        <v>144669936</v>
      </c>
      <c r="R1467" s="233"/>
    </row>
    <row r="1468" spans="1:18" x14ac:dyDescent="0.25">
      <c r="A1468" s="228"/>
      <c r="B1468" s="237"/>
      <c r="C1468" s="240"/>
      <c r="D1468" s="236"/>
      <c r="E1468" s="234"/>
      <c r="F1468" s="240"/>
      <c r="G1468" s="415" t="s">
        <v>14</v>
      </c>
      <c r="H1468" s="416"/>
      <c r="I1468" s="229"/>
      <c r="J1468" s="229">
        <f>J1466-J1467</f>
        <v>1458176805</v>
      </c>
      <c r="L1468" s="220"/>
      <c r="R1468" s="233"/>
    </row>
    <row r="1469" spans="1:18" x14ac:dyDescent="0.25">
      <c r="A1469" s="235"/>
      <c r="B1469" s="230"/>
      <c r="C1469" s="240"/>
      <c r="D1469" s="231"/>
      <c r="E1469" s="234"/>
      <c r="F1469" s="240"/>
      <c r="G1469" s="415" t="s">
        <v>15</v>
      </c>
      <c r="H1469" s="416"/>
      <c r="I1469" s="237"/>
      <c r="J1469" s="227">
        <f>SUM(H8:H1463)</f>
        <v>0</v>
      </c>
      <c r="R1469" s="233"/>
    </row>
    <row r="1470" spans="1:18" x14ac:dyDescent="0.25">
      <c r="A1470" s="235"/>
      <c r="B1470" s="230"/>
      <c r="C1470" s="240"/>
      <c r="D1470" s="231"/>
      <c r="E1470" s="234"/>
      <c r="F1470" s="240"/>
      <c r="G1470" s="415" t="s">
        <v>16</v>
      </c>
      <c r="H1470" s="416"/>
      <c r="I1470" s="237"/>
      <c r="J1470" s="227">
        <f>J1468+J1469</f>
        <v>1458176805</v>
      </c>
      <c r="R1470" s="233"/>
    </row>
    <row r="1471" spans="1:18" x14ac:dyDescent="0.25">
      <c r="A1471" s="235"/>
      <c r="B1471" s="230"/>
      <c r="C1471" s="240"/>
      <c r="D1471" s="231"/>
      <c r="E1471" s="234"/>
      <c r="F1471" s="240"/>
      <c r="G1471" s="415" t="s">
        <v>5</v>
      </c>
      <c r="H1471" s="416"/>
      <c r="I1471" s="237"/>
      <c r="J1471" s="227">
        <f>SUM(I8:I1463)</f>
        <v>1448555284</v>
      </c>
      <c r="R1471" s="233"/>
    </row>
    <row r="1472" spans="1:18" x14ac:dyDescent="0.25">
      <c r="A1472" s="235"/>
      <c r="B1472" s="230"/>
      <c r="C1472" s="240"/>
      <c r="D1472" s="231"/>
      <c r="E1472" s="234"/>
      <c r="F1472" s="240"/>
      <c r="G1472" s="415" t="s">
        <v>32</v>
      </c>
      <c r="H1472" s="416"/>
      <c r="I1472" s="234" t="str">
        <f>IF(J1472&gt;0,"SALDO",IF(J1472&lt;0,"PIUTANG",IF(J1472=0,"LUNAS")))</f>
        <v>PIUTANG</v>
      </c>
      <c r="J1472" s="227">
        <f>J1471-J1470</f>
        <v>-9621521</v>
      </c>
      <c r="R1472" s="233"/>
    </row>
  </sheetData>
  <mergeCells count="13">
    <mergeCell ref="A5:J5"/>
    <mergeCell ref="A6:A7"/>
    <mergeCell ref="B6:G6"/>
    <mergeCell ref="H6:H7"/>
    <mergeCell ref="I6:I7"/>
    <mergeCell ref="J6:J7"/>
    <mergeCell ref="G1472:H1472"/>
    <mergeCell ref="G1466:H1466"/>
    <mergeCell ref="G1467:H1467"/>
    <mergeCell ref="G1468:H1468"/>
    <mergeCell ref="G1469:H1469"/>
    <mergeCell ref="G1470:H1470"/>
    <mergeCell ref="G1471:H1471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5" sqref="H73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J751*-1</f>
        <v>-1083297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  <c r="O4" s="219">
        <v>1924738</v>
      </c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4972</v>
      </c>
      <c r="D743" s="353">
        <f>SUM(D7:D742)</f>
        <v>492725674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8" t="s">
        <v>12</v>
      </c>
      <c r="H745" s="438"/>
      <c r="I745" s="350"/>
      <c r="J745" s="356">
        <f>SUM(D7:D742)</f>
        <v>492725674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8" t="s">
        <v>13</v>
      </c>
      <c r="H746" s="438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8" t="s">
        <v>14</v>
      </c>
      <c r="H747" s="438"/>
      <c r="I747" s="358"/>
      <c r="J747" s="359">
        <f>J745-J746</f>
        <v>359120999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8" t="s">
        <v>15</v>
      </c>
      <c r="H748" s="438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8" t="s">
        <v>16</v>
      </c>
      <c r="H749" s="438"/>
      <c r="I749" s="350"/>
      <c r="J749" s="356">
        <f>J747+J748</f>
        <v>359120999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8" t="s">
        <v>5</v>
      </c>
      <c r="H750" s="438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8" t="s">
        <v>32</v>
      </c>
      <c r="H751" s="438"/>
      <c r="I751" s="347" t="str">
        <f>IF(J751&gt;0,"SALDO",IF(J751&lt;0,"PIUTANG",IF(J751=0,"LUNAS")))</f>
        <v>SALDO</v>
      </c>
      <c r="J751" s="356">
        <f>J750-J749</f>
        <v>1083297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J656*-1</f>
        <v>-6360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223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224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9" t="s">
        <v>12</v>
      </c>
      <c r="H650" s="439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8" t="s">
        <v>13</v>
      </c>
      <c r="H651" s="438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8" t="s">
        <v>14</v>
      </c>
      <c r="H652" s="438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8" t="s">
        <v>15</v>
      </c>
      <c r="H653" s="438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8" t="s">
        <v>16</v>
      </c>
      <c r="H654" s="438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8" t="s">
        <v>5</v>
      </c>
      <c r="H655" s="438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8" t="s">
        <v>32</v>
      </c>
      <c r="H656" s="438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41"/>
  <sheetViews>
    <sheetView zoomScale="85" zoomScaleNormal="85" workbookViewId="0">
      <pane ySplit="7" topLeftCell="A315" activePane="bottomLeft" state="frozen"/>
      <selection pane="bottomLeft" activeCell="B323" sqref="B3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  <c r="M1" s="219">
        <f>SUM(D307:D318)</f>
        <v>11010479</v>
      </c>
      <c r="N1" s="219">
        <v>9821788</v>
      </c>
      <c r="O1" s="219">
        <f>N1-M1</f>
        <v>-1188691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J335*-1</f>
        <v>3392451</v>
      </c>
      <c r="J2" s="218"/>
      <c r="M2" s="219">
        <f>SUM(G307:G318)</f>
        <v>0</v>
      </c>
      <c r="N2" s="219">
        <v>371963</v>
      </c>
      <c r="O2" s="219">
        <f>N2-M2</f>
        <v>371963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11010479</v>
      </c>
      <c r="N3" s="219">
        <f>N1-N2</f>
        <v>9449825</v>
      </c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5" x14ac:dyDescent="0.25">
      <c r="A7" s="443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8"/>
      <c r="I7" s="450"/>
      <c r="J7" s="42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98">
        <v>43407</v>
      </c>
      <c r="B319" s="99">
        <v>180178670</v>
      </c>
      <c r="C319" s="100">
        <v>3</v>
      </c>
      <c r="D319" s="34">
        <v>340725</v>
      </c>
      <c r="E319" s="101"/>
      <c r="F319" s="99"/>
      <c r="G319" s="34"/>
      <c r="H319" s="102"/>
      <c r="I319" s="102"/>
      <c r="J319" s="34"/>
    </row>
    <row r="320" spans="1:10" x14ac:dyDescent="0.25">
      <c r="A320" s="98">
        <v>43407</v>
      </c>
      <c r="B320" s="99">
        <v>180178700</v>
      </c>
      <c r="C320" s="100">
        <v>4</v>
      </c>
      <c r="D320" s="34">
        <v>542850</v>
      </c>
      <c r="E320" s="101"/>
      <c r="F320" s="99"/>
      <c r="G320" s="34"/>
      <c r="H320" s="102"/>
      <c r="I320" s="102"/>
      <c r="J320" s="34"/>
    </row>
    <row r="321" spans="1:10" x14ac:dyDescent="0.25">
      <c r="A321" s="98">
        <v>43407</v>
      </c>
      <c r="B321" s="99">
        <v>180178701</v>
      </c>
      <c r="C321" s="100">
        <v>2</v>
      </c>
      <c r="D321" s="34">
        <v>220325</v>
      </c>
      <c r="E321" s="101"/>
      <c r="F321" s="99"/>
      <c r="G321" s="34"/>
      <c r="H321" s="102"/>
      <c r="I321" s="102"/>
      <c r="J321" s="34"/>
    </row>
    <row r="322" spans="1:10" x14ac:dyDescent="0.25">
      <c r="A322" s="98">
        <v>43409</v>
      </c>
      <c r="B322" s="99">
        <v>180178799</v>
      </c>
      <c r="C322" s="100">
        <v>9</v>
      </c>
      <c r="D322" s="34">
        <v>989275</v>
      </c>
      <c r="E322" s="101"/>
      <c r="F322" s="99"/>
      <c r="G322" s="34"/>
      <c r="H322" s="102"/>
      <c r="I322" s="102"/>
      <c r="J322" s="34"/>
    </row>
    <row r="323" spans="1:10" x14ac:dyDescent="0.25">
      <c r="A323" s="98">
        <v>43409</v>
      </c>
      <c r="B323" s="99">
        <v>180178847</v>
      </c>
      <c r="C323" s="100">
        <v>13</v>
      </c>
      <c r="D323" s="34">
        <v>1299288</v>
      </c>
      <c r="E323" s="101"/>
      <c r="F323" s="99"/>
      <c r="G323" s="34"/>
      <c r="H323" s="102"/>
      <c r="I323" s="102"/>
      <c r="J323" s="34"/>
    </row>
    <row r="324" spans="1:10" x14ac:dyDescent="0.25">
      <c r="A324" s="98"/>
      <c r="B324" s="99"/>
      <c r="C324" s="100"/>
      <c r="D324" s="34"/>
      <c r="E324" s="101"/>
      <c r="F324" s="99"/>
      <c r="G324" s="34"/>
      <c r="H324" s="102"/>
      <c r="I324" s="102"/>
      <c r="J324" s="34"/>
    </row>
    <row r="325" spans="1:10" x14ac:dyDescent="0.25">
      <c r="A325" s="98"/>
      <c r="B325" s="99"/>
      <c r="C325" s="100"/>
      <c r="D325" s="34"/>
      <c r="E325" s="101"/>
      <c r="F325" s="99"/>
      <c r="G325" s="34"/>
      <c r="H325" s="102"/>
      <c r="I325" s="102"/>
      <c r="J325" s="34"/>
    </row>
    <row r="326" spans="1:10" x14ac:dyDescent="0.25">
      <c r="A326" s="235"/>
      <c r="B326" s="234"/>
      <c r="C326" s="240"/>
      <c r="D326" s="236"/>
      <c r="E326" s="237"/>
      <c r="F326" s="234"/>
      <c r="G326" s="236"/>
      <c r="H326" s="239"/>
      <c r="I326" s="239"/>
      <c r="J326" s="236"/>
    </row>
    <row r="327" spans="1:10" x14ac:dyDescent="0.25">
      <c r="A327" s="235"/>
      <c r="B327" s="223" t="s">
        <v>11</v>
      </c>
      <c r="C327" s="232">
        <f>SUM(C8:C326)</f>
        <v>2108</v>
      </c>
      <c r="D327" s="224"/>
      <c r="E327" s="223" t="s">
        <v>11</v>
      </c>
      <c r="F327" s="223">
        <f>SUM(F8:F326)</f>
        <v>230</v>
      </c>
      <c r="G327" s="224">
        <f>SUM(G8:G326)</f>
        <v>24645079</v>
      </c>
      <c r="H327" s="239"/>
      <c r="I327" s="239"/>
      <c r="J327" s="236"/>
    </row>
    <row r="328" spans="1:10" x14ac:dyDescent="0.25">
      <c r="A328" s="235"/>
      <c r="B328" s="223"/>
      <c r="C328" s="232"/>
      <c r="D328" s="224"/>
      <c r="E328" s="237"/>
      <c r="F328" s="234"/>
      <c r="G328" s="236"/>
      <c r="H328" s="239"/>
      <c r="I328" s="239"/>
      <c r="J328" s="236"/>
    </row>
    <row r="329" spans="1:10" x14ac:dyDescent="0.25">
      <c r="A329" s="225"/>
      <c r="B329" s="226"/>
      <c r="C329" s="240"/>
      <c r="D329" s="236"/>
      <c r="E329" s="223"/>
      <c r="F329" s="234"/>
      <c r="G329" s="412" t="s">
        <v>12</v>
      </c>
      <c r="H329" s="412"/>
      <c r="I329" s="239"/>
      <c r="J329" s="227">
        <f>SUM(D8:D326)</f>
        <v>205197298</v>
      </c>
    </row>
    <row r="330" spans="1:10" x14ac:dyDescent="0.25">
      <c r="A330" s="235"/>
      <c r="B330" s="234"/>
      <c r="C330" s="240"/>
      <c r="D330" s="236"/>
      <c r="E330" s="223"/>
      <c r="F330" s="234"/>
      <c r="G330" s="412" t="s">
        <v>13</v>
      </c>
      <c r="H330" s="412"/>
      <c r="I330" s="239"/>
      <c r="J330" s="227">
        <f>SUM(G8:G326)</f>
        <v>24645079</v>
      </c>
    </row>
    <row r="331" spans="1:10" x14ac:dyDescent="0.25">
      <c r="A331" s="228"/>
      <c r="B331" s="237"/>
      <c r="C331" s="240"/>
      <c r="D331" s="236"/>
      <c r="E331" s="237"/>
      <c r="F331" s="234"/>
      <c r="G331" s="412" t="s">
        <v>14</v>
      </c>
      <c r="H331" s="412"/>
      <c r="I331" s="41"/>
      <c r="J331" s="229">
        <f>J329-J330</f>
        <v>180552219</v>
      </c>
    </row>
    <row r="332" spans="1:10" x14ac:dyDescent="0.25">
      <c r="A332" s="235"/>
      <c r="B332" s="230"/>
      <c r="C332" s="240"/>
      <c r="D332" s="231"/>
      <c r="E332" s="237"/>
      <c r="F332" s="223"/>
      <c r="G332" s="412" t="s">
        <v>15</v>
      </c>
      <c r="H332" s="412"/>
      <c r="I332" s="239"/>
      <c r="J332" s="227">
        <f>SUM(H8:H328)</f>
        <v>375000</v>
      </c>
    </row>
    <row r="333" spans="1:10" x14ac:dyDescent="0.25">
      <c r="A333" s="235"/>
      <c r="B333" s="230"/>
      <c r="C333" s="240"/>
      <c r="D333" s="231"/>
      <c r="E333" s="237"/>
      <c r="F333" s="223"/>
      <c r="G333" s="412" t="s">
        <v>16</v>
      </c>
      <c r="H333" s="412"/>
      <c r="I333" s="239"/>
      <c r="J333" s="227">
        <f>J331+J332</f>
        <v>180927219</v>
      </c>
    </row>
    <row r="334" spans="1:10" x14ac:dyDescent="0.25">
      <c r="A334" s="235"/>
      <c r="B334" s="230"/>
      <c r="C334" s="240"/>
      <c r="D334" s="231"/>
      <c r="E334" s="237"/>
      <c r="F334" s="234"/>
      <c r="G334" s="412" t="s">
        <v>5</v>
      </c>
      <c r="H334" s="412"/>
      <c r="I334" s="239"/>
      <c r="J334" s="227">
        <f>SUM(I8:I328)</f>
        <v>177534768</v>
      </c>
    </row>
    <row r="335" spans="1:10" x14ac:dyDescent="0.25">
      <c r="A335" s="235"/>
      <c r="B335" s="230"/>
      <c r="C335" s="240"/>
      <c r="D335" s="231"/>
      <c r="E335" s="237"/>
      <c r="F335" s="234"/>
      <c r="G335" s="412" t="s">
        <v>32</v>
      </c>
      <c r="H335" s="412"/>
      <c r="I335" s="240" t="str">
        <f>IF(J335&gt;0,"SALDO",IF(J335&lt;0,"PIUTANG",IF(J335=0,"LUNAS")))</f>
        <v>PIUTANG</v>
      </c>
      <c r="J335" s="227">
        <f>J334-J333</f>
        <v>-3392451</v>
      </c>
    </row>
    <row r="336" spans="1:10" x14ac:dyDescent="0.25">
      <c r="F336" s="219"/>
      <c r="G336" s="219"/>
      <c r="J336" s="219"/>
    </row>
    <row r="337" spans="3:16" x14ac:dyDescent="0.25">
      <c r="C337" s="219"/>
      <c r="D337" s="219"/>
      <c r="F337" s="219"/>
      <c r="G337" s="219"/>
      <c r="J337" s="219"/>
      <c r="L337" s="233"/>
      <c r="M337" s="233"/>
      <c r="N337" s="233"/>
      <c r="O337" s="233"/>
      <c r="P337" s="233"/>
    </row>
    <row r="338" spans="3:16" x14ac:dyDescent="0.25">
      <c r="C338" s="219"/>
      <c r="D338" s="219"/>
      <c r="F338" s="219"/>
      <c r="G338" s="219"/>
      <c r="J338" s="219"/>
      <c r="L338" s="233"/>
      <c r="M338" s="233"/>
      <c r="N338" s="233"/>
      <c r="O338" s="233"/>
      <c r="P338" s="233"/>
    </row>
    <row r="339" spans="3:16" x14ac:dyDescent="0.25">
      <c r="C339" s="219"/>
      <c r="D339" s="219"/>
      <c r="F339" s="219"/>
      <c r="G339" s="219"/>
      <c r="J339" s="219"/>
      <c r="L339" s="233"/>
      <c r="M339" s="233"/>
      <c r="N339" s="233"/>
      <c r="O339" s="233"/>
      <c r="P339" s="233"/>
    </row>
    <row r="340" spans="3:16" x14ac:dyDescent="0.25">
      <c r="C340" s="219"/>
      <c r="D340" s="219"/>
      <c r="F340" s="219"/>
      <c r="G340" s="219"/>
      <c r="J340" s="219"/>
      <c r="L340" s="233"/>
      <c r="M340" s="233"/>
      <c r="N340" s="233"/>
      <c r="O340" s="233"/>
      <c r="P340" s="233"/>
    </row>
    <row r="341" spans="3:16" x14ac:dyDescent="0.25">
      <c r="C341" s="219"/>
      <c r="D341" s="219"/>
      <c r="L341" s="233"/>
      <c r="M341" s="233"/>
      <c r="N341" s="233"/>
      <c r="O341" s="233"/>
      <c r="P34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5:H335"/>
    <mergeCell ref="G329:H329"/>
    <mergeCell ref="G330:H330"/>
    <mergeCell ref="G331:H331"/>
    <mergeCell ref="G332:H332"/>
    <mergeCell ref="G333:H333"/>
    <mergeCell ref="G334:H33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51" activePane="bottomLeft" state="frozen"/>
      <selection pane="bottomLeft" activeCell="B67" sqref="B6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6" t="s">
        <v>21</v>
      </c>
      <c r="G2" s="406"/>
      <c r="H2" s="406"/>
      <c r="I2" s="220">
        <f>J234*-1</f>
        <v>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0" x14ac:dyDescent="0.25">
      <c r="A7" s="443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8"/>
      <c r="I7" s="450"/>
      <c r="J7" s="42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225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226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93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2" t="s">
        <v>12</v>
      </c>
      <c r="H228" s="412"/>
      <c r="I228" s="239"/>
      <c r="J228" s="227">
        <f>SUM(D8:D225)</f>
        <v>6155638</v>
      </c>
    </row>
    <row r="229" spans="1:10" x14ac:dyDescent="0.25">
      <c r="A229" s="235"/>
      <c r="B229" s="234"/>
      <c r="C229" s="240"/>
      <c r="D229" s="236"/>
      <c r="E229" s="223"/>
      <c r="F229" s="234"/>
      <c r="G229" s="412" t="s">
        <v>13</v>
      </c>
      <c r="H229" s="412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2" t="s">
        <v>14</v>
      </c>
      <c r="H230" s="412"/>
      <c r="I230" s="41"/>
      <c r="J230" s="229">
        <f>J228-J229</f>
        <v>5914438</v>
      </c>
    </row>
    <row r="231" spans="1:10" x14ac:dyDescent="0.25">
      <c r="A231" s="235"/>
      <c r="B231" s="230"/>
      <c r="C231" s="240"/>
      <c r="D231" s="231"/>
      <c r="E231" s="237"/>
      <c r="F231" s="223"/>
      <c r="G231" s="412" t="s">
        <v>15</v>
      </c>
      <c r="H231" s="412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2" t="s">
        <v>16</v>
      </c>
      <c r="H232" s="412"/>
      <c r="I232" s="239"/>
      <c r="J232" s="227">
        <f>J230+J231</f>
        <v>5914438</v>
      </c>
    </row>
    <row r="233" spans="1:10" x14ac:dyDescent="0.25">
      <c r="A233" s="235"/>
      <c r="B233" s="230"/>
      <c r="C233" s="240"/>
      <c r="D233" s="231"/>
      <c r="E233" s="237"/>
      <c r="F233" s="234"/>
      <c r="G233" s="412" t="s">
        <v>5</v>
      </c>
      <c r="H233" s="412"/>
      <c r="I233" s="239"/>
      <c r="J233" s="227">
        <f>SUM(I8:I227)</f>
        <v>5914438</v>
      </c>
    </row>
    <row r="234" spans="1:10" x14ac:dyDescent="0.25">
      <c r="A234" s="235"/>
      <c r="B234" s="230"/>
      <c r="C234" s="240"/>
      <c r="D234" s="231"/>
      <c r="E234" s="237"/>
      <c r="F234" s="234"/>
      <c r="G234" s="412" t="s">
        <v>32</v>
      </c>
      <c r="H234" s="412"/>
      <c r="I234" s="240" t="str">
        <f>IF(J234&gt;0,"SALDO",IF(J234&lt;0,"PIUTANG",IF(J234=0,"LUNAS")))</f>
        <v>LUNAS</v>
      </c>
      <c r="J234" s="227">
        <f>J233-J232</f>
        <v>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02"/>
  <sheetViews>
    <sheetView workbookViewId="0">
      <pane ySplit="7" topLeftCell="A82" activePane="bottomLeft" state="frozen"/>
      <selection pane="bottomLeft" activeCell="P90" sqref="P9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6" t="s">
        <v>22</v>
      </c>
      <c r="G1" s="406"/>
      <c r="H1" s="406"/>
      <c r="I1" s="220" t="s">
        <v>189</v>
      </c>
      <c r="J1" s="218"/>
      <c r="L1" s="238">
        <f>SUM(D77:D80)</f>
        <v>1296751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6" t="s">
        <v>21</v>
      </c>
      <c r="G2" s="406"/>
      <c r="H2" s="406"/>
      <c r="I2" s="220">
        <f>J102*-1</f>
        <v>1663726</v>
      </c>
      <c r="J2" s="218"/>
      <c r="L2" s="238">
        <f>SUM(G77:G80)</f>
        <v>155225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1141526</v>
      </c>
      <c r="M3" s="238"/>
    </row>
    <row r="4" spans="1:13" x14ac:dyDescent="0.25">
      <c r="L4" s="23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238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8"/>
      <c r="I7" s="450"/>
      <c r="J7" s="42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98">
        <v>43404</v>
      </c>
      <c r="B87" s="99">
        <v>180178462</v>
      </c>
      <c r="C87" s="253">
        <v>1</v>
      </c>
      <c r="D87" s="34">
        <v>95025</v>
      </c>
      <c r="E87" s="101"/>
      <c r="F87" s="99"/>
      <c r="G87" s="34"/>
      <c r="H87" s="101"/>
      <c r="I87" s="102"/>
      <c r="J87" s="34"/>
      <c r="L87" s="238"/>
    </row>
    <row r="88" spans="1:12" x14ac:dyDescent="0.25">
      <c r="A88" s="98">
        <v>43405</v>
      </c>
      <c r="B88" s="99">
        <v>180178563</v>
      </c>
      <c r="C88" s="253">
        <v>6</v>
      </c>
      <c r="D88" s="34">
        <v>715313</v>
      </c>
      <c r="E88" s="101">
        <v>180045980</v>
      </c>
      <c r="F88" s="99">
        <v>4</v>
      </c>
      <c r="G88" s="34">
        <v>392350</v>
      </c>
      <c r="H88" s="101"/>
      <c r="I88" s="102"/>
      <c r="J88" s="34"/>
      <c r="L88" s="238"/>
    </row>
    <row r="89" spans="1:12" x14ac:dyDescent="0.25">
      <c r="A89" s="98">
        <v>43406</v>
      </c>
      <c r="B89" s="99">
        <v>180178638</v>
      </c>
      <c r="C89" s="253">
        <v>6</v>
      </c>
      <c r="D89" s="34">
        <v>608913</v>
      </c>
      <c r="E89" s="101"/>
      <c r="F89" s="99"/>
      <c r="G89" s="34"/>
      <c r="H89" s="101"/>
      <c r="I89" s="102"/>
      <c r="J89" s="34"/>
      <c r="L89" s="238"/>
    </row>
    <row r="90" spans="1:12" x14ac:dyDescent="0.25">
      <c r="A90" s="98">
        <v>43409</v>
      </c>
      <c r="B90" s="99">
        <v>180178846</v>
      </c>
      <c r="C90" s="253">
        <v>6</v>
      </c>
      <c r="D90" s="34">
        <v>636825</v>
      </c>
      <c r="E90" s="101"/>
      <c r="F90" s="99"/>
      <c r="G90" s="34"/>
      <c r="H90" s="101"/>
      <c r="I90" s="102"/>
      <c r="J90" s="34"/>
      <c r="L90" s="238"/>
    </row>
    <row r="91" spans="1:12" x14ac:dyDescent="0.25">
      <c r="A91" s="98"/>
      <c r="B91" s="99"/>
      <c r="C91" s="253"/>
      <c r="D91" s="34"/>
      <c r="E91" s="101"/>
      <c r="F91" s="99"/>
      <c r="G91" s="34"/>
      <c r="H91" s="101"/>
      <c r="I91" s="102"/>
      <c r="J91" s="34"/>
      <c r="L91" s="238"/>
    </row>
    <row r="92" spans="1:12" x14ac:dyDescent="0.25">
      <c r="A92" s="98"/>
      <c r="B92" s="99"/>
      <c r="C92" s="253"/>
      <c r="D92" s="34"/>
      <c r="E92" s="101"/>
      <c r="F92" s="99"/>
      <c r="G92" s="34"/>
      <c r="H92" s="101"/>
      <c r="I92" s="102"/>
      <c r="J92" s="34"/>
      <c r="L92" s="238"/>
    </row>
    <row r="93" spans="1:12" x14ac:dyDescent="0.25">
      <c r="A93" s="235"/>
      <c r="B93" s="234"/>
      <c r="C93" s="26"/>
      <c r="D93" s="236"/>
      <c r="E93" s="237"/>
      <c r="F93" s="234"/>
      <c r="G93" s="236"/>
      <c r="H93" s="237"/>
      <c r="I93" s="239"/>
      <c r="J93" s="236"/>
    </row>
    <row r="94" spans="1:12" x14ac:dyDescent="0.25">
      <c r="A94" s="235"/>
      <c r="B94" s="223" t="s">
        <v>11</v>
      </c>
      <c r="C94" s="27">
        <f>SUM(C8:C93)</f>
        <v>276</v>
      </c>
      <c r="D94" s="224"/>
      <c r="E94" s="223" t="s">
        <v>11</v>
      </c>
      <c r="F94" s="223">
        <f>SUM(F8:F93)</f>
        <v>16</v>
      </c>
      <c r="G94" s="5"/>
      <c r="H94" s="234"/>
      <c r="I94" s="240"/>
      <c r="J94" s="5"/>
    </row>
    <row r="95" spans="1:12" x14ac:dyDescent="0.25">
      <c r="A95" s="235"/>
      <c r="B95" s="223"/>
      <c r="C95" s="27"/>
      <c r="D95" s="224"/>
      <c r="E95" s="223"/>
      <c r="F95" s="223"/>
      <c r="G95" s="32"/>
      <c r="H95" s="33"/>
      <c r="I95" s="240"/>
      <c r="J95" s="5"/>
    </row>
    <row r="96" spans="1:12" x14ac:dyDescent="0.25">
      <c r="A96" s="225"/>
      <c r="B96" s="226"/>
      <c r="C96" s="26"/>
      <c r="D96" s="236"/>
      <c r="E96" s="223"/>
      <c r="F96" s="234"/>
      <c r="G96" s="412" t="s">
        <v>12</v>
      </c>
      <c r="H96" s="412"/>
      <c r="I96" s="239"/>
      <c r="J96" s="227">
        <f>SUM(D8:D93)</f>
        <v>30329270</v>
      </c>
    </row>
    <row r="97" spans="1:10" x14ac:dyDescent="0.25">
      <c r="A97" s="235"/>
      <c r="B97" s="234"/>
      <c r="C97" s="26"/>
      <c r="D97" s="236"/>
      <c r="E97" s="237"/>
      <c r="F97" s="234"/>
      <c r="G97" s="412" t="s">
        <v>13</v>
      </c>
      <c r="H97" s="412"/>
      <c r="I97" s="239"/>
      <c r="J97" s="227">
        <f>SUM(G8:G93)</f>
        <v>1645964</v>
      </c>
    </row>
    <row r="98" spans="1:10" x14ac:dyDescent="0.25">
      <c r="A98" s="228"/>
      <c r="B98" s="237"/>
      <c r="C98" s="26"/>
      <c r="D98" s="236"/>
      <c r="E98" s="237"/>
      <c r="F98" s="234"/>
      <c r="G98" s="412" t="s">
        <v>14</v>
      </c>
      <c r="H98" s="412"/>
      <c r="I98" s="41"/>
      <c r="J98" s="229">
        <f>J96-J97</f>
        <v>28683306</v>
      </c>
    </row>
    <row r="99" spans="1:10" x14ac:dyDescent="0.25">
      <c r="A99" s="235"/>
      <c r="B99" s="230"/>
      <c r="C99" s="26"/>
      <c r="D99" s="231"/>
      <c r="E99" s="237"/>
      <c r="F99" s="234"/>
      <c r="G99" s="412" t="s">
        <v>15</v>
      </c>
      <c r="H99" s="412"/>
      <c r="I99" s="239"/>
      <c r="J99" s="227">
        <f>SUM(H8:H94)</f>
        <v>0</v>
      </c>
    </row>
    <row r="100" spans="1:10" x14ac:dyDescent="0.25">
      <c r="A100" s="235"/>
      <c r="B100" s="230"/>
      <c r="C100" s="26"/>
      <c r="D100" s="231"/>
      <c r="E100" s="237"/>
      <c r="F100" s="234"/>
      <c r="G100" s="412" t="s">
        <v>16</v>
      </c>
      <c r="H100" s="412"/>
      <c r="I100" s="239"/>
      <c r="J100" s="227">
        <f>J98+J99</f>
        <v>28683306</v>
      </c>
    </row>
    <row r="101" spans="1:10" x14ac:dyDescent="0.25">
      <c r="A101" s="235"/>
      <c r="B101" s="230"/>
      <c r="C101" s="26"/>
      <c r="D101" s="231"/>
      <c r="E101" s="237"/>
      <c r="F101" s="234"/>
      <c r="G101" s="412" t="s">
        <v>5</v>
      </c>
      <c r="H101" s="412"/>
      <c r="I101" s="239"/>
      <c r="J101" s="227">
        <f>SUM(I8:I94)</f>
        <v>27019580</v>
      </c>
    </row>
    <row r="102" spans="1:10" x14ac:dyDescent="0.25">
      <c r="A102" s="235"/>
      <c r="B102" s="230"/>
      <c r="C102" s="26"/>
      <c r="D102" s="231"/>
      <c r="E102" s="237"/>
      <c r="F102" s="234"/>
      <c r="G102" s="412" t="s">
        <v>32</v>
      </c>
      <c r="H102" s="412"/>
      <c r="I102" s="240" t="str">
        <f>IF(J102&gt;0,"SALDO",IF(J102&lt;0,"PIUTANG",IF(J102=0,"LUNAS")))</f>
        <v>PIUTANG</v>
      </c>
      <c r="J102" s="227">
        <f>J101-J100</f>
        <v>-1663726</v>
      </c>
    </row>
  </sheetData>
  <mergeCells count="15">
    <mergeCell ref="G102:H102"/>
    <mergeCell ref="G96:H96"/>
    <mergeCell ref="G97:H97"/>
    <mergeCell ref="G98:H98"/>
    <mergeCell ref="G99:H99"/>
    <mergeCell ref="G100:H100"/>
    <mergeCell ref="G101:H10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9" activePane="bottomLeft" state="frozen"/>
      <selection pane="bottomLeft" activeCell="G75" sqref="G7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6" t="s">
        <v>22</v>
      </c>
      <c r="G1" s="406"/>
      <c r="H1" s="406"/>
      <c r="I1" s="38" t="s">
        <v>37</v>
      </c>
      <c r="J1" s="20"/>
      <c r="L1" s="37">
        <f>SUM(D71:D74)</f>
        <v>1219489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J85*-1</f>
        <v>730100</v>
      </c>
      <c r="J2" s="20"/>
      <c r="L2" s="37">
        <f>SUM(G71:G74)</f>
        <v>626850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592639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M5" s="37"/>
    </row>
    <row r="6" spans="1:17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  <c r="M6" s="37"/>
    </row>
    <row r="7" spans="1:17" x14ac:dyDescent="0.25">
      <c r="A7" s="443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396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2" t="s">
        <v>12</v>
      </c>
      <c r="H79" s="412"/>
      <c r="I79" s="39"/>
      <c r="J79" s="13">
        <f>SUM(D8:D76)</f>
        <v>44208165</v>
      </c>
      <c r="M79" s="37"/>
    </row>
    <row r="80" spans="1:17" x14ac:dyDescent="0.25">
      <c r="A80" s="4"/>
      <c r="B80" s="3"/>
      <c r="C80" s="40"/>
      <c r="D80" s="6"/>
      <c r="E80" s="7"/>
      <c r="F80" s="3"/>
      <c r="G80" s="412" t="s">
        <v>13</v>
      </c>
      <c r="H80" s="412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2" t="s">
        <v>14</v>
      </c>
      <c r="H81" s="412"/>
      <c r="I81" s="41"/>
      <c r="J81" s="15">
        <f>J79-J80</f>
        <v>30679968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2" t="s">
        <v>15</v>
      </c>
      <c r="H82" s="412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2" t="s">
        <v>16</v>
      </c>
      <c r="H83" s="412"/>
      <c r="I83" s="39"/>
      <c r="J83" s="13">
        <f>J81+J82</f>
        <v>30679968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2" t="s">
        <v>5</v>
      </c>
      <c r="H84" s="412"/>
      <c r="I84" s="39"/>
      <c r="J84" s="13">
        <f>SUM(I8:I77)</f>
        <v>29949868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2" t="s">
        <v>32</v>
      </c>
      <c r="H85" s="412"/>
      <c r="I85" s="40" t="str">
        <f>IF(J85&gt;0,"SALDO",IF(J85&lt;0,"PIUTANG",IF(J85=0,"LUNAS")))</f>
        <v>PIUTANG</v>
      </c>
      <c r="J85" s="13">
        <f>J84-J83</f>
        <v>-730100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4"/>
  <sheetViews>
    <sheetView workbookViewId="0">
      <pane ySplit="7" topLeftCell="A182" activePane="bottomLeft" state="frozen"/>
      <selection pane="bottomLeft" activeCell="J187" sqref="J18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6" t="s">
        <v>22</v>
      </c>
      <c r="G1" s="406"/>
      <c r="H1" s="406"/>
      <c r="I1" s="38" t="s">
        <v>88</v>
      </c>
      <c r="J1" s="20"/>
      <c r="L1" s="37">
        <f>SUM(D184:D187)</f>
        <v>5056014</v>
      </c>
      <c r="M1" s="37">
        <v>5056013</v>
      </c>
      <c r="N1" s="37">
        <f>L1-M1</f>
        <v>1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220">
        <f>J198*-1</f>
        <v>0</v>
      </c>
      <c r="J2" s="20"/>
      <c r="L2" s="219">
        <f>SUM(H184:H187)</f>
        <v>138000</v>
      </c>
      <c r="M2" s="219">
        <v>318000</v>
      </c>
      <c r="N2" s="219">
        <f>L2-M2</f>
        <v>-180000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5194014</v>
      </c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6" x14ac:dyDescent="0.25">
      <c r="A7" s="443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8"/>
      <c r="I7" s="450"/>
      <c r="J7" s="42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35"/>
      <c r="B189" s="234"/>
      <c r="C189" s="240"/>
      <c r="D189" s="236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4"/>
      <c r="B190" s="8" t="s">
        <v>11</v>
      </c>
      <c r="C190" s="77">
        <f>SUM(C8:C189)</f>
        <v>819</v>
      </c>
      <c r="D190" s="9"/>
      <c r="E190" s="223" t="s">
        <v>11</v>
      </c>
      <c r="F190" s="223">
        <f>SUM(F8:F189)</f>
        <v>1</v>
      </c>
      <c r="G190" s="224">
        <f>SUM(G8:G189)</f>
        <v>98525</v>
      </c>
      <c r="H190" s="239"/>
      <c r="I190" s="239"/>
      <c r="J190" s="23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8"/>
      <c r="C191" s="77"/>
      <c r="D191" s="9"/>
      <c r="E191" s="237"/>
      <c r="F191" s="234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0"/>
      <c r="B192" s="11"/>
      <c r="C192" s="40"/>
      <c r="D192" s="6"/>
      <c r="E192" s="8"/>
      <c r="F192" s="234"/>
      <c r="G192" s="412" t="s">
        <v>12</v>
      </c>
      <c r="H192" s="412"/>
      <c r="I192" s="39"/>
      <c r="J192" s="13">
        <f>SUM(D8:D189)</f>
        <v>68147441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3"/>
      <c r="C193" s="40"/>
      <c r="D193" s="6"/>
      <c r="E193" s="8"/>
      <c r="F193" s="234"/>
      <c r="G193" s="412" t="s">
        <v>13</v>
      </c>
      <c r="H193" s="412"/>
      <c r="I193" s="39"/>
      <c r="J193" s="13">
        <f>SUM(G8:G189)</f>
        <v>98525</v>
      </c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14"/>
      <c r="B194" s="7"/>
      <c r="C194" s="40"/>
      <c r="D194" s="6"/>
      <c r="E194" s="7"/>
      <c r="F194" s="234"/>
      <c r="G194" s="412" t="s">
        <v>14</v>
      </c>
      <c r="H194" s="412"/>
      <c r="I194" s="41"/>
      <c r="J194" s="15">
        <f>J192-J193</f>
        <v>68048916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4"/>
      <c r="B195" s="16"/>
      <c r="C195" s="40"/>
      <c r="D195" s="17"/>
      <c r="E195" s="7"/>
      <c r="F195" s="8"/>
      <c r="G195" s="412" t="s">
        <v>15</v>
      </c>
      <c r="H195" s="412"/>
      <c r="I195" s="39"/>
      <c r="J195" s="13">
        <f>SUM(H8:H191)</f>
        <v>4187500</v>
      </c>
      <c r="K195" s="219"/>
      <c r="L195" s="219"/>
      <c r="M195" s="219"/>
      <c r="N195" s="219"/>
      <c r="O195" s="219"/>
      <c r="P195" s="219"/>
    </row>
    <row r="196" spans="1:16" x14ac:dyDescent="0.25">
      <c r="A196" s="4"/>
      <c r="B196" s="16"/>
      <c r="C196" s="40"/>
      <c r="D196" s="17"/>
      <c r="E196" s="7"/>
      <c r="F196" s="8"/>
      <c r="G196" s="412" t="s">
        <v>16</v>
      </c>
      <c r="H196" s="412"/>
      <c r="I196" s="39"/>
      <c r="J196" s="13">
        <f>J194+J195</f>
        <v>72236416</v>
      </c>
    </row>
    <row r="197" spans="1:16" x14ac:dyDescent="0.25">
      <c r="A197" s="4"/>
      <c r="B197" s="16"/>
      <c r="C197" s="40"/>
      <c r="D197" s="17"/>
      <c r="E197" s="7"/>
      <c r="F197" s="3"/>
      <c r="G197" s="412" t="s">
        <v>5</v>
      </c>
      <c r="H197" s="412"/>
      <c r="I197" s="39"/>
      <c r="J197" s="13">
        <f>SUM(I8:I191)</f>
        <v>72236416</v>
      </c>
    </row>
    <row r="198" spans="1:16" x14ac:dyDescent="0.25">
      <c r="A198" s="4"/>
      <c r="B198" s="16"/>
      <c r="C198" s="40"/>
      <c r="D198" s="17"/>
      <c r="E198" s="7"/>
      <c r="F198" s="3"/>
      <c r="G198" s="412" t="s">
        <v>32</v>
      </c>
      <c r="H198" s="412"/>
      <c r="I198" s="40" t="str">
        <f>IF(J198&gt;0,"SALDO",IF(J198&lt;0,"PIUTANG",IF(J198=0,"LUNAS")))</f>
        <v>LUNAS</v>
      </c>
      <c r="J198" s="13">
        <f>J197-J196</f>
        <v>0</v>
      </c>
    </row>
    <row r="199" spans="1:16" x14ac:dyDescent="0.25">
      <c r="F199" s="37"/>
      <c r="G199" s="37"/>
      <c r="J199" s="37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F202" s="37"/>
      <c r="G202" s="37"/>
      <c r="J202" s="37"/>
      <c r="L202"/>
      <c r="M202"/>
      <c r="N202"/>
      <c r="O202"/>
      <c r="P202"/>
    </row>
    <row r="203" spans="1:16" x14ac:dyDescent="0.25">
      <c r="C203" s="37"/>
      <c r="D203" s="37"/>
      <c r="F203" s="37"/>
      <c r="G203" s="37"/>
      <c r="J203" s="37"/>
      <c r="L203"/>
      <c r="M203"/>
      <c r="N203"/>
      <c r="O203"/>
      <c r="P203"/>
    </row>
    <row r="204" spans="1:16" x14ac:dyDescent="0.25">
      <c r="C204" s="37"/>
      <c r="D204" s="37"/>
      <c r="L204"/>
      <c r="M204"/>
      <c r="N204"/>
      <c r="O204"/>
      <c r="P20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8:H198"/>
    <mergeCell ref="G192:H192"/>
    <mergeCell ref="G193:H193"/>
    <mergeCell ref="G194:H194"/>
    <mergeCell ref="G195:H195"/>
    <mergeCell ref="G196:H196"/>
    <mergeCell ref="G197:H19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25" activePane="bottomLeft" state="frozen"/>
      <selection pane="bottomLeft" activeCell="B27" sqref="B2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J37*-1</f>
        <v>2151975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18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8"/>
      <c r="I7" s="450"/>
      <c r="J7" s="42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98">
        <v>43394</v>
      </c>
      <c r="B26" s="99">
        <v>180177761</v>
      </c>
      <c r="C26" s="253">
        <v>29</v>
      </c>
      <c r="D26" s="34">
        <v>2900275</v>
      </c>
      <c r="E26" s="101">
        <v>180045815</v>
      </c>
      <c r="F26" s="99">
        <v>3</v>
      </c>
      <c r="G26" s="34">
        <v>320163</v>
      </c>
      <c r="H26" s="101"/>
      <c r="I26" s="102">
        <v>2580000</v>
      </c>
      <c r="J26" s="34" t="s">
        <v>17</v>
      </c>
      <c r="L26" s="238"/>
    </row>
    <row r="27" spans="1:12" s="233" customFormat="1" x14ac:dyDescent="0.25">
      <c r="A27" s="98">
        <v>43405</v>
      </c>
      <c r="B27" s="99">
        <v>180178512</v>
      </c>
      <c r="C27" s="253">
        <v>35</v>
      </c>
      <c r="D27" s="34">
        <v>3742113</v>
      </c>
      <c r="E27" s="101">
        <v>180045973</v>
      </c>
      <c r="F27" s="99">
        <v>14</v>
      </c>
      <c r="G27" s="34">
        <v>1587513</v>
      </c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661</v>
      </c>
      <c r="D29" s="9"/>
      <c r="E29" s="8" t="s">
        <v>11</v>
      </c>
      <c r="F29" s="8">
        <f>SUM(F8:F28)</f>
        <v>116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2" t="s">
        <v>12</v>
      </c>
      <c r="H31" s="412"/>
      <c r="I31" s="39"/>
      <c r="J31" s="13">
        <f>SUM(D8:D28)</f>
        <v>69246367</v>
      </c>
    </row>
    <row r="32" spans="1:12" x14ac:dyDescent="0.25">
      <c r="A32" s="4"/>
      <c r="B32" s="3"/>
      <c r="C32" s="26"/>
      <c r="D32" s="6"/>
      <c r="E32" s="7"/>
      <c r="F32" s="3"/>
      <c r="G32" s="412" t="s">
        <v>13</v>
      </c>
      <c r="H32" s="412"/>
      <c r="I32" s="39"/>
      <c r="J32" s="13">
        <f>SUM(G8:G28)</f>
        <v>12580392</v>
      </c>
    </row>
    <row r="33" spans="1:10" x14ac:dyDescent="0.25">
      <c r="A33" s="14"/>
      <c r="B33" s="7"/>
      <c r="C33" s="26"/>
      <c r="D33" s="6"/>
      <c r="E33" s="7"/>
      <c r="F33" s="3"/>
      <c r="G33" s="412" t="s">
        <v>14</v>
      </c>
      <c r="H33" s="412"/>
      <c r="I33" s="41"/>
      <c r="J33" s="15">
        <f>J31-J32</f>
        <v>56665975</v>
      </c>
    </row>
    <row r="34" spans="1:10" x14ac:dyDescent="0.25">
      <c r="A34" s="4"/>
      <c r="B34" s="16"/>
      <c r="C34" s="26"/>
      <c r="D34" s="17"/>
      <c r="E34" s="7"/>
      <c r="F34" s="3"/>
      <c r="G34" s="412" t="s">
        <v>15</v>
      </c>
      <c r="H34" s="412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2" t="s">
        <v>16</v>
      </c>
      <c r="H35" s="412"/>
      <c r="I35" s="39"/>
      <c r="J35" s="13">
        <f>J33+J34</f>
        <v>56665975</v>
      </c>
    </row>
    <row r="36" spans="1:10" x14ac:dyDescent="0.25">
      <c r="A36" s="4"/>
      <c r="B36" s="16"/>
      <c r="C36" s="26"/>
      <c r="D36" s="17"/>
      <c r="E36" s="7"/>
      <c r="F36" s="3"/>
      <c r="G36" s="412" t="s">
        <v>5</v>
      </c>
      <c r="H36" s="412"/>
      <c r="I36" s="39"/>
      <c r="J36" s="13">
        <f>SUM(I8:I29)</f>
        <v>54514000</v>
      </c>
    </row>
    <row r="37" spans="1:10" x14ac:dyDescent="0.25">
      <c r="A37" s="4"/>
      <c r="B37" s="16"/>
      <c r="C37" s="26"/>
      <c r="D37" s="17"/>
      <c r="E37" s="7"/>
      <c r="F37" s="3"/>
      <c r="G37" s="412" t="s">
        <v>32</v>
      </c>
      <c r="H37" s="412"/>
      <c r="I37" s="40" t="str">
        <f>IF(J37&gt;0,"SALDO",IF(J37&lt;0,"PIUTANG",IF(J37=0,"LUNAS")))</f>
        <v>PIUTANG</v>
      </c>
      <c r="J37" s="13">
        <f>J36-J35</f>
        <v>-2151975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2"/>
  <sheetViews>
    <sheetView workbookViewId="0">
      <pane ySplit="7" topLeftCell="A43" activePane="bottomLeft" state="frozen"/>
      <selection pane="bottomLeft" activeCell="G48" sqref="G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6" t="s">
        <v>22</v>
      </c>
      <c r="G1" s="406"/>
      <c r="H1" s="40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J66*-1</f>
        <v>5106139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0" x14ac:dyDescent="0.25">
      <c r="A7" s="443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8"/>
      <c r="I7" s="450"/>
      <c r="J7" s="42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98">
        <v>43389</v>
      </c>
      <c r="B50" s="99">
        <v>180177402</v>
      </c>
      <c r="C50" s="100">
        <v>13</v>
      </c>
      <c r="D50" s="34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98">
        <v>43389</v>
      </c>
      <c r="B51" s="99">
        <v>180177403</v>
      </c>
      <c r="C51" s="100">
        <v>10</v>
      </c>
      <c r="D51" s="34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98">
        <v>43390</v>
      </c>
      <c r="B52" s="99"/>
      <c r="C52" s="100"/>
      <c r="D52" s="34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98">
        <v>43400</v>
      </c>
      <c r="B53" s="99">
        <v>180178194</v>
      </c>
      <c r="C53" s="100">
        <v>12</v>
      </c>
      <c r="D53" s="34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98">
        <v>43400</v>
      </c>
      <c r="B54" s="99">
        <v>180178197</v>
      </c>
      <c r="C54" s="100">
        <v>8</v>
      </c>
      <c r="D54" s="34">
        <v>814800</v>
      </c>
      <c r="E54" s="101">
        <v>180045912</v>
      </c>
      <c r="F54" s="99">
        <v>8</v>
      </c>
      <c r="G54" s="34">
        <v>848138</v>
      </c>
      <c r="H54" s="102"/>
      <c r="I54" s="102"/>
      <c r="J54" s="34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235"/>
      <c r="B57" s="234"/>
      <c r="C57" s="240"/>
      <c r="D57" s="236"/>
      <c r="E57" s="237"/>
      <c r="F57" s="234"/>
      <c r="G57" s="236"/>
      <c r="H57" s="239"/>
      <c r="I57" s="239"/>
      <c r="J57" s="236"/>
    </row>
    <row r="58" spans="1:10" x14ac:dyDescent="0.25">
      <c r="A58" s="235"/>
      <c r="B58" s="223" t="s">
        <v>11</v>
      </c>
      <c r="C58" s="232">
        <f>SUM(C8:C57)</f>
        <v>970</v>
      </c>
      <c r="D58" s="224"/>
      <c r="E58" s="223" t="s">
        <v>11</v>
      </c>
      <c r="F58" s="223">
        <f>SUM(F8:F57)</f>
        <v>161</v>
      </c>
      <c r="G58" s="224">
        <f>SUM(G8:G57)</f>
        <v>16942366</v>
      </c>
      <c r="H58" s="239"/>
      <c r="I58" s="239"/>
      <c r="J58" s="236"/>
    </row>
    <row r="59" spans="1:10" x14ac:dyDescent="0.25">
      <c r="A59" s="235"/>
      <c r="B59" s="223"/>
      <c r="C59" s="232"/>
      <c r="D59" s="224"/>
      <c r="E59" s="237"/>
      <c r="F59" s="234"/>
      <c r="G59" s="236"/>
      <c r="H59" s="239"/>
      <c r="I59" s="239"/>
      <c r="J59" s="236"/>
    </row>
    <row r="60" spans="1:10" x14ac:dyDescent="0.25">
      <c r="A60" s="225"/>
      <c r="B60" s="226"/>
      <c r="C60" s="240"/>
      <c r="D60" s="236"/>
      <c r="E60" s="223"/>
      <c r="F60" s="234"/>
      <c r="G60" s="412" t="s">
        <v>12</v>
      </c>
      <c r="H60" s="412"/>
      <c r="I60" s="239"/>
      <c r="J60" s="227">
        <f>SUM(D8:D57)</f>
        <v>101405681</v>
      </c>
    </row>
    <row r="61" spans="1:10" x14ac:dyDescent="0.25">
      <c r="A61" s="235"/>
      <c r="B61" s="234"/>
      <c r="C61" s="240"/>
      <c r="D61" s="236"/>
      <c r="E61" s="223"/>
      <c r="F61" s="234"/>
      <c r="G61" s="412" t="s">
        <v>13</v>
      </c>
      <c r="H61" s="412"/>
      <c r="I61" s="239"/>
      <c r="J61" s="227">
        <f>SUM(G8:G57)</f>
        <v>16942366</v>
      </c>
    </row>
    <row r="62" spans="1:10" x14ac:dyDescent="0.25">
      <c r="A62" s="228"/>
      <c r="B62" s="237"/>
      <c r="C62" s="240"/>
      <c r="D62" s="236"/>
      <c r="E62" s="237"/>
      <c r="F62" s="234"/>
      <c r="G62" s="412" t="s">
        <v>14</v>
      </c>
      <c r="H62" s="412"/>
      <c r="I62" s="41"/>
      <c r="J62" s="229">
        <f>J60-J61</f>
        <v>84463315</v>
      </c>
    </row>
    <row r="63" spans="1:10" x14ac:dyDescent="0.25">
      <c r="A63" s="235"/>
      <c r="B63" s="230"/>
      <c r="C63" s="240"/>
      <c r="D63" s="231"/>
      <c r="E63" s="237"/>
      <c r="F63" s="223"/>
      <c r="G63" s="412" t="s">
        <v>15</v>
      </c>
      <c r="H63" s="412"/>
      <c r="I63" s="239"/>
      <c r="J63" s="227">
        <f>SUM(H8:H59)</f>
        <v>0</v>
      </c>
    </row>
    <row r="64" spans="1:10" x14ac:dyDescent="0.25">
      <c r="A64" s="235"/>
      <c r="B64" s="230"/>
      <c r="C64" s="240"/>
      <c r="D64" s="231"/>
      <c r="E64" s="237"/>
      <c r="F64" s="223"/>
      <c r="G64" s="412" t="s">
        <v>16</v>
      </c>
      <c r="H64" s="412"/>
      <c r="I64" s="239"/>
      <c r="J64" s="227">
        <f>J62+J63</f>
        <v>84463315</v>
      </c>
    </row>
    <row r="65" spans="1:16" x14ac:dyDescent="0.25">
      <c r="A65" s="235"/>
      <c r="B65" s="230"/>
      <c r="C65" s="240"/>
      <c r="D65" s="231"/>
      <c r="E65" s="237"/>
      <c r="F65" s="234"/>
      <c r="G65" s="412" t="s">
        <v>5</v>
      </c>
      <c r="H65" s="412"/>
      <c r="I65" s="239"/>
      <c r="J65" s="227">
        <f>SUM(I8:I59)</f>
        <v>79357176</v>
      </c>
    </row>
    <row r="66" spans="1:16" x14ac:dyDescent="0.25">
      <c r="A66" s="235"/>
      <c r="B66" s="230"/>
      <c r="C66" s="240"/>
      <c r="D66" s="231"/>
      <c r="E66" s="237"/>
      <c r="F66" s="234"/>
      <c r="G66" s="412" t="s">
        <v>32</v>
      </c>
      <c r="H66" s="412"/>
      <c r="I66" s="240" t="str">
        <f>IF(J66&gt;0,"SALDO",IF(J66&lt;0,"PIUTANG",IF(J66=0,"LUNAS")))</f>
        <v>PIUTANG</v>
      </c>
      <c r="J66" s="227">
        <f>J65-J64</f>
        <v>-5106139</v>
      </c>
    </row>
    <row r="67" spans="1:16" x14ac:dyDescent="0.25">
      <c r="F67" s="219"/>
      <c r="G67" s="219"/>
      <c r="J67" s="219"/>
    </row>
    <row r="68" spans="1:16" x14ac:dyDescent="0.25">
      <c r="C68" s="219"/>
      <c r="D68" s="219"/>
      <c r="F68" s="219"/>
      <c r="G68" s="219"/>
      <c r="J68" s="219"/>
      <c r="M68" s="233"/>
      <c r="N68" s="233"/>
      <c r="O68" s="233"/>
      <c r="P68" s="233"/>
    </row>
    <row r="69" spans="1:16" x14ac:dyDescent="0.25">
      <c r="C69" s="219"/>
      <c r="D69" s="219"/>
      <c r="F69" s="219"/>
      <c r="G69" s="219"/>
      <c r="J69" s="219"/>
      <c r="L69" s="238"/>
      <c r="M69" s="233"/>
      <c r="N69" s="233"/>
      <c r="O69" s="233"/>
      <c r="P69" s="233"/>
    </row>
    <row r="70" spans="1:16" x14ac:dyDescent="0.25">
      <c r="C70" s="219"/>
      <c r="D70" s="219"/>
      <c r="F70" s="219"/>
      <c r="G70" s="219"/>
      <c r="J70" s="219"/>
      <c r="L70" s="238"/>
      <c r="M70" s="233"/>
      <c r="N70" s="233"/>
      <c r="O70" s="233"/>
      <c r="P70" s="233"/>
    </row>
    <row r="71" spans="1:16" x14ac:dyDescent="0.25">
      <c r="C71" s="219"/>
      <c r="D71" s="219"/>
      <c r="F71" s="219"/>
      <c r="G71" s="219"/>
      <c r="J71" s="219"/>
      <c r="L71" s="233"/>
      <c r="M71" s="233"/>
      <c r="N71" s="233"/>
      <c r="O71" s="233"/>
      <c r="P71" s="233"/>
    </row>
    <row r="72" spans="1:16" x14ac:dyDescent="0.25">
      <c r="C72" s="219"/>
      <c r="D72" s="219"/>
      <c r="L72" s="233"/>
      <c r="M72" s="233"/>
      <c r="N72" s="233"/>
      <c r="O72" s="233"/>
      <c r="P72" s="233"/>
    </row>
  </sheetData>
  <mergeCells count="15">
    <mergeCell ref="G66:H66"/>
    <mergeCell ref="G60:H60"/>
    <mergeCell ref="G61:H61"/>
    <mergeCell ref="G62:H62"/>
    <mergeCell ref="G63:H63"/>
    <mergeCell ref="G64:H64"/>
    <mergeCell ref="G65:H65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6" t="s">
        <v>22</v>
      </c>
      <c r="G1" s="406"/>
      <c r="H1" s="406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6" t="s">
        <v>21</v>
      </c>
      <c r="G2" s="406"/>
      <c r="H2" s="406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3" x14ac:dyDescent="0.25">
      <c r="A7" s="443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8"/>
      <c r="I7" s="450"/>
      <c r="J7" s="42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2" t="s">
        <v>12</v>
      </c>
      <c r="H30" s="412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2" t="s">
        <v>13</v>
      </c>
      <c r="H31" s="412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2" t="s">
        <v>14</v>
      </c>
      <c r="H32" s="412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2" t="s">
        <v>15</v>
      </c>
      <c r="H33" s="412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2" t="s">
        <v>16</v>
      </c>
      <c r="H34" s="412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2" t="s">
        <v>5</v>
      </c>
      <c r="H35" s="412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2" t="s">
        <v>32</v>
      </c>
      <c r="H36" s="412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6" t="s">
        <v>21</v>
      </c>
      <c r="G2" s="406"/>
      <c r="H2" s="406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5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8"/>
      <c r="I7" s="450"/>
      <c r="J7" s="42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2" t="s">
        <v>12</v>
      </c>
      <c r="H46" s="41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2" t="s">
        <v>13</v>
      </c>
      <c r="H47" s="41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2" t="s">
        <v>14</v>
      </c>
      <c r="H48" s="41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2" t="s">
        <v>15</v>
      </c>
      <c r="H49" s="41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2" t="s">
        <v>16</v>
      </c>
      <c r="H50" s="41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2" t="s">
        <v>5</v>
      </c>
      <c r="H51" s="41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2" t="s">
        <v>32</v>
      </c>
      <c r="H52" s="41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6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2" t="s">
        <v>12</v>
      </c>
      <c r="H69" s="41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2" t="s">
        <v>13</v>
      </c>
      <c r="H70" s="41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2" t="s">
        <v>14</v>
      </c>
      <c r="H71" s="41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2" t="s">
        <v>15</v>
      </c>
      <c r="H72" s="41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2" t="s">
        <v>16</v>
      </c>
      <c r="H73" s="41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2" t="s">
        <v>5</v>
      </c>
      <c r="H74" s="41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2" t="s">
        <v>32</v>
      </c>
      <c r="H75" s="41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1" t="s">
        <v>21</v>
      </c>
      <c r="H1" s="451"/>
      <c r="I1" s="451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1" t="s">
        <v>108</v>
      </c>
      <c r="H2" s="451"/>
      <c r="I2" s="451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1" t="s">
        <v>109</v>
      </c>
      <c r="H3" s="451"/>
      <c r="I3" s="451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8"/>
      <c r="I7" s="450"/>
      <c r="J7" s="42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2" t="s">
        <v>12</v>
      </c>
      <c r="H44" s="41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2" t="s">
        <v>13</v>
      </c>
      <c r="H45" s="41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2" t="s">
        <v>14</v>
      </c>
      <c r="H46" s="41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2" t="s">
        <v>15</v>
      </c>
      <c r="H47" s="41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2" t="s">
        <v>16</v>
      </c>
      <c r="H48" s="41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2" t="s">
        <v>5</v>
      </c>
      <c r="H49" s="41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2" t="s">
        <v>32</v>
      </c>
      <c r="H50" s="41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6" t="s">
        <v>21</v>
      </c>
      <c r="G2" s="406"/>
      <c r="H2" s="406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8"/>
      <c r="I7" s="450"/>
      <c r="J7" s="42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2" t="s">
        <v>12</v>
      </c>
      <c r="H49" s="41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2" t="s">
        <v>13</v>
      </c>
      <c r="H50" s="41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2" t="s">
        <v>14</v>
      </c>
      <c r="H51" s="41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2" t="s">
        <v>15</v>
      </c>
      <c r="H52" s="41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2" t="s">
        <v>16</v>
      </c>
      <c r="H53" s="41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2" t="s">
        <v>5</v>
      </c>
      <c r="H54" s="41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2" t="s">
        <v>32</v>
      </c>
      <c r="H55" s="41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8"/>
  <sheetViews>
    <sheetView tabSelected="1" zoomScale="90" zoomScaleNormal="90" workbookViewId="0">
      <pane ySplit="4" topLeftCell="A14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2" t="s">
        <v>49</v>
      </c>
      <c r="B1" s="452"/>
      <c r="C1" s="452"/>
    </row>
    <row r="2" spans="1:5" ht="15" customHeight="1" x14ac:dyDescent="0.25">
      <c r="A2" s="452"/>
      <c r="B2" s="452"/>
      <c r="C2" s="452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43402</v>
      </c>
      <c r="C5" s="281">
        <f>'Taufik ST'!I2</f>
        <v>1062950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43395</v>
      </c>
      <c r="C6" s="281">
        <f>'Indra Fashion'!I2</f>
        <v>555801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43407</v>
      </c>
      <c r="C8" s="281">
        <f>Bandros!I2</f>
        <v>9621521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Bentang!A50</f>
        <v>43389</v>
      </c>
      <c r="C9" s="281">
        <f>Bentang!I2</f>
        <v>5106139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43400</v>
      </c>
      <c r="C11" s="281">
        <f>ESP!I2</f>
        <v>3392451</v>
      </c>
      <c r="E11" s="289"/>
    </row>
    <row r="12" spans="1:5" s="267" customFormat="1" ht="18.75" customHeight="1" x14ac:dyDescent="0.25">
      <c r="A12" s="185" t="s">
        <v>203</v>
      </c>
      <c r="B12" s="184">
        <v>43404</v>
      </c>
      <c r="C12" s="281">
        <f>Yuan!I2</f>
        <v>1663726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Yanyan!A75</f>
        <v>43405</v>
      </c>
      <c r="C13" s="281">
        <f>Yanyan!I2</f>
        <v>730100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f>Anip!A184</f>
        <v>43402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 t="s">
        <v>40</v>
      </c>
      <c r="C21" s="281">
        <f>'Sale ESP'!I2</f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5" t="s">
        <v>11</v>
      </c>
      <c r="B23" s="456"/>
      <c r="C23" s="453">
        <f>SUM(C5:C22)</f>
        <v>32006840.5</v>
      </c>
    </row>
    <row r="24" spans="1:5" s="267" customFormat="1" ht="15" customHeight="1" x14ac:dyDescent="0.25">
      <c r="A24" s="457"/>
      <c r="B24" s="458"/>
      <c r="C24" s="454"/>
    </row>
    <row r="28" spans="1:5" x14ac:dyDescent="0.25">
      <c r="C28" s="405">
        <f>C14+C15+C16+C17</f>
        <v>9874152.5</v>
      </c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3" t="s">
        <v>22</v>
      </c>
      <c r="G1" s="423"/>
      <c r="H1" s="423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3" t="s">
        <v>21</v>
      </c>
      <c r="G2" s="423"/>
      <c r="H2" s="423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4"/>
      <c r="B4" s="425"/>
      <c r="C4" s="425"/>
      <c r="D4" s="425"/>
      <c r="E4" s="425"/>
      <c r="F4" s="425"/>
      <c r="G4" s="425"/>
      <c r="H4" s="425"/>
      <c r="I4" s="425"/>
      <c r="J4" s="426"/>
    </row>
    <row r="5" spans="1:16" x14ac:dyDescent="0.25">
      <c r="A5" s="427" t="s">
        <v>2</v>
      </c>
      <c r="B5" s="429" t="s">
        <v>3</v>
      </c>
      <c r="C5" s="430"/>
      <c r="D5" s="430"/>
      <c r="E5" s="430"/>
      <c r="F5" s="430"/>
      <c r="G5" s="431"/>
      <c r="H5" s="432" t="s">
        <v>4</v>
      </c>
      <c r="I5" s="434" t="s">
        <v>5</v>
      </c>
      <c r="J5" s="436" t="s">
        <v>6</v>
      </c>
    </row>
    <row r="6" spans="1:16" x14ac:dyDescent="0.25">
      <c r="A6" s="42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3"/>
      <c r="I6" s="435"/>
      <c r="J6" s="437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9" t="s">
        <v>12</v>
      </c>
      <c r="H647" s="439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8" t="s">
        <v>13</v>
      </c>
      <c r="H648" s="438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8" t="s">
        <v>14</v>
      </c>
      <c r="H649" s="438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8" t="s">
        <v>15</v>
      </c>
      <c r="H650" s="438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8" t="s">
        <v>16</v>
      </c>
      <c r="H651" s="438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8" t="s">
        <v>5</v>
      </c>
      <c r="H652" s="438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8" t="s">
        <v>32</v>
      </c>
      <c r="H653" s="438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6" t="s">
        <v>22</v>
      </c>
      <c r="G1" s="406"/>
      <c r="H1" s="40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2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2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8"/>
      <c r="I7" s="450"/>
      <c r="J7" s="42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2" t="s">
        <v>12</v>
      </c>
      <c r="H120" s="41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2" t="s">
        <v>13</v>
      </c>
      <c r="H121" s="41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2" t="s">
        <v>14</v>
      </c>
      <c r="H122" s="41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2" t="s">
        <v>15</v>
      </c>
      <c r="H123" s="41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2" t="s">
        <v>16</v>
      </c>
      <c r="H124" s="41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2" t="s">
        <v>5</v>
      </c>
      <c r="H125" s="41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2" t="s">
        <v>32</v>
      </c>
      <c r="H126" s="41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60" t="s">
        <v>22</v>
      </c>
      <c r="G1" s="460"/>
      <c r="H1" s="460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64" t="s">
        <v>4</v>
      </c>
      <c r="I6" s="466" t="s">
        <v>5</v>
      </c>
      <c r="J6" s="467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5"/>
      <c r="I7" s="466"/>
      <c r="J7" s="467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9" t="s">
        <v>12</v>
      </c>
      <c r="H89" s="459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9" t="s">
        <v>13</v>
      </c>
      <c r="H90" s="459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9" t="s">
        <v>14</v>
      </c>
      <c r="H91" s="459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9" t="s">
        <v>15</v>
      </c>
      <c r="H92" s="459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9" t="s">
        <v>16</v>
      </c>
      <c r="H93" s="459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9" t="s">
        <v>5</v>
      </c>
      <c r="H94" s="459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9" t="s">
        <v>32</v>
      </c>
      <c r="H95" s="459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6" t="s">
        <v>22</v>
      </c>
      <c r="G1" s="406"/>
      <c r="H1" s="40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6" t="s">
        <v>21</v>
      </c>
      <c r="G2" s="406"/>
      <c r="H2" s="40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5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21" t="s">
        <v>6</v>
      </c>
    </row>
    <row r="6" spans="1:15" x14ac:dyDescent="0.25">
      <c r="A6" s="443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8"/>
      <c r="I6" s="450"/>
      <c r="J6" s="42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2" t="s">
        <v>12</v>
      </c>
      <c r="H121" s="412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2" t="s">
        <v>13</v>
      </c>
      <c r="H122" s="412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2" t="s">
        <v>14</v>
      </c>
      <c r="H123" s="412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2" t="s">
        <v>15</v>
      </c>
      <c r="H124" s="412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2" t="s">
        <v>16</v>
      </c>
      <c r="H125" s="412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2" t="s">
        <v>5</v>
      </c>
      <c r="H126" s="412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2" t="s">
        <v>32</v>
      </c>
      <c r="H127" s="41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6" t="s">
        <v>22</v>
      </c>
      <c r="G1" s="406"/>
      <c r="H1" s="40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6" t="s">
        <v>21</v>
      </c>
      <c r="G2" s="406"/>
      <c r="H2" s="40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09" t="s">
        <v>4</v>
      </c>
      <c r="I5" s="468" t="s">
        <v>5</v>
      </c>
      <c r="J5" s="411" t="s">
        <v>6</v>
      </c>
      <c r="L5" s="37"/>
      <c r="M5" s="37"/>
      <c r="N5" s="37"/>
      <c r="O5" s="37"/>
      <c r="P5" s="37"/>
      <c r="Q5" s="37"/>
    </row>
    <row r="6" spans="1:17" x14ac:dyDescent="0.25">
      <c r="A6" s="40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9"/>
      <c r="I6" s="468"/>
      <c r="J6" s="41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2" t="s">
        <v>12</v>
      </c>
      <c r="H31" s="41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2" t="s">
        <v>13</v>
      </c>
      <c r="H32" s="41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2" t="s">
        <v>14</v>
      </c>
      <c r="H33" s="41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2" t="s">
        <v>15</v>
      </c>
      <c r="H34" s="41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2" t="s">
        <v>16</v>
      </c>
      <c r="H35" s="41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2" t="s">
        <v>5</v>
      </c>
      <c r="H36" s="41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2" t="s">
        <v>32</v>
      </c>
      <c r="H37" s="41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-34807202</v>
      </c>
      <c r="J2" s="20"/>
    </row>
    <row r="4" spans="1:10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0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21" t="s">
        <v>6</v>
      </c>
    </row>
    <row r="6" spans="1:10" x14ac:dyDescent="0.25">
      <c r="A6" s="443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8"/>
      <c r="I6" s="450"/>
      <c r="J6" s="42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9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0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9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0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9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0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9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0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9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0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9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0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9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0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9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0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9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0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9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0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2" t="s">
        <v>12</v>
      </c>
      <c r="H53" s="41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2" t="s">
        <v>13</v>
      </c>
      <c r="H54" s="41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2" t="s">
        <v>14</v>
      </c>
      <c r="H55" s="41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2" t="s">
        <v>15</v>
      </c>
      <c r="H56" s="41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2" t="s">
        <v>16</v>
      </c>
      <c r="H57" s="41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2" t="s">
        <v>5</v>
      </c>
      <c r="H58" s="41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2" t="s">
        <v>32</v>
      </c>
      <c r="H59" s="41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6" t="s">
        <v>21</v>
      </c>
      <c r="G2" s="406"/>
      <c r="H2" s="406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238"/>
    </row>
    <row r="6" spans="1:12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  <c r="L6" s="238"/>
    </row>
    <row r="7" spans="1:12" x14ac:dyDescent="0.25">
      <c r="A7" s="443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8"/>
      <c r="I7" s="450"/>
      <c r="J7" s="42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2" t="s">
        <v>12</v>
      </c>
      <c r="H53" s="41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2" t="s">
        <v>13</v>
      </c>
      <c r="H54" s="41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2" t="s">
        <v>14</v>
      </c>
      <c r="H55" s="41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2" t="s">
        <v>15</v>
      </c>
      <c r="H56" s="41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2" t="s">
        <v>16</v>
      </c>
      <c r="H57" s="41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2" t="s">
        <v>5</v>
      </c>
      <c r="H58" s="41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2" t="s">
        <v>32</v>
      </c>
      <c r="H59" s="41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8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9"/>
      <c r="I7" s="468"/>
      <c r="J7" s="41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2" t="s">
        <v>12</v>
      </c>
      <c r="H32" s="412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2" t="s">
        <v>13</v>
      </c>
      <c r="H33" s="412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2" t="s">
        <v>14</v>
      </c>
      <c r="H34" s="412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2" t="s">
        <v>15</v>
      </c>
      <c r="H35" s="41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2" t="s">
        <v>16</v>
      </c>
      <c r="H36" s="412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2" t="s">
        <v>5</v>
      </c>
      <c r="H37" s="412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2" t="s">
        <v>32</v>
      </c>
      <c r="H38" s="412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6" t="s">
        <v>22</v>
      </c>
      <c r="G1" s="406"/>
      <c r="H1" s="40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7" t="s">
        <v>62</v>
      </c>
      <c r="B5" s="407"/>
      <c r="C5" s="407"/>
      <c r="D5" s="407"/>
      <c r="E5" s="407"/>
      <c r="F5" s="407"/>
      <c r="G5" s="407"/>
      <c r="H5" s="407"/>
      <c r="I5" s="407"/>
      <c r="J5" s="407"/>
    </row>
    <row r="6" spans="1:19" x14ac:dyDescent="0.25">
      <c r="A6" s="413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10" t="s">
        <v>5</v>
      </c>
      <c r="J6" s="411" t="s">
        <v>6</v>
      </c>
    </row>
    <row r="7" spans="1:19" x14ac:dyDescent="0.25">
      <c r="A7" s="41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9"/>
      <c r="I7" s="410"/>
      <c r="J7" s="41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2" t="s">
        <v>12</v>
      </c>
      <c r="H32" s="41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2" t="s">
        <v>13</v>
      </c>
      <c r="H33" s="41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2" t="s">
        <v>14</v>
      </c>
      <c r="H34" s="41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2" t="s">
        <v>15</v>
      </c>
      <c r="H35" s="41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2" t="s">
        <v>16</v>
      </c>
      <c r="H36" s="41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2" t="s">
        <v>5</v>
      </c>
      <c r="H37" s="41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2" t="s">
        <v>32</v>
      </c>
      <c r="H38" s="41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6" t="s">
        <v>21</v>
      </c>
      <c r="G2" s="406"/>
      <c r="H2" s="40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3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3" x14ac:dyDescent="0.25">
      <c r="A7" s="443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8"/>
      <c r="I7" s="450"/>
      <c r="J7" s="42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2" t="s">
        <v>12</v>
      </c>
      <c r="H73" s="41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2" t="s">
        <v>13</v>
      </c>
      <c r="H74" s="41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2" t="s">
        <v>14</v>
      </c>
      <c r="H75" s="41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2" t="s">
        <v>15</v>
      </c>
      <c r="H76" s="41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2" t="s">
        <v>16</v>
      </c>
      <c r="H77" s="41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2" t="s">
        <v>5</v>
      </c>
      <c r="H78" s="41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2" t="s">
        <v>32</v>
      </c>
      <c r="H79" s="41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6" t="s">
        <v>119</v>
      </c>
      <c r="G2" s="406"/>
      <c r="H2" s="406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18"/>
      <c r="N5" s="18"/>
      <c r="O5" s="37"/>
    </row>
    <row r="6" spans="1:15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71" t="s">
        <v>4</v>
      </c>
      <c r="I6" s="473" t="s">
        <v>5</v>
      </c>
      <c r="J6" s="474" t="s">
        <v>6</v>
      </c>
      <c r="L6" s="18"/>
      <c r="N6" s="18"/>
      <c r="O6" s="37"/>
    </row>
    <row r="7" spans="1:15" x14ac:dyDescent="0.25">
      <c r="A7" s="40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2"/>
      <c r="I7" s="473"/>
      <c r="J7" s="47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5" t="s">
        <v>12</v>
      </c>
      <c r="H19" s="4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5" t="s">
        <v>13</v>
      </c>
      <c r="H20" s="4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5" t="s">
        <v>14</v>
      </c>
      <c r="H21" s="4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5" t="s">
        <v>15</v>
      </c>
      <c r="H22" s="4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5" t="s">
        <v>16</v>
      </c>
      <c r="H23" s="4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5" t="s">
        <v>5</v>
      </c>
      <c r="H24" s="4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5" t="s">
        <v>32</v>
      </c>
      <c r="H25" s="4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6" t="s">
        <v>22</v>
      </c>
      <c r="G1" s="406"/>
      <c r="H1" s="40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6" t="s">
        <v>21</v>
      </c>
      <c r="G2" s="406"/>
      <c r="H2" s="406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5" x14ac:dyDescent="0.25">
      <c r="A7" s="443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2" t="s">
        <v>12</v>
      </c>
      <c r="H53" s="41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2" t="s">
        <v>13</v>
      </c>
      <c r="H54" s="41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2" t="s">
        <v>14</v>
      </c>
      <c r="H55" s="41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2" t="s">
        <v>15</v>
      </c>
      <c r="H56" s="41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2" t="s">
        <v>16</v>
      </c>
      <c r="H57" s="41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2" t="s">
        <v>5</v>
      </c>
      <c r="H58" s="41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2" t="s">
        <v>32</v>
      </c>
      <c r="H59" s="41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8"/>
      <c r="I7" s="450"/>
      <c r="J7" s="42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2" t="s">
        <v>12</v>
      </c>
      <c r="H35" s="41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2" t="s">
        <v>13</v>
      </c>
      <c r="H36" s="41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2" t="s">
        <v>14</v>
      </c>
      <c r="H37" s="41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2" t="s">
        <v>15</v>
      </c>
      <c r="H38" s="41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2" t="s">
        <v>16</v>
      </c>
      <c r="H39" s="41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2" t="s">
        <v>5</v>
      </c>
      <c r="H40" s="41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2" t="s">
        <v>32</v>
      </c>
      <c r="H41" s="41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6" t="s">
        <v>22</v>
      </c>
      <c r="G1" s="406"/>
      <c r="H1" s="406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6" t="s">
        <v>21</v>
      </c>
      <c r="G2" s="406"/>
      <c r="H2" s="406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8"/>
      <c r="I7" s="450"/>
      <c r="J7" s="42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2" t="s">
        <v>12</v>
      </c>
      <c r="H35" s="412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2" t="s">
        <v>13</v>
      </c>
      <c r="H36" s="412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2" t="s">
        <v>14</v>
      </c>
      <c r="H37" s="412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2" t="s">
        <v>15</v>
      </c>
      <c r="H38" s="412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2" t="s">
        <v>16</v>
      </c>
      <c r="H39" s="412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2" t="s">
        <v>5</v>
      </c>
      <c r="H40" s="412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2" t="s">
        <v>32</v>
      </c>
      <c r="H41" s="412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6" t="s">
        <v>22</v>
      </c>
      <c r="G1" s="406"/>
      <c r="H1" s="406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6" t="s">
        <v>21</v>
      </c>
      <c r="G2" s="406"/>
      <c r="H2" s="406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7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7" x14ac:dyDescent="0.25">
      <c r="A7" s="443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8"/>
      <c r="I7" s="450"/>
      <c r="J7" s="42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2" t="s">
        <v>12</v>
      </c>
      <c r="H35" s="41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2" t="s">
        <v>13</v>
      </c>
      <c r="H36" s="41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2" t="s">
        <v>14</v>
      </c>
      <c r="H37" s="41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2" t="s">
        <v>15</v>
      </c>
      <c r="H38" s="41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2" t="s">
        <v>16</v>
      </c>
      <c r="H39" s="41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2" t="s">
        <v>5</v>
      </c>
      <c r="H40" s="41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2" t="s">
        <v>32</v>
      </c>
      <c r="H41" s="41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6" t="s">
        <v>22</v>
      </c>
      <c r="G1" s="406"/>
      <c r="H1" s="406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6" t="s">
        <v>21</v>
      </c>
      <c r="G2" s="406"/>
      <c r="H2" s="406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8"/>
      <c r="I7" s="450"/>
      <c r="J7" s="42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2" t="s">
        <v>12</v>
      </c>
      <c r="H35" s="412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2" t="s">
        <v>13</v>
      </c>
      <c r="H36" s="412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2" t="s">
        <v>14</v>
      </c>
      <c r="H37" s="412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2" t="s">
        <v>15</v>
      </c>
      <c r="H38" s="412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2" t="s">
        <v>16</v>
      </c>
      <c r="H39" s="412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2" t="s">
        <v>5</v>
      </c>
      <c r="H40" s="412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2" t="s">
        <v>32</v>
      </c>
      <c r="H41" s="41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6" t="s">
        <v>22</v>
      </c>
      <c r="G1" s="406"/>
      <c r="H1" s="406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6" t="s">
        <v>21</v>
      </c>
      <c r="G2" s="406"/>
      <c r="H2" s="406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0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0" x14ac:dyDescent="0.25">
      <c r="A7" s="443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8"/>
      <c r="I7" s="450"/>
      <c r="J7" s="42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2" t="s">
        <v>12</v>
      </c>
      <c r="H35" s="41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2" t="s">
        <v>13</v>
      </c>
      <c r="H36" s="41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2" t="s">
        <v>14</v>
      </c>
      <c r="H37" s="41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2" t="s">
        <v>15</v>
      </c>
      <c r="H38" s="41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2" t="s">
        <v>16</v>
      </c>
      <c r="H39" s="41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2" t="s">
        <v>5</v>
      </c>
      <c r="H40" s="41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2" t="s">
        <v>32</v>
      </c>
      <c r="H41" s="41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6" t="s">
        <v>22</v>
      </c>
      <c r="G1" s="406"/>
      <c r="H1" s="406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6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</row>
    <row r="7" spans="1:16" x14ac:dyDescent="0.25">
      <c r="A7" s="443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8"/>
      <c r="I7" s="450"/>
      <c r="J7" s="42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2" t="s">
        <v>12</v>
      </c>
      <c r="H158" s="41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2" t="s">
        <v>13</v>
      </c>
      <c r="H159" s="41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2" t="s">
        <v>14</v>
      </c>
      <c r="H160" s="41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2" t="s">
        <v>15</v>
      </c>
      <c r="H161" s="41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2" t="s">
        <v>16</v>
      </c>
      <c r="H162" s="41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2" t="s">
        <v>5</v>
      </c>
      <c r="H163" s="41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2" t="s">
        <v>32</v>
      </c>
      <c r="H164" s="41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6" t="s">
        <v>22</v>
      </c>
      <c r="G1" s="406"/>
      <c r="H1" s="406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6" t="s">
        <v>21</v>
      </c>
      <c r="G2" s="406"/>
      <c r="H2" s="40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8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8"/>
      <c r="J7" s="41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2" t="s">
        <v>12</v>
      </c>
      <c r="H32" s="412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2" t="s">
        <v>13</v>
      </c>
      <c r="H33" s="412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2" t="s">
        <v>14</v>
      </c>
      <c r="H34" s="412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2" t="s">
        <v>15</v>
      </c>
      <c r="H35" s="41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2" t="s">
        <v>16</v>
      </c>
      <c r="H36" s="412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2" t="s">
        <v>5</v>
      </c>
      <c r="H37" s="412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2" t="s">
        <v>32</v>
      </c>
      <c r="H38" s="412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  <c r="L5" s="174"/>
      <c r="M5" s="18"/>
      <c r="O5" s="18"/>
    </row>
    <row r="6" spans="1:15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17" t="s">
        <v>4</v>
      </c>
      <c r="I6" s="449" t="s">
        <v>5</v>
      </c>
      <c r="J6" s="421" t="s">
        <v>6</v>
      </c>
      <c r="L6" s="174"/>
    </row>
    <row r="7" spans="1:15" x14ac:dyDescent="0.25">
      <c r="A7" s="44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50"/>
      <c r="J7" s="42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2" t="s">
        <v>12</v>
      </c>
      <c r="H57" s="41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2" t="s">
        <v>13</v>
      </c>
      <c r="H58" s="41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2" t="s">
        <v>14</v>
      </c>
      <c r="H59" s="41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2" t="s">
        <v>15</v>
      </c>
      <c r="H60" s="41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2" t="s">
        <v>16</v>
      </c>
      <c r="H61" s="41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2" t="s">
        <v>5</v>
      </c>
      <c r="H62" s="41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2" t="s">
        <v>32</v>
      </c>
      <c r="H63" s="41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6" t="s">
        <v>22</v>
      </c>
      <c r="G1" s="406"/>
      <c r="H1" s="40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6" t="s">
        <v>21</v>
      </c>
      <c r="G2" s="406"/>
      <c r="H2" s="406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0"/>
      <c r="B5" s="440"/>
      <c r="C5" s="440"/>
      <c r="D5" s="440"/>
      <c r="E5" s="440"/>
      <c r="F5" s="440"/>
      <c r="G5" s="440"/>
      <c r="H5" s="440"/>
      <c r="I5" s="440"/>
      <c r="J5" s="441"/>
    </row>
    <row r="6" spans="1:11" x14ac:dyDescent="0.25">
      <c r="A6" s="442" t="s">
        <v>2</v>
      </c>
      <c r="B6" s="444" t="s">
        <v>3</v>
      </c>
      <c r="C6" s="445"/>
      <c r="D6" s="445"/>
      <c r="E6" s="445"/>
      <c r="F6" s="445"/>
      <c r="G6" s="446"/>
      <c r="H6" s="447" t="s">
        <v>4</v>
      </c>
      <c r="I6" s="449" t="s">
        <v>5</v>
      </c>
      <c r="J6" s="421" t="s">
        <v>6</v>
      </c>
    </row>
    <row r="7" spans="1:11" x14ac:dyDescent="0.25">
      <c r="A7" s="443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8"/>
      <c r="I7" s="450"/>
      <c r="J7" s="42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2" t="s">
        <v>12</v>
      </c>
      <c r="H116" s="41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2" t="s">
        <v>13</v>
      </c>
      <c r="H117" s="41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2" t="s">
        <v>14</v>
      </c>
      <c r="H118" s="41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2" t="s">
        <v>15</v>
      </c>
      <c r="H119" s="41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2" t="s">
        <v>16</v>
      </c>
      <c r="H120" s="41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2" t="s">
        <v>5</v>
      </c>
      <c r="H121" s="41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2" t="s">
        <v>32</v>
      </c>
      <c r="H122" s="41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6" t="s">
        <v>22</v>
      </c>
      <c r="G1" s="406"/>
      <c r="H1" s="40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6" t="s">
        <v>21</v>
      </c>
      <c r="G2" s="406"/>
      <c r="H2" s="40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7"/>
      <c r="B5" s="407"/>
      <c r="C5" s="407"/>
      <c r="D5" s="407"/>
      <c r="E5" s="407"/>
      <c r="F5" s="407"/>
      <c r="G5" s="407"/>
      <c r="H5" s="407"/>
      <c r="I5" s="407"/>
      <c r="J5" s="40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8" t="s">
        <v>2</v>
      </c>
      <c r="B6" s="409" t="s">
        <v>3</v>
      </c>
      <c r="C6" s="409"/>
      <c r="D6" s="409"/>
      <c r="E6" s="409"/>
      <c r="F6" s="409"/>
      <c r="G6" s="409"/>
      <c r="H6" s="409" t="s">
        <v>4</v>
      </c>
      <c r="I6" s="468" t="s">
        <v>5</v>
      </c>
      <c r="J6" s="411" t="s">
        <v>6</v>
      </c>
      <c r="L6" s="219"/>
      <c r="M6" s="219"/>
      <c r="N6" s="219"/>
      <c r="O6" s="219"/>
      <c r="P6" s="219"/>
      <c r="Q6" s="219"/>
    </row>
    <row r="7" spans="1:17" x14ac:dyDescent="0.25">
      <c r="A7" s="40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9"/>
      <c r="I7" s="468"/>
      <c r="J7" s="41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2" t="s">
        <v>12</v>
      </c>
      <c r="H32" s="412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2" t="s">
        <v>13</v>
      </c>
      <c r="H33" s="412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2" t="s">
        <v>14</v>
      </c>
      <c r="H34" s="412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2" t="s">
        <v>15</v>
      </c>
      <c r="H35" s="41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2" t="s">
        <v>16</v>
      </c>
      <c r="H36" s="412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2" t="s">
        <v>5</v>
      </c>
      <c r="H37" s="412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2" t="s">
        <v>32</v>
      </c>
      <c r="H38" s="412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J72*-1</f>
        <v>0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6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7"/>
      <c r="I6" s="473"/>
      <c r="J6" s="47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5" t="s">
        <v>12</v>
      </c>
      <c r="H66" s="4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5" t="s">
        <v>13</v>
      </c>
      <c r="H67" s="4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5" t="s">
        <v>14</v>
      </c>
      <c r="H68" s="4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5" t="s">
        <v>15</v>
      </c>
      <c r="H69" s="4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5" t="s">
        <v>16</v>
      </c>
      <c r="H70" s="4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5" t="s">
        <v>5</v>
      </c>
      <c r="H71" s="4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5" t="s">
        <v>32</v>
      </c>
      <c r="H72" s="4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6" t="s">
        <v>22</v>
      </c>
      <c r="G1" s="406"/>
      <c r="H1" s="40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6" t="s">
        <v>21</v>
      </c>
      <c r="G2" s="406"/>
      <c r="H2" s="406"/>
      <c r="I2" s="38">
        <f>J40*-1</f>
        <v>0</v>
      </c>
      <c r="J2" s="20"/>
    </row>
    <row r="4" spans="1:15" ht="19.5" x14ac:dyDescent="0.25">
      <c r="A4" s="440"/>
      <c r="B4" s="440"/>
      <c r="C4" s="440"/>
      <c r="D4" s="440"/>
      <c r="E4" s="440"/>
      <c r="F4" s="440"/>
      <c r="G4" s="440"/>
      <c r="H4" s="440"/>
      <c r="I4" s="440"/>
      <c r="J4" s="441"/>
    </row>
    <row r="5" spans="1:15" x14ac:dyDescent="0.25">
      <c r="A5" s="442" t="s">
        <v>2</v>
      </c>
      <c r="B5" s="444" t="s">
        <v>3</v>
      </c>
      <c r="C5" s="445"/>
      <c r="D5" s="445"/>
      <c r="E5" s="445"/>
      <c r="F5" s="445"/>
      <c r="G5" s="446"/>
      <c r="H5" s="447" t="s">
        <v>4</v>
      </c>
      <c r="I5" s="449" t="s">
        <v>5</v>
      </c>
      <c r="J5" s="421" t="s">
        <v>6</v>
      </c>
    </row>
    <row r="6" spans="1:15" x14ac:dyDescent="0.25">
      <c r="A6" s="443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8"/>
      <c r="I6" s="450"/>
      <c r="J6" s="42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2" t="s">
        <v>12</v>
      </c>
      <c r="H34" s="41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2" t="s">
        <v>13</v>
      </c>
      <c r="H35" s="41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2" t="s">
        <v>14</v>
      </c>
      <c r="H36" s="41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2" t="s">
        <v>15</v>
      </c>
      <c r="H37" s="41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2" t="s">
        <v>16</v>
      </c>
      <c r="H38" s="41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2" t="s">
        <v>5</v>
      </c>
      <c r="H39" s="41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2" t="s">
        <v>32</v>
      </c>
      <c r="H40" s="41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6" t="s">
        <v>22</v>
      </c>
      <c r="G1" s="406"/>
      <c r="H1" s="40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6" t="s">
        <v>21</v>
      </c>
      <c r="G2" s="406"/>
      <c r="H2" s="406"/>
      <c r="I2" s="21">
        <f>J71*-1</f>
        <v>12110891</v>
      </c>
    </row>
    <row r="4" spans="1:10" ht="19.5" x14ac:dyDescent="0.2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0" x14ac:dyDescent="0.25">
      <c r="A5" s="408" t="s">
        <v>2</v>
      </c>
      <c r="B5" s="409" t="s">
        <v>3</v>
      </c>
      <c r="C5" s="409"/>
      <c r="D5" s="409"/>
      <c r="E5" s="409"/>
      <c r="F5" s="409"/>
      <c r="G5" s="409"/>
      <c r="H5" s="476" t="s">
        <v>4</v>
      </c>
      <c r="I5" s="473" t="s">
        <v>5</v>
      </c>
      <c r="J5" s="474" t="s">
        <v>6</v>
      </c>
    </row>
    <row r="6" spans="1:10" x14ac:dyDescent="0.25">
      <c r="A6" s="40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7"/>
      <c r="I6" s="473"/>
      <c r="J6" s="47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5" t="s">
        <v>12</v>
      </c>
      <c r="H65" s="4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5" t="s">
        <v>13</v>
      </c>
      <c r="H66" s="4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5" t="s">
        <v>14</v>
      </c>
      <c r="H67" s="4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5" t="s">
        <v>15</v>
      </c>
      <c r="H68" s="4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5" t="s">
        <v>16</v>
      </c>
      <c r="H69" s="4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5" t="s">
        <v>5</v>
      </c>
      <c r="H70" s="4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5" t="s">
        <v>32</v>
      </c>
      <c r="H71" s="4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2018-11-05T10:39:27Z</dcterms:modified>
</cp:coreProperties>
</file>