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05" windowWidth="4095" windowHeight="1170" tabRatio="891" activeTab="6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Laporan!$A$1:$C$25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ST'!$A$5:$J$470</definedName>
    <definedName name="_xlnm.Print_Area" localSheetId="28">Widya!$A$1:$J$25</definedName>
    <definedName name="_xlnm.Print_Area" localSheetId="7">Yuan!$N$70:$N$99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2" i="54"/>
  <c r="L1" i="54"/>
  <c r="M2" i="57" l="1"/>
  <c r="M1" i="57"/>
  <c r="L2" i="58"/>
  <c r="L1" i="58"/>
  <c r="B6" i="15" l="1"/>
  <c r="B5" i="15"/>
  <c r="B21" i="15" l="1"/>
  <c r="B11" i="15"/>
  <c r="L2" i="35" l="1"/>
  <c r="L1" i="35"/>
  <c r="L1" i="2"/>
  <c r="B13" i="15" l="1"/>
  <c r="B19" i="15"/>
  <c r="N1" i="54" l="1"/>
  <c r="N2" i="54"/>
  <c r="M1" i="58" l="1"/>
  <c r="M2" i="58"/>
  <c r="M73" i="61" l="1"/>
  <c r="M72" i="61"/>
  <c r="M71" i="61"/>
  <c r="M435" i="54" l="1"/>
  <c r="M434" i="54"/>
  <c r="M433" i="54"/>
  <c r="L2" i="2" l="1"/>
  <c r="M1" i="2" l="1"/>
  <c r="L3" i="58" l="1"/>
  <c r="M2" i="2" l="1"/>
  <c r="L2" i="12" l="1"/>
  <c r="L1" i="12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5" i="61" l="1"/>
  <c r="J103" i="61"/>
  <c r="J101" i="61"/>
  <c r="J100" i="61"/>
  <c r="F98" i="61"/>
  <c r="C98" i="61"/>
  <c r="J102" i="61" l="1"/>
  <c r="J104" i="61" s="1"/>
  <c r="J106" i="61" s="1"/>
  <c r="I10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01" i="58" l="1"/>
  <c r="J1499" i="58"/>
  <c r="J1497" i="58"/>
  <c r="J1496" i="58"/>
  <c r="I1494" i="58"/>
  <c r="H1494" i="58"/>
  <c r="G1494" i="58"/>
  <c r="F1494" i="58"/>
  <c r="D1494" i="58"/>
  <c r="C1494" i="58"/>
  <c r="L666" i="58"/>
  <c r="L665" i="58"/>
  <c r="M3" i="58"/>
  <c r="N3" i="58" l="1"/>
  <c r="J1498" i="58"/>
  <c r="J1500" i="58" s="1"/>
  <c r="J1502" i="58" s="1"/>
  <c r="I1502" i="58" l="1"/>
  <c r="I2" i="58"/>
  <c r="C8" i="15" s="1"/>
  <c r="M66" i="57" l="1"/>
  <c r="M65" i="57"/>
  <c r="M67" i="57" l="1"/>
  <c r="L15" i="2"/>
  <c r="L16" i="2"/>
  <c r="L17" i="2"/>
  <c r="J346" i="57" l="1"/>
  <c r="J344" i="57"/>
  <c r="J342" i="57"/>
  <c r="J341" i="57"/>
  <c r="G339" i="57"/>
  <c r="F339" i="57"/>
  <c r="C339" i="57"/>
  <c r="J343" i="57" l="1"/>
  <c r="J345" i="57" s="1"/>
  <c r="J347" i="57" s="1"/>
  <c r="I34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69" i="54" l="1"/>
  <c r="J467" i="54"/>
  <c r="J465" i="54"/>
  <c r="J464" i="54"/>
  <c r="I462" i="54"/>
  <c r="H462" i="54"/>
  <c r="G462" i="54"/>
  <c r="F462" i="54"/>
  <c r="D462" i="54"/>
  <c r="C462" i="54"/>
  <c r="J466" i="54" l="1"/>
  <c r="J468" i="54" s="1"/>
  <c r="J470" i="54" s="1"/>
  <c r="I2" i="54" s="1"/>
  <c r="C5" i="15" s="1"/>
  <c r="L3" i="54"/>
  <c r="N3" i="54" s="1"/>
  <c r="I470" i="54" l="1"/>
  <c r="J199" i="35" l="1"/>
  <c r="J203" i="35"/>
  <c r="J201" i="35"/>
  <c r="J198" i="35"/>
  <c r="G196" i="35"/>
  <c r="F196" i="35"/>
  <c r="J200" i="35" l="1"/>
  <c r="J202" i="35" s="1"/>
  <c r="J204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9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3" i="2" l="1"/>
  <c r="I218" i="2"/>
  <c r="H218" i="2"/>
  <c r="G218" i="2"/>
  <c r="F2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6" i="12"/>
  <c r="J84" i="12"/>
  <c r="J82" i="12"/>
  <c r="J81" i="12"/>
  <c r="F79" i="12"/>
  <c r="C7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5" i="2"/>
  <c r="J221" i="2"/>
  <c r="J220" i="2"/>
  <c r="D218" i="2"/>
  <c r="C21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2" i="2"/>
  <c r="J224" i="2" s="1"/>
  <c r="J226" i="2" s="1"/>
  <c r="I226" i="2" s="1"/>
  <c r="J55" i="11"/>
  <c r="J57" i="11" s="1"/>
  <c r="J59" i="11" s="1"/>
  <c r="J59" i="34"/>
  <c r="I2" i="21"/>
  <c r="I59" i="21"/>
  <c r="J122" i="20"/>
  <c r="J124" i="20" s="1"/>
  <c r="J126" i="20" s="1"/>
  <c r="I2" i="20" s="1"/>
  <c r="J83" i="12"/>
  <c r="J85" i="12" s="1"/>
  <c r="J87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7" i="12"/>
  <c r="I126" i="20"/>
  <c r="I52" i="18"/>
  <c r="I95" i="4"/>
  <c r="I37" i="32"/>
  <c r="I2" i="32"/>
  <c r="C18" i="15" s="1"/>
  <c r="I2" i="6"/>
  <c r="I2" i="17"/>
  <c r="I2" i="16"/>
  <c r="C15" i="15" s="1"/>
  <c r="I25" i="25"/>
  <c r="I204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<sst xmlns="http://schemas.openxmlformats.org/spreadsheetml/2006/main" count="2409" uniqueCount="229">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</sst>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70"/>
  <sheetViews>
    <sheetView zoomScaleNormal="100" workbookViewId="0">
      <pane ySplit="7" topLeftCell="A447" activePane="bottomLeft" state="frozen"/>
      <selection pane="bottomLeft" activeCell="G458" sqref="G45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8" t="s">
        <v>22</v>
      </c>
      <c r="G1" s="408"/>
      <c r="H1" s="408"/>
      <c r="I1" s="220" t="s">
        <v>20</v>
      </c>
      <c r="J1" s="218"/>
      <c r="L1" s="275">
        <f>SUM(D449:D459)</f>
        <v>4356365</v>
      </c>
      <c r="M1" s="238">
        <v>5921913</v>
      </c>
      <c r="N1" s="238">
        <f>L1-M1</f>
        <v>-1565548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8" t="s">
        <v>21</v>
      </c>
      <c r="G2" s="408"/>
      <c r="H2" s="408"/>
      <c r="I2" s="220">
        <f>J470*-1</f>
        <v>3974077</v>
      </c>
      <c r="J2" s="218"/>
      <c r="L2" s="276">
        <f>SUM(G449:G459)</f>
        <v>382288</v>
      </c>
      <c r="M2" s="238">
        <v>619763</v>
      </c>
      <c r="N2" s="238">
        <f>L2-M2</f>
        <v>-237475</v>
      </c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3974077</v>
      </c>
      <c r="M3" s="238">
        <f>M1-M2</f>
        <v>5302150</v>
      </c>
      <c r="N3" s="238">
        <f>L3+M3</f>
        <v>9276227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9" t="s">
        <v>60</v>
      </c>
      <c r="B5" s="409"/>
      <c r="C5" s="409"/>
      <c r="D5" s="409"/>
      <c r="E5" s="409"/>
      <c r="F5" s="409"/>
      <c r="G5" s="409"/>
      <c r="H5" s="409"/>
      <c r="I5" s="409"/>
      <c r="J5" s="409"/>
      <c r="L5" s="274"/>
      <c r="M5" s="238"/>
      <c r="N5" s="238"/>
      <c r="O5" s="238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5" x14ac:dyDescent="0.25">
      <c r="A7" s="41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1"/>
      <c r="I7" s="412"/>
      <c r="J7" s="41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10">
        <v>43409</v>
      </c>
      <c r="B449" s="115">
        <v>180178806</v>
      </c>
      <c r="C449" s="306">
        <v>7</v>
      </c>
      <c r="D449" s="117">
        <v>617050</v>
      </c>
      <c r="E449" s="118"/>
      <c r="F449" s="120"/>
      <c r="G449" s="117"/>
      <c r="H449" s="118"/>
      <c r="I449" s="213"/>
      <c r="J449" s="117"/>
    </row>
    <row r="450" spans="1:10" ht="15.75" customHeight="1" x14ac:dyDescent="0.25">
      <c r="A450" s="210">
        <v>43409</v>
      </c>
      <c r="B450" s="115">
        <v>180178851</v>
      </c>
      <c r="C450" s="306">
        <v>4</v>
      </c>
      <c r="D450" s="117">
        <v>445900</v>
      </c>
      <c r="E450" s="118"/>
      <c r="F450" s="120"/>
      <c r="G450" s="117"/>
      <c r="H450" s="118"/>
      <c r="I450" s="213"/>
      <c r="J450" s="117"/>
    </row>
    <row r="451" spans="1:10" ht="15.75" customHeight="1" x14ac:dyDescent="0.25">
      <c r="A451" s="210">
        <v>43410</v>
      </c>
      <c r="B451" s="115">
        <v>180178907</v>
      </c>
      <c r="C451" s="306">
        <v>9</v>
      </c>
      <c r="D451" s="117">
        <v>844988</v>
      </c>
      <c r="E451" s="118">
        <v>180046040</v>
      </c>
      <c r="F451" s="120">
        <v>1</v>
      </c>
      <c r="G451" s="117">
        <v>115063</v>
      </c>
      <c r="H451" s="118"/>
      <c r="I451" s="213"/>
      <c r="J451" s="117"/>
    </row>
    <row r="452" spans="1:10" ht="15.75" customHeight="1" x14ac:dyDescent="0.25">
      <c r="A452" s="210">
        <v>43410</v>
      </c>
      <c r="B452" s="115">
        <v>180178939</v>
      </c>
      <c r="C452" s="306">
        <v>3</v>
      </c>
      <c r="D452" s="117">
        <v>326200</v>
      </c>
      <c r="E452" s="118"/>
      <c r="F452" s="120"/>
      <c r="G452" s="117"/>
      <c r="H452" s="118"/>
      <c r="I452" s="213"/>
      <c r="J452" s="117"/>
    </row>
    <row r="453" spans="1:10" ht="15.75" customHeight="1" x14ac:dyDescent="0.25">
      <c r="A453" s="210">
        <v>43411</v>
      </c>
      <c r="B453" s="115">
        <v>180790001</v>
      </c>
      <c r="C453" s="306">
        <v>3</v>
      </c>
      <c r="D453" s="117">
        <v>269850</v>
      </c>
      <c r="E453" s="118"/>
      <c r="F453" s="120"/>
      <c r="G453" s="117"/>
      <c r="H453" s="118"/>
      <c r="I453" s="213"/>
      <c r="J453" s="117"/>
    </row>
    <row r="454" spans="1:10" ht="15.75" customHeight="1" x14ac:dyDescent="0.25">
      <c r="A454" s="210">
        <v>43411</v>
      </c>
      <c r="B454" s="115">
        <v>180179029</v>
      </c>
      <c r="C454" s="306">
        <v>1</v>
      </c>
      <c r="D454" s="117">
        <v>87150</v>
      </c>
      <c r="E454" s="118"/>
      <c r="F454" s="120"/>
      <c r="G454" s="117"/>
      <c r="H454" s="118"/>
      <c r="I454" s="213"/>
      <c r="J454" s="117"/>
    </row>
    <row r="455" spans="1:10" ht="15.75" customHeight="1" x14ac:dyDescent="0.25">
      <c r="A455" s="210">
        <v>43412</v>
      </c>
      <c r="B455" s="115">
        <v>180179085</v>
      </c>
      <c r="C455" s="306">
        <v>2</v>
      </c>
      <c r="D455" s="117">
        <v>146913</v>
      </c>
      <c r="E455" s="118">
        <v>180046062</v>
      </c>
      <c r="F455" s="120">
        <v>1</v>
      </c>
      <c r="G455" s="117">
        <v>128625</v>
      </c>
      <c r="H455" s="118"/>
      <c r="I455" s="213"/>
      <c r="J455" s="117"/>
    </row>
    <row r="456" spans="1:10" ht="15.75" customHeight="1" x14ac:dyDescent="0.25">
      <c r="A456" s="210">
        <v>43412</v>
      </c>
      <c r="B456" s="115">
        <v>180179122</v>
      </c>
      <c r="C456" s="306">
        <v>7</v>
      </c>
      <c r="D456" s="117">
        <v>604363</v>
      </c>
      <c r="E456" s="118"/>
      <c r="F456" s="120"/>
      <c r="G456" s="117"/>
      <c r="H456" s="118"/>
      <c r="I456" s="213"/>
      <c r="J456" s="117"/>
    </row>
    <row r="457" spans="1:10" ht="15.75" customHeight="1" x14ac:dyDescent="0.25">
      <c r="A457" s="210">
        <v>43413</v>
      </c>
      <c r="B457" s="115">
        <v>180179173</v>
      </c>
      <c r="C457" s="306">
        <v>4</v>
      </c>
      <c r="D457" s="117">
        <v>379488</v>
      </c>
      <c r="E457" s="118"/>
      <c r="F457" s="120"/>
      <c r="G457" s="117"/>
      <c r="H457" s="118"/>
      <c r="I457" s="213"/>
      <c r="J457" s="117"/>
    </row>
    <row r="458" spans="1:10" ht="15.75" customHeight="1" x14ac:dyDescent="0.25">
      <c r="A458" s="210">
        <v>43414</v>
      </c>
      <c r="B458" s="115">
        <v>180179233</v>
      </c>
      <c r="C458" s="306">
        <v>2</v>
      </c>
      <c r="D458" s="117">
        <v>124425</v>
      </c>
      <c r="E458" s="118">
        <v>180046094</v>
      </c>
      <c r="F458" s="120">
        <v>1</v>
      </c>
      <c r="G458" s="117">
        <v>138600</v>
      </c>
      <c r="H458" s="118"/>
      <c r="I458" s="213"/>
      <c r="J458" s="117"/>
    </row>
    <row r="459" spans="1:10" ht="15.75" customHeight="1" x14ac:dyDescent="0.25">
      <c r="A459" s="210">
        <v>43414</v>
      </c>
      <c r="B459" s="115">
        <v>180179265</v>
      </c>
      <c r="C459" s="306">
        <v>4</v>
      </c>
      <c r="D459" s="117">
        <v>510038</v>
      </c>
      <c r="E459" s="118"/>
      <c r="F459" s="120"/>
      <c r="G459" s="117"/>
      <c r="H459" s="118"/>
      <c r="I459" s="213"/>
      <c r="J459" s="117"/>
    </row>
    <row r="460" spans="1:10" ht="15.75" customHeight="1" x14ac:dyDescent="0.25">
      <c r="A460" s="210"/>
      <c r="B460" s="115"/>
      <c r="C460" s="306"/>
      <c r="D460" s="117"/>
      <c r="E460" s="118"/>
      <c r="F460" s="120"/>
      <c r="G460" s="117"/>
      <c r="H460" s="118"/>
      <c r="I460" s="213"/>
      <c r="J460" s="117"/>
    </row>
    <row r="461" spans="1:10" x14ac:dyDescent="0.25">
      <c r="A461" s="235"/>
      <c r="B461" s="234"/>
      <c r="C461" s="12"/>
      <c r="D461" s="236"/>
      <c r="E461" s="237"/>
      <c r="F461" s="240"/>
      <c r="G461" s="236"/>
      <c r="H461" s="237"/>
      <c r="I461" s="239"/>
      <c r="J461" s="236"/>
    </row>
    <row r="462" spans="1:10" x14ac:dyDescent="0.25">
      <c r="A462" s="235"/>
      <c r="B462" s="223" t="s">
        <v>11</v>
      </c>
      <c r="C462" s="229">
        <f>SUM(C8:C461)</f>
        <v>4151</v>
      </c>
      <c r="D462" s="224">
        <f>SUM(D8:D461)</f>
        <v>430065325</v>
      </c>
      <c r="E462" s="223" t="s">
        <v>11</v>
      </c>
      <c r="F462" s="232">
        <f>SUM(F8:F461)</f>
        <v>554</v>
      </c>
      <c r="G462" s="224">
        <f>SUM(G8:G461)</f>
        <v>60800029</v>
      </c>
      <c r="H462" s="232">
        <f>SUM(H8:H461)</f>
        <v>0</v>
      </c>
      <c r="I462" s="232">
        <f>SUM(I8:I461)</f>
        <v>365291219</v>
      </c>
      <c r="J462" s="5"/>
    </row>
    <row r="463" spans="1:10" x14ac:dyDescent="0.25">
      <c r="A463" s="235"/>
      <c r="B463" s="223"/>
      <c r="C463" s="229"/>
      <c r="D463" s="224"/>
      <c r="E463" s="223"/>
      <c r="F463" s="232"/>
      <c r="G463" s="224"/>
      <c r="H463" s="232"/>
      <c r="I463" s="232"/>
      <c r="J463" s="5"/>
    </row>
    <row r="464" spans="1:10" x14ac:dyDescent="0.25">
      <c r="A464" s="225"/>
      <c r="B464" s="226"/>
      <c r="C464" s="12"/>
      <c r="D464" s="236"/>
      <c r="E464" s="223"/>
      <c r="F464" s="240"/>
      <c r="G464" s="407" t="s">
        <v>12</v>
      </c>
      <c r="H464" s="407"/>
      <c r="I464" s="239"/>
      <c r="J464" s="227">
        <f>SUM(D8:D461)</f>
        <v>430065325</v>
      </c>
    </row>
    <row r="465" spans="1:10" x14ac:dyDescent="0.25">
      <c r="A465" s="235"/>
      <c r="B465" s="234"/>
      <c r="C465" s="12"/>
      <c r="D465" s="236"/>
      <c r="E465" s="237"/>
      <c r="F465" s="240"/>
      <c r="G465" s="407" t="s">
        <v>13</v>
      </c>
      <c r="H465" s="407"/>
      <c r="I465" s="239"/>
      <c r="J465" s="227">
        <f>SUM(G8:G461)</f>
        <v>60800029</v>
      </c>
    </row>
    <row r="466" spans="1:10" x14ac:dyDescent="0.25">
      <c r="A466" s="228"/>
      <c r="B466" s="237"/>
      <c r="C466" s="12"/>
      <c r="D466" s="236"/>
      <c r="E466" s="237"/>
      <c r="F466" s="240"/>
      <c r="G466" s="407" t="s">
        <v>14</v>
      </c>
      <c r="H466" s="407"/>
      <c r="I466" s="41"/>
      <c r="J466" s="229">
        <f>J464-J465</f>
        <v>369265296</v>
      </c>
    </row>
    <row r="467" spans="1:10" x14ac:dyDescent="0.25">
      <c r="A467" s="235"/>
      <c r="B467" s="230"/>
      <c r="C467" s="12"/>
      <c r="D467" s="231"/>
      <c r="E467" s="237"/>
      <c r="F467" s="240"/>
      <c r="G467" s="407" t="s">
        <v>15</v>
      </c>
      <c r="H467" s="407"/>
      <c r="I467" s="239"/>
      <c r="J467" s="227">
        <f>SUM(H8:H461)</f>
        <v>0</v>
      </c>
    </row>
    <row r="468" spans="1:10" x14ac:dyDescent="0.25">
      <c r="A468" s="235"/>
      <c r="B468" s="230"/>
      <c r="C468" s="12"/>
      <c r="D468" s="231"/>
      <c r="E468" s="237"/>
      <c r="F468" s="240"/>
      <c r="G468" s="407" t="s">
        <v>16</v>
      </c>
      <c r="H468" s="407"/>
      <c r="I468" s="239"/>
      <c r="J468" s="227">
        <f>J466+J467</f>
        <v>369265296</v>
      </c>
    </row>
    <row r="469" spans="1:10" x14ac:dyDescent="0.25">
      <c r="A469" s="235"/>
      <c r="B469" s="230"/>
      <c r="C469" s="12"/>
      <c r="D469" s="231"/>
      <c r="E469" s="237"/>
      <c r="F469" s="240"/>
      <c r="G469" s="407" t="s">
        <v>5</v>
      </c>
      <c r="H469" s="407"/>
      <c r="I469" s="239"/>
      <c r="J469" s="227">
        <f>SUM(I8:I461)</f>
        <v>365291219</v>
      </c>
    </row>
    <row r="470" spans="1:10" x14ac:dyDescent="0.25">
      <c r="A470" s="235"/>
      <c r="B470" s="230"/>
      <c r="C470" s="12"/>
      <c r="D470" s="231"/>
      <c r="E470" s="237"/>
      <c r="F470" s="240"/>
      <c r="G470" s="407" t="s">
        <v>32</v>
      </c>
      <c r="H470" s="407"/>
      <c r="I470" s="240" t="str">
        <f>IF(J470&gt;0,"SALDO",IF(J470&lt;0,"PIUTANG",IF(J470=0,"LUNAS")))</f>
        <v>PIUTANG</v>
      </c>
      <c r="J470" s="227">
        <f>J469-J468</f>
        <v>-3974077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0:H470"/>
    <mergeCell ref="G464:H464"/>
    <mergeCell ref="G465:H465"/>
    <mergeCell ref="G466:H466"/>
    <mergeCell ref="G467:H467"/>
    <mergeCell ref="G468:H468"/>
    <mergeCell ref="G469:H46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6"/>
  <sheetViews>
    <sheetView workbookViewId="0">
      <pane ySplit="7" topLeftCell="A206" activePane="bottomLeft" state="frozen"/>
      <selection pane="bottomLeft" activeCell="D217" sqref="D21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8" t="s">
        <v>22</v>
      </c>
      <c r="G1" s="408"/>
      <c r="H1" s="408"/>
      <c r="I1" s="42" t="s">
        <v>20</v>
      </c>
      <c r="J1" s="20"/>
      <c r="L1" s="277">
        <f>SUM(D210:D212)</f>
        <v>555801</v>
      </c>
      <c r="M1" s="219">
        <f>SUM(D204:D207)</f>
        <v>1303838</v>
      </c>
      <c r="N1" s="219">
        <f>L3+M3</f>
        <v>1685601</v>
      </c>
      <c r="O1" s="219">
        <f>L2+N1</f>
        <v>1685601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J226*-1</f>
        <v>1365352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5" t="s">
        <v>4</v>
      </c>
      <c r="I6" s="412" t="s">
        <v>5</v>
      </c>
      <c r="J6" s="413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2"/>
      <c r="J7" s="41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43411</v>
      </c>
      <c r="B213" s="234">
        <v>180179023</v>
      </c>
      <c r="C213" s="240">
        <v>1</v>
      </c>
      <c r="D213" s="236">
        <v>111038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>
        <v>43412</v>
      </c>
      <c r="B214" s="234">
        <v>180179117</v>
      </c>
      <c r="C214" s="240">
        <v>3</v>
      </c>
      <c r="D214" s="236">
        <v>241675</v>
      </c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2">
        <v>43413</v>
      </c>
      <c r="B215" s="234">
        <v>180179195</v>
      </c>
      <c r="C215" s="240">
        <v>1</v>
      </c>
      <c r="D215" s="236">
        <v>145775</v>
      </c>
      <c r="E215" s="237"/>
      <c r="F215" s="240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2">
        <v>43414</v>
      </c>
      <c r="B216" s="234">
        <v>180179257</v>
      </c>
      <c r="C216" s="240">
        <v>3</v>
      </c>
      <c r="D216" s="236">
        <v>311063</v>
      </c>
      <c r="E216" s="237"/>
      <c r="F216" s="240"/>
      <c r="G216" s="236"/>
      <c r="H216" s="239"/>
      <c r="I216" s="239"/>
      <c r="J216" s="236"/>
      <c r="K216" s="219"/>
      <c r="L216" s="219"/>
      <c r="M216" s="219"/>
      <c r="N216" s="219"/>
      <c r="O216" s="219"/>
      <c r="P216" s="219"/>
      <c r="Q216" s="219"/>
      <c r="R216" s="219"/>
    </row>
    <row r="217" spans="1:18" x14ac:dyDescent="0.25">
      <c r="A217" s="162"/>
      <c r="B217" s="3"/>
      <c r="C217" s="40"/>
      <c r="D217" s="6"/>
      <c r="E217" s="7"/>
      <c r="F217" s="40"/>
      <c r="G217" s="6"/>
      <c r="H217" s="39"/>
      <c r="I217" s="39"/>
      <c r="J217" s="6"/>
    </row>
    <row r="218" spans="1:18" x14ac:dyDescent="0.25">
      <c r="A218" s="162"/>
      <c r="B218" s="8" t="s">
        <v>11</v>
      </c>
      <c r="C218" s="77">
        <f>SUM(C8:C217)</f>
        <v>1068</v>
      </c>
      <c r="D218" s="9">
        <f>SUM(D8:D217)</f>
        <v>115471260</v>
      </c>
      <c r="E218" s="8" t="s">
        <v>11</v>
      </c>
      <c r="F218" s="77">
        <f>SUM(F8:F217)</f>
        <v>92</v>
      </c>
      <c r="G218" s="5">
        <f>SUM(G8:G217)</f>
        <v>19652903</v>
      </c>
      <c r="H218" s="40">
        <f>SUM(H8:H217)</f>
        <v>0</v>
      </c>
      <c r="I218" s="40">
        <f>SUM(I8:I217)</f>
        <v>94453005</v>
      </c>
      <c r="J218" s="5"/>
    </row>
    <row r="219" spans="1:18" x14ac:dyDescent="0.25">
      <c r="A219" s="162"/>
      <c r="B219" s="8"/>
      <c r="C219" s="77"/>
      <c r="D219" s="9"/>
      <c r="E219" s="8"/>
      <c r="F219" s="77"/>
      <c r="G219" s="5"/>
      <c r="H219" s="40"/>
      <c r="I219" s="40"/>
      <c r="J219" s="5"/>
    </row>
    <row r="220" spans="1:18" x14ac:dyDescent="0.25">
      <c r="A220" s="163"/>
      <c r="B220" s="11"/>
      <c r="C220" s="40"/>
      <c r="D220" s="6"/>
      <c r="E220" s="8"/>
      <c r="F220" s="40"/>
      <c r="G220" s="407" t="s">
        <v>12</v>
      </c>
      <c r="H220" s="407"/>
      <c r="I220" s="39"/>
      <c r="J220" s="13">
        <f>SUM(D8:D217)</f>
        <v>115471260</v>
      </c>
    </row>
    <row r="221" spans="1:18" x14ac:dyDescent="0.25">
      <c r="A221" s="162"/>
      <c r="B221" s="3"/>
      <c r="C221" s="40"/>
      <c r="D221" s="6"/>
      <c r="E221" s="7"/>
      <c r="F221" s="40"/>
      <c r="G221" s="407" t="s">
        <v>13</v>
      </c>
      <c r="H221" s="407"/>
      <c r="I221" s="39"/>
      <c r="J221" s="13">
        <f>SUM(G8:G217)</f>
        <v>19652903</v>
      </c>
    </row>
    <row r="222" spans="1:18" x14ac:dyDescent="0.25">
      <c r="A222" s="164"/>
      <c r="B222" s="7"/>
      <c r="C222" s="40"/>
      <c r="D222" s="6"/>
      <c r="E222" s="7"/>
      <c r="F222" s="40"/>
      <c r="G222" s="407" t="s">
        <v>14</v>
      </c>
      <c r="H222" s="407"/>
      <c r="I222" s="41"/>
      <c r="J222" s="15">
        <f>J220-J221</f>
        <v>95818357</v>
      </c>
    </row>
    <row r="223" spans="1:18" x14ac:dyDescent="0.25">
      <c r="A223" s="162"/>
      <c r="B223" s="16"/>
      <c r="C223" s="40"/>
      <c r="D223" s="17"/>
      <c r="E223" s="7"/>
      <c r="F223" s="40"/>
      <c r="G223" s="407" t="s">
        <v>15</v>
      </c>
      <c r="H223" s="407"/>
      <c r="I223" s="39"/>
      <c r="J223" s="13">
        <f>SUM(H8:H217)</f>
        <v>0</v>
      </c>
    </row>
    <row r="224" spans="1:18" x14ac:dyDescent="0.25">
      <c r="A224" s="162"/>
      <c r="B224" s="16"/>
      <c r="C224" s="40"/>
      <c r="D224" s="17"/>
      <c r="E224" s="7"/>
      <c r="F224" s="40"/>
      <c r="G224" s="407" t="s">
        <v>16</v>
      </c>
      <c r="H224" s="407"/>
      <c r="I224" s="39"/>
      <c r="J224" s="13">
        <f>J222+J223</f>
        <v>95818357</v>
      </c>
    </row>
    <row r="225" spans="1:10" x14ac:dyDescent="0.25">
      <c r="A225" s="162"/>
      <c r="B225" s="16"/>
      <c r="C225" s="40"/>
      <c r="D225" s="17"/>
      <c r="E225" s="7"/>
      <c r="F225" s="40"/>
      <c r="G225" s="407" t="s">
        <v>5</v>
      </c>
      <c r="H225" s="407"/>
      <c r="I225" s="39"/>
      <c r="J225" s="13">
        <f>SUM(I8:I217)</f>
        <v>94453005</v>
      </c>
    </row>
    <row r="226" spans="1:10" x14ac:dyDescent="0.25">
      <c r="A226" s="162"/>
      <c r="B226" s="16"/>
      <c r="C226" s="40"/>
      <c r="D226" s="17"/>
      <c r="E226" s="7"/>
      <c r="F226" s="40"/>
      <c r="G226" s="407" t="s">
        <v>32</v>
      </c>
      <c r="H226" s="407"/>
      <c r="I226" s="40" t="str">
        <f>IF(J226&gt;0,"SALDO",IF(J226&lt;0,"PIUTANG",IF(J226=0,"LUNAS")))</f>
        <v>PIUTANG</v>
      </c>
      <c r="J226" s="13">
        <f>J225-J224</f>
        <v>-1365352</v>
      </c>
    </row>
  </sheetData>
  <mergeCells count="15">
    <mergeCell ref="G225:H225"/>
    <mergeCell ref="G226:H226"/>
    <mergeCell ref="G220:H220"/>
    <mergeCell ref="G221:H221"/>
    <mergeCell ref="G222:H222"/>
    <mergeCell ref="G223:H223"/>
    <mergeCell ref="G224:H22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02"/>
  <sheetViews>
    <sheetView workbookViewId="0">
      <pane ySplit="7" topLeftCell="A1479" activePane="bottomLeft" state="frozen"/>
      <selection pane="bottomLeft" activeCell="D1490" sqref="D149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SUM(D1483:D1486)</f>
        <v>4886964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J1502*-1</f>
        <v>4552626</v>
      </c>
      <c r="J2" s="218"/>
      <c r="L2" s="219">
        <f>SUM(G1483:G1486)</f>
        <v>562800</v>
      </c>
      <c r="M2" s="219">
        <f>SUM(G1438:G1444)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4324164</v>
      </c>
      <c r="M3" s="219">
        <f>M1-M2</f>
        <v>6789389</v>
      </c>
      <c r="N3" s="219">
        <f>L3+M3</f>
        <v>11113553</v>
      </c>
    </row>
    <row r="4" spans="1:18" x14ac:dyDescent="0.25">
      <c r="L4" s="233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6" t="s">
        <v>4</v>
      </c>
      <c r="I6" s="418" t="s">
        <v>5</v>
      </c>
      <c r="J6" s="420" t="s">
        <v>6</v>
      </c>
    </row>
    <row r="7" spans="1:18" x14ac:dyDescent="0.25">
      <c r="A7" s="41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228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98">
        <v>43414</v>
      </c>
      <c r="B1487" s="99">
        <v>180179218</v>
      </c>
      <c r="C1487" s="100">
        <v>25</v>
      </c>
      <c r="D1487" s="34">
        <v>2713463</v>
      </c>
      <c r="E1487" s="99"/>
      <c r="F1487" s="100"/>
      <c r="G1487" s="34"/>
      <c r="H1487" s="102"/>
      <c r="I1487" s="102"/>
      <c r="J1487" s="34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98">
        <v>43414</v>
      </c>
      <c r="B1488" s="99">
        <v>180179222</v>
      </c>
      <c r="C1488" s="100">
        <v>3</v>
      </c>
      <c r="D1488" s="34">
        <v>386575</v>
      </c>
      <c r="E1488" s="99"/>
      <c r="F1488" s="100"/>
      <c r="G1488" s="34"/>
      <c r="H1488" s="102"/>
      <c r="I1488" s="102"/>
      <c r="J1488" s="34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98">
        <v>43414</v>
      </c>
      <c r="B1489" s="99">
        <v>180179253</v>
      </c>
      <c r="C1489" s="100">
        <v>15</v>
      </c>
      <c r="D1489" s="34">
        <v>1452588</v>
      </c>
      <c r="E1489" s="99"/>
      <c r="F1489" s="100"/>
      <c r="G1489" s="34"/>
      <c r="H1489" s="102"/>
      <c r="I1489" s="102"/>
      <c r="J1489" s="34"/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98"/>
      <c r="B1490" s="99"/>
      <c r="C1490" s="100"/>
      <c r="D1490" s="34"/>
      <c r="E1490" s="99"/>
      <c r="F1490" s="100"/>
      <c r="G1490" s="34"/>
      <c r="H1490" s="102"/>
      <c r="I1490" s="102"/>
      <c r="J1490" s="34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98"/>
      <c r="B1491" s="99"/>
      <c r="C1491" s="100"/>
      <c r="D1491" s="34"/>
      <c r="E1491" s="99"/>
      <c r="F1491" s="100"/>
      <c r="G1491" s="34"/>
      <c r="H1491" s="102"/>
      <c r="I1491" s="102"/>
      <c r="J1491" s="34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98"/>
      <c r="B1492" s="99"/>
      <c r="C1492" s="100"/>
      <c r="D1492" s="34"/>
      <c r="E1492" s="99"/>
      <c r="F1492" s="100"/>
      <c r="G1492" s="34"/>
      <c r="H1492" s="102"/>
      <c r="I1492" s="102"/>
      <c r="J1492" s="34"/>
      <c r="K1492" s="138"/>
      <c r="L1492" s="138"/>
      <c r="M1492" s="138"/>
      <c r="N1492" s="138"/>
      <c r="O1492" s="138"/>
      <c r="P1492" s="138"/>
      <c r="Q1492" s="138"/>
      <c r="R1492" s="138"/>
    </row>
    <row r="1493" spans="1:18" x14ac:dyDescent="0.25">
      <c r="A1493" s="235"/>
      <c r="B1493" s="234"/>
      <c r="C1493" s="240"/>
      <c r="D1493" s="236"/>
      <c r="E1493" s="234"/>
      <c r="F1493" s="240"/>
      <c r="G1493" s="236"/>
      <c r="H1493" s="239"/>
      <c r="I1493" s="239"/>
      <c r="J1493" s="236"/>
    </row>
    <row r="1494" spans="1:18" s="218" customFormat="1" x14ac:dyDescent="0.25">
      <c r="A1494" s="226"/>
      <c r="B1494" s="223" t="s">
        <v>11</v>
      </c>
      <c r="C1494" s="232">
        <f>SUM(C8:C1493)</f>
        <v>15051</v>
      </c>
      <c r="D1494" s="224">
        <f>SUM(D8:D1493)</f>
        <v>1629477703</v>
      </c>
      <c r="E1494" s="223" t="s">
        <v>11</v>
      </c>
      <c r="F1494" s="232">
        <f>SUM(F8:F1493)</f>
        <v>1342</v>
      </c>
      <c r="G1494" s="224">
        <f>SUM(G8:G1493)</f>
        <v>146444611</v>
      </c>
      <c r="H1494" s="232">
        <f>SUM(H8:H1493)</f>
        <v>0</v>
      </c>
      <c r="I1494" s="232">
        <f>SUM(I8:I1493)</f>
        <v>1478480466</v>
      </c>
      <c r="J1494" s="224"/>
      <c r="K1494" s="220"/>
      <c r="L1494" s="220"/>
      <c r="M1494" s="220"/>
      <c r="N1494" s="220"/>
      <c r="O1494" s="220"/>
      <c r="P1494" s="220"/>
      <c r="Q1494" s="220"/>
      <c r="R1494" s="220"/>
    </row>
    <row r="1495" spans="1:18" s="218" customFormat="1" x14ac:dyDescent="0.25">
      <c r="A1495" s="226"/>
      <c r="B1495" s="223"/>
      <c r="C1495" s="232"/>
      <c r="D1495" s="224"/>
      <c r="E1495" s="223"/>
      <c r="F1495" s="232"/>
      <c r="G1495" s="224"/>
      <c r="H1495" s="232"/>
      <c r="I1495" s="232"/>
      <c r="J1495" s="224"/>
      <c r="K1495" s="220"/>
      <c r="M1495" s="220"/>
      <c r="N1495" s="220"/>
      <c r="O1495" s="220"/>
      <c r="P1495" s="220"/>
      <c r="Q1495" s="220"/>
      <c r="R1495" s="220"/>
    </row>
    <row r="1496" spans="1:18" x14ac:dyDescent="0.25">
      <c r="A1496" s="225"/>
      <c r="B1496" s="226"/>
      <c r="C1496" s="240"/>
      <c r="D1496" s="236"/>
      <c r="E1496" s="223"/>
      <c r="F1496" s="240"/>
      <c r="G1496" s="422" t="s">
        <v>12</v>
      </c>
      <c r="H1496" s="423"/>
      <c r="I1496" s="236"/>
      <c r="J1496" s="227">
        <f>SUM(D8:D1493)</f>
        <v>1629477703</v>
      </c>
      <c r="P1496" s="220"/>
      <c r="Q1496" s="220"/>
      <c r="R1496" s="233"/>
    </row>
    <row r="1497" spans="1:18" x14ac:dyDescent="0.25">
      <c r="A1497" s="235"/>
      <c r="B1497" s="234"/>
      <c r="C1497" s="240"/>
      <c r="D1497" s="236"/>
      <c r="E1497" s="234"/>
      <c r="F1497" s="240"/>
      <c r="G1497" s="422" t="s">
        <v>13</v>
      </c>
      <c r="H1497" s="423"/>
      <c r="I1497" s="237"/>
      <c r="J1497" s="227">
        <f>SUM(G8:G1493)</f>
        <v>146444611</v>
      </c>
      <c r="R1497" s="233"/>
    </row>
    <row r="1498" spans="1:18" x14ac:dyDescent="0.25">
      <c r="A1498" s="228"/>
      <c r="B1498" s="237"/>
      <c r="C1498" s="240"/>
      <c r="D1498" s="236"/>
      <c r="E1498" s="234"/>
      <c r="F1498" s="240"/>
      <c r="G1498" s="422" t="s">
        <v>14</v>
      </c>
      <c r="H1498" s="423"/>
      <c r="I1498" s="229"/>
      <c r="J1498" s="229">
        <f>J1496-J1497</f>
        <v>1483033092</v>
      </c>
      <c r="L1498" s="220"/>
      <c r="R1498" s="233"/>
    </row>
    <row r="1499" spans="1:18" x14ac:dyDescent="0.25">
      <c r="A1499" s="235"/>
      <c r="B1499" s="230"/>
      <c r="C1499" s="240"/>
      <c r="D1499" s="231"/>
      <c r="E1499" s="234"/>
      <c r="F1499" s="240"/>
      <c r="G1499" s="422" t="s">
        <v>15</v>
      </c>
      <c r="H1499" s="423"/>
      <c r="I1499" s="237"/>
      <c r="J1499" s="227">
        <f>SUM(H8:H1493)</f>
        <v>0</v>
      </c>
      <c r="R1499" s="233"/>
    </row>
    <row r="1500" spans="1:18" x14ac:dyDescent="0.25">
      <c r="A1500" s="235"/>
      <c r="B1500" s="230"/>
      <c r="C1500" s="240"/>
      <c r="D1500" s="231"/>
      <c r="E1500" s="234"/>
      <c r="F1500" s="240"/>
      <c r="G1500" s="422" t="s">
        <v>16</v>
      </c>
      <c r="H1500" s="423"/>
      <c r="I1500" s="237"/>
      <c r="J1500" s="227">
        <f>J1498+J1499</f>
        <v>1483033092</v>
      </c>
      <c r="R1500" s="233"/>
    </row>
    <row r="1501" spans="1:18" x14ac:dyDescent="0.25">
      <c r="A1501" s="235"/>
      <c r="B1501" s="230"/>
      <c r="C1501" s="240"/>
      <c r="D1501" s="231"/>
      <c r="E1501" s="234"/>
      <c r="F1501" s="240"/>
      <c r="G1501" s="422" t="s">
        <v>5</v>
      </c>
      <c r="H1501" s="423"/>
      <c r="I1501" s="237"/>
      <c r="J1501" s="227">
        <f>SUM(I8:I1493)</f>
        <v>1478480466</v>
      </c>
      <c r="R1501" s="233"/>
    </row>
    <row r="1502" spans="1:18" x14ac:dyDescent="0.25">
      <c r="A1502" s="235"/>
      <c r="B1502" s="230"/>
      <c r="C1502" s="240"/>
      <c r="D1502" s="231"/>
      <c r="E1502" s="234"/>
      <c r="F1502" s="240"/>
      <c r="G1502" s="422" t="s">
        <v>32</v>
      </c>
      <c r="H1502" s="423"/>
      <c r="I1502" s="234" t="str">
        <f>IF(J1502&gt;0,"SALDO",IF(J1502&lt;0,"PIUTANG",IF(J1502=0,"LUNAS")))</f>
        <v>PIUTANG</v>
      </c>
      <c r="J1502" s="227">
        <f>J1501-J1500</f>
        <v>-4552626</v>
      </c>
      <c r="R1502" s="233"/>
    </row>
  </sheetData>
  <mergeCells count="13">
    <mergeCell ref="G1502:H1502"/>
    <mergeCell ref="G1496:H1496"/>
    <mergeCell ref="G1497:H1497"/>
    <mergeCell ref="G1498:H1498"/>
    <mergeCell ref="G1499:H1499"/>
    <mergeCell ref="G1500:H1500"/>
    <mergeCell ref="G1501:H150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5" t="s">
        <v>22</v>
      </c>
      <c r="G1" s="425"/>
      <c r="H1" s="425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  <c r="O4" s="219">
        <v>1924738</v>
      </c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4" t="s">
        <v>12</v>
      </c>
      <c r="H745" s="424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4" t="s">
        <v>13</v>
      </c>
      <c r="H746" s="424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4" t="s">
        <v>14</v>
      </c>
      <c r="H747" s="424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4" t="s">
        <v>15</v>
      </c>
      <c r="H748" s="424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4" t="s">
        <v>16</v>
      </c>
      <c r="H749" s="424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4" t="s">
        <v>5</v>
      </c>
      <c r="H750" s="424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4" t="s">
        <v>32</v>
      </c>
      <c r="H751" s="424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5" t="s">
        <v>22</v>
      </c>
      <c r="G1" s="425"/>
      <c r="H1" s="425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223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224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4" t="s">
        <v>13</v>
      </c>
      <c r="H651" s="424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4" t="s">
        <v>14</v>
      </c>
      <c r="H652" s="424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4" t="s">
        <v>15</v>
      </c>
      <c r="H653" s="424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4" t="s">
        <v>16</v>
      </c>
      <c r="H654" s="424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4" t="s">
        <v>5</v>
      </c>
      <c r="H655" s="424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4" t="s">
        <v>32</v>
      </c>
      <c r="H656" s="424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53"/>
  <sheetViews>
    <sheetView zoomScale="85" zoomScaleNormal="85" workbookViewId="0">
      <pane ySplit="7" topLeftCell="A320" activePane="bottomLeft" state="frozen"/>
      <selection pane="bottomLeft" activeCell="G333" sqref="G3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8" t="s">
        <v>22</v>
      </c>
      <c r="G1" s="408"/>
      <c r="H1" s="408"/>
      <c r="I1" s="220"/>
      <c r="J1" s="218"/>
      <c r="M1" s="219">
        <f>SUM(D319:D331)</f>
        <v>8886939</v>
      </c>
      <c r="N1" s="219">
        <v>9821788</v>
      </c>
      <c r="O1" s="219">
        <f>N1-M1</f>
        <v>934849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8" t="s">
        <v>21</v>
      </c>
      <c r="G2" s="408"/>
      <c r="H2" s="408"/>
      <c r="I2" s="220">
        <f>J347*-1</f>
        <v>1209851</v>
      </c>
      <c r="J2" s="218"/>
      <c r="M2" s="219">
        <f>SUM(G319:G331)</f>
        <v>132388</v>
      </c>
      <c r="N2" s="219">
        <v>371963</v>
      </c>
      <c r="O2" s="219">
        <f>N2-M2</f>
        <v>239575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8754551</v>
      </c>
      <c r="N3" s="219">
        <f>N1-N2</f>
        <v>9449825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98">
        <v>43414</v>
      </c>
      <c r="B332" s="99">
        <v>180179213</v>
      </c>
      <c r="C332" s="100">
        <v>1</v>
      </c>
      <c r="D332" s="34">
        <v>79013</v>
      </c>
      <c r="E332" s="101">
        <v>180046089</v>
      </c>
      <c r="F332" s="99">
        <v>1</v>
      </c>
      <c r="G332" s="34">
        <v>79013</v>
      </c>
      <c r="H332" s="102"/>
      <c r="I332" s="102"/>
      <c r="J332" s="34"/>
    </row>
    <row r="333" spans="1:10" x14ac:dyDescent="0.25">
      <c r="A333" s="98">
        <v>43414</v>
      </c>
      <c r="B333" s="99">
        <v>180179238</v>
      </c>
      <c r="C333" s="100">
        <v>7</v>
      </c>
      <c r="D333" s="34">
        <v>682675</v>
      </c>
      <c r="E333" s="101"/>
      <c r="F333" s="99"/>
      <c r="G333" s="34"/>
      <c r="H333" s="102"/>
      <c r="I333" s="102"/>
      <c r="J333" s="34"/>
    </row>
    <row r="334" spans="1:10" x14ac:dyDescent="0.25">
      <c r="A334" s="98">
        <v>43414</v>
      </c>
      <c r="B334" s="99">
        <v>180179275</v>
      </c>
      <c r="C334" s="100">
        <v>5</v>
      </c>
      <c r="D334" s="34">
        <v>527188</v>
      </c>
      <c r="E334" s="101"/>
      <c r="F334" s="99"/>
      <c r="G334" s="34"/>
      <c r="H334" s="102"/>
      <c r="I334" s="102"/>
      <c r="J334" s="34"/>
    </row>
    <row r="335" spans="1:10" x14ac:dyDescent="0.25">
      <c r="A335" s="98"/>
      <c r="B335" s="99"/>
      <c r="C335" s="100"/>
      <c r="D335" s="34"/>
      <c r="E335" s="101"/>
      <c r="F335" s="99"/>
      <c r="G335" s="34"/>
      <c r="H335" s="102"/>
      <c r="I335" s="102"/>
      <c r="J335" s="34"/>
    </row>
    <row r="336" spans="1:10" x14ac:dyDescent="0.25">
      <c r="A336" s="98"/>
      <c r="B336" s="99"/>
      <c r="C336" s="100"/>
      <c r="D336" s="34"/>
      <c r="E336" s="101"/>
      <c r="F336" s="99"/>
      <c r="G336" s="34"/>
      <c r="H336" s="102"/>
      <c r="I336" s="102"/>
      <c r="J336" s="34"/>
    </row>
    <row r="337" spans="1:16" x14ac:dyDescent="0.25">
      <c r="A337" s="98"/>
      <c r="B337" s="99"/>
      <c r="C337" s="100"/>
      <c r="D337" s="34"/>
      <c r="E337" s="101"/>
      <c r="F337" s="99"/>
      <c r="G337" s="34"/>
      <c r="H337" s="102"/>
      <c r="I337" s="102"/>
      <c r="J337" s="34"/>
    </row>
    <row r="338" spans="1:16" x14ac:dyDescent="0.25">
      <c r="A338" s="235"/>
      <c r="B338" s="234"/>
      <c r="C338" s="240"/>
      <c r="D338" s="236"/>
      <c r="E338" s="237"/>
      <c r="F338" s="234"/>
      <c r="G338" s="236"/>
      <c r="H338" s="239"/>
      <c r="I338" s="239"/>
      <c r="J338" s="236"/>
    </row>
    <row r="339" spans="1:16" x14ac:dyDescent="0.25">
      <c r="A339" s="235"/>
      <c r="B339" s="223" t="s">
        <v>11</v>
      </c>
      <c r="C339" s="232">
        <f>SUM(C8:C338)</f>
        <v>2172</v>
      </c>
      <c r="D339" s="224"/>
      <c r="E339" s="223" t="s">
        <v>11</v>
      </c>
      <c r="F339" s="223">
        <f>SUM(F8:F338)</f>
        <v>232</v>
      </c>
      <c r="G339" s="224">
        <f>SUM(G8:G338)</f>
        <v>24856480</v>
      </c>
      <c r="H339" s="239"/>
      <c r="I339" s="239"/>
      <c r="J339" s="236"/>
    </row>
    <row r="340" spans="1:16" x14ac:dyDescent="0.25">
      <c r="A340" s="235"/>
      <c r="B340" s="223"/>
      <c r="C340" s="232"/>
      <c r="D340" s="224"/>
      <c r="E340" s="237"/>
      <c r="F340" s="234"/>
      <c r="G340" s="236"/>
      <c r="H340" s="239"/>
      <c r="I340" s="239"/>
      <c r="J340" s="236"/>
    </row>
    <row r="341" spans="1:16" x14ac:dyDescent="0.25">
      <c r="A341" s="225"/>
      <c r="B341" s="226"/>
      <c r="C341" s="240"/>
      <c r="D341" s="236"/>
      <c r="E341" s="223"/>
      <c r="F341" s="234"/>
      <c r="G341" s="407" t="s">
        <v>12</v>
      </c>
      <c r="H341" s="407"/>
      <c r="I341" s="239"/>
      <c r="J341" s="227">
        <f>SUM(D8:D338)</f>
        <v>211980650</v>
      </c>
    </row>
    <row r="342" spans="1:16" x14ac:dyDescent="0.25">
      <c r="A342" s="235"/>
      <c r="B342" s="234"/>
      <c r="C342" s="240"/>
      <c r="D342" s="236"/>
      <c r="E342" s="223"/>
      <c r="F342" s="234"/>
      <c r="G342" s="407" t="s">
        <v>13</v>
      </c>
      <c r="H342" s="407"/>
      <c r="I342" s="239"/>
      <c r="J342" s="227">
        <f>SUM(G8:G338)</f>
        <v>24856480</v>
      </c>
    </row>
    <row r="343" spans="1:16" x14ac:dyDescent="0.25">
      <c r="A343" s="228"/>
      <c r="B343" s="237"/>
      <c r="C343" s="240"/>
      <c r="D343" s="236"/>
      <c r="E343" s="237"/>
      <c r="F343" s="234"/>
      <c r="G343" s="407" t="s">
        <v>14</v>
      </c>
      <c r="H343" s="407"/>
      <c r="I343" s="41"/>
      <c r="J343" s="229">
        <f>J341-J342</f>
        <v>187124170</v>
      </c>
    </row>
    <row r="344" spans="1:16" x14ac:dyDescent="0.25">
      <c r="A344" s="235"/>
      <c r="B344" s="230"/>
      <c r="C344" s="240"/>
      <c r="D344" s="231"/>
      <c r="E344" s="237"/>
      <c r="F344" s="223"/>
      <c r="G344" s="407" t="s">
        <v>15</v>
      </c>
      <c r="H344" s="407"/>
      <c r="I344" s="239"/>
      <c r="J344" s="227">
        <f>SUM(H8:H340)</f>
        <v>375000</v>
      </c>
    </row>
    <row r="345" spans="1:16" x14ac:dyDescent="0.25">
      <c r="A345" s="235"/>
      <c r="B345" s="230"/>
      <c r="C345" s="240"/>
      <c r="D345" s="231"/>
      <c r="E345" s="237"/>
      <c r="F345" s="223"/>
      <c r="G345" s="407" t="s">
        <v>16</v>
      </c>
      <c r="H345" s="407"/>
      <c r="I345" s="239"/>
      <c r="J345" s="227">
        <f>J343+J344</f>
        <v>187499170</v>
      </c>
    </row>
    <row r="346" spans="1:16" x14ac:dyDescent="0.25">
      <c r="A346" s="235"/>
      <c r="B346" s="230"/>
      <c r="C346" s="240"/>
      <c r="D346" s="231"/>
      <c r="E346" s="237"/>
      <c r="F346" s="234"/>
      <c r="G346" s="407" t="s">
        <v>5</v>
      </c>
      <c r="H346" s="407"/>
      <c r="I346" s="239"/>
      <c r="J346" s="227">
        <f>SUM(I8:I340)</f>
        <v>186289319</v>
      </c>
    </row>
    <row r="347" spans="1:16" x14ac:dyDescent="0.25">
      <c r="A347" s="235"/>
      <c r="B347" s="230"/>
      <c r="C347" s="240"/>
      <c r="D347" s="231"/>
      <c r="E347" s="237"/>
      <c r="F347" s="234"/>
      <c r="G347" s="407" t="s">
        <v>32</v>
      </c>
      <c r="H347" s="407"/>
      <c r="I347" s="240" t="str">
        <f>IF(J347&gt;0,"SALDO",IF(J347&lt;0,"PIUTANG",IF(J347=0,"LUNAS")))</f>
        <v>PIUTANG</v>
      </c>
      <c r="J347" s="227">
        <f>J346-J345</f>
        <v>-1209851</v>
      </c>
    </row>
    <row r="348" spans="1:16" x14ac:dyDescent="0.25">
      <c r="F348" s="219"/>
      <c r="G348" s="219"/>
      <c r="J348" s="219"/>
    </row>
    <row r="349" spans="1:16" x14ac:dyDescent="0.25">
      <c r="C349" s="219"/>
      <c r="D349" s="219"/>
      <c r="F349" s="219"/>
      <c r="G349" s="219"/>
      <c r="J349" s="219"/>
      <c r="L349" s="233"/>
      <c r="M349" s="233"/>
      <c r="N349" s="233"/>
      <c r="O349" s="233"/>
      <c r="P349" s="233"/>
    </row>
    <row r="350" spans="1:16" x14ac:dyDescent="0.25">
      <c r="C350" s="219"/>
      <c r="D350" s="219"/>
      <c r="F350" s="219"/>
      <c r="G350" s="219"/>
      <c r="J350" s="219"/>
      <c r="L350" s="233"/>
      <c r="M350" s="233"/>
      <c r="N350" s="233"/>
      <c r="O350" s="233"/>
      <c r="P350" s="233"/>
    </row>
    <row r="351" spans="1:16" x14ac:dyDescent="0.25">
      <c r="C351" s="219"/>
      <c r="D351" s="219"/>
      <c r="F351" s="219"/>
      <c r="G351" s="219"/>
      <c r="J351" s="219"/>
      <c r="L351" s="233"/>
      <c r="M351" s="233"/>
      <c r="N351" s="233"/>
      <c r="O351" s="233"/>
      <c r="P351" s="233"/>
    </row>
    <row r="352" spans="1:16" x14ac:dyDescent="0.25">
      <c r="C352" s="219"/>
      <c r="D352" s="219"/>
      <c r="F352" s="219"/>
      <c r="G352" s="219"/>
      <c r="J352" s="219"/>
      <c r="L352" s="233"/>
      <c r="M352" s="233"/>
      <c r="N352" s="233"/>
      <c r="O352" s="233"/>
      <c r="P352" s="233"/>
    </row>
    <row r="353" spans="3:16" x14ac:dyDescent="0.25">
      <c r="C353" s="219"/>
      <c r="D353" s="219"/>
      <c r="L353" s="233"/>
      <c r="M353" s="233"/>
      <c r="N353" s="233"/>
      <c r="O353" s="233"/>
      <c r="P353" s="233"/>
    </row>
  </sheetData>
  <mergeCells count="15">
    <mergeCell ref="G347:H347"/>
    <mergeCell ref="G341:H341"/>
    <mergeCell ref="G342:H342"/>
    <mergeCell ref="G343:H343"/>
    <mergeCell ref="G344:H344"/>
    <mergeCell ref="G345:H345"/>
    <mergeCell ref="G346:H3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tabSelected="1" workbookViewId="0">
      <pane ySplit="7" topLeftCell="A69" activePane="bottomLeft" state="frozen"/>
      <selection pane="bottomLeft" activeCell="F76" sqref="F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8" t="s">
        <v>21</v>
      </c>
      <c r="G2" s="408"/>
      <c r="H2" s="408"/>
      <c r="I2" s="220">
        <f>J234*-1</f>
        <v>1164585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225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226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98">
        <v>43407</v>
      </c>
      <c r="B68" s="99">
        <v>18000155</v>
      </c>
      <c r="C68" s="100">
        <v>2</v>
      </c>
      <c r="D68" s="34">
        <v>86850</v>
      </c>
      <c r="E68" s="101"/>
      <c r="F68" s="99"/>
      <c r="G68" s="34"/>
      <c r="H68" s="102"/>
      <c r="I68" s="102"/>
      <c r="J68" s="34"/>
    </row>
    <row r="69" spans="1:10" x14ac:dyDescent="0.25">
      <c r="A69" s="98">
        <v>43407</v>
      </c>
      <c r="B69" s="99">
        <v>18000156</v>
      </c>
      <c r="C69" s="100">
        <v>1</v>
      </c>
      <c r="D69" s="34">
        <v>64800</v>
      </c>
      <c r="E69" s="101"/>
      <c r="F69" s="99"/>
      <c r="G69" s="34"/>
      <c r="H69" s="102"/>
      <c r="I69" s="102"/>
      <c r="J69" s="34"/>
    </row>
    <row r="70" spans="1:10" x14ac:dyDescent="0.25">
      <c r="A70" s="98">
        <v>43409</v>
      </c>
      <c r="B70" s="99">
        <v>18000157</v>
      </c>
      <c r="C70" s="100">
        <v>2</v>
      </c>
      <c r="D70" s="34">
        <v>149130</v>
      </c>
      <c r="E70" s="101"/>
      <c r="F70" s="99"/>
      <c r="G70" s="34"/>
      <c r="H70" s="102"/>
      <c r="I70" s="102"/>
      <c r="J70" s="34"/>
    </row>
    <row r="71" spans="1:10" x14ac:dyDescent="0.25">
      <c r="A71" s="98">
        <v>43409</v>
      </c>
      <c r="B71" s="99">
        <v>18000158</v>
      </c>
      <c r="C71" s="100">
        <v>3</v>
      </c>
      <c r="D71" s="34">
        <v>172665</v>
      </c>
      <c r="E71" s="101"/>
      <c r="F71" s="99"/>
      <c r="G71" s="34"/>
      <c r="H71" s="102"/>
      <c r="I71" s="102"/>
      <c r="J71" s="34"/>
    </row>
    <row r="72" spans="1:10" x14ac:dyDescent="0.25">
      <c r="A72" s="98">
        <v>43411</v>
      </c>
      <c r="B72" s="99">
        <v>18000159</v>
      </c>
      <c r="C72" s="100">
        <v>7</v>
      </c>
      <c r="D72" s="34">
        <v>381000</v>
      </c>
      <c r="E72" s="101"/>
      <c r="F72" s="99"/>
      <c r="G72" s="34"/>
      <c r="H72" s="102"/>
      <c r="I72" s="102"/>
      <c r="J72" s="34"/>
    </row>
    <row r="73" spans="1:10" x14ac:dyDescent="0.25">
      <c r="A73" s="98">
        <v>43411</v>
      </c>
      <c r="B73" s="99">
        <v>18000160</v>
      </c>
      <c r="C73" s="100">
        <v>1</v>
      </c>
      <c r="D73" s="34">
        <v>58500</v>
      </c>
      <c r="E73" s="101"/>
      <c r="F73" s="99"/>
      <c r="G73" s="34"/>
      <c r="H73" s="102"/>
      <c r="I73" s="102"/>
      <c r="J73" s="34"/>
    </row>
    <row r="74" spans="1:10" x14ac:dyDescent="0.25">
      <c r="A74" s="98">
        <v>43413</v>
      </c>
      <c r="B74" s="99">
        <v>18000161</v>
      </c>
      <c r="C74" s="100">
        <v>1</v>
      </c>
      <c r="D74" s="34">
        <v>27270</v>
      </c>
      <c r="E74" s="101"/>
      <c r="F74" s="99"/>
      <c r="G74" s="34"/>
      <c r="H74" s="102"/>
      <c r="I74" s="102"/>
      <c r="J74" s="34"/>
    </row>
    <row r="75" spans="1:10" x14ac:dyDescent="0.25">
      <c r="A75" s="98">
        <v>43413</v>
      </c>
      <c r="B75" s="99">
        <v>18000162</v>
      </c>
      <c r="C75" s="100">
        <v>1</v>
      </c>
      <c r="D75" s="34">
        <v>47700</v>
      </c>
      <c r="E75" s="101"/>
      <c r="F75" s="99"/>
      <c r="G75" s="34"/>
      <c r="H75" s="102"/>
      <c r="I75" s="102"/>
      <c r="J75" s="34"/>
    </row>
    <row r="76" spans="1:10" x14ac:dyDescent="0.25">
      <c r="A76" s="98">
        <v>43414</v>
      </c>
      <c r="B76" s="99">
        <v>18000166</v>
      </c>
      <c r="C76" s="100">
        <v>1</v>
      </c>
      <c r="D76" s="34">
        <v>69300</v>
      </c>
      <c r="E76" s="101"/>
      <c r="F76" s="99"/>
      <c r="G76" s="34"/>
      <c r="H76" s="102"/>
      <c r="I76" s="102"/>
      <c r="J76" s="34"/>
    </row>
    <row r="77" spans="1:10" x14ac:dyDescent="0.25">
      <c r="A77" s="98">
        <v>43414</v>
      </c>
      <c r="B77" s="99">
        <v>18000167</v>
      </c>
      <c r="C77" s="100">
        <v>2</v>
      </c>
      <c r="D77" s="34">
        <v>107370</v>
      </c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114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7" t="s">
        <v>12</v>
      </c>
      <c r="H228" s="407"/>
      <c r="I228" s="239"/>
      <c r="J228" s="227">
        <f>SUM(D8:D225)</f>
        <v>7320223</v>
      </c>
    </row>
    <row r="229" spans="1:10" x14ac:dyDescent="0.25">
      <c r="A229" s="235"/>
      <c r="B229" s="234"/>
      <c r="C229" s="240"/>
      <c r="D229" s="236"/>
      <c r="E229" s="223"/>
      <c r="F229" s="234"/>
      <c r="G229" s="407" t="s">
        <v>13</v>
      </c>
      <c r="H229" s="40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7" t="s">
        <v>14</v>
      </c>
      <c r="H230" s="407"/>
      <c r="I230" s="41"/>
      <c r="J230" s="229">
        <f>J228-J229</f>
        <v>7079023</v>
      </c>
    </row>
    <row r="231" spans="1:10" x14ac:dyDescent="0.25">
      <c r="A231" s="235"/>
      <c r="B231" s="230"/>
      <c r="C231" s="240"/>
      <c r="D231" s="231"/>
      <c r="E231" s="237"/>
      <c r="F231" s="223"/>
      <c r="G231" s="407" t="s">
        <v>15</v>
      </c>
      <c r="H231" s="40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7" t="s">
        <v>16</v>
      </c>
      <c r="H232" s="407"/>
      <c r="I232" s="239"/>
      <c r="J232" s="227">
        <f>J230+J231</f>
        <v>7079023</v>
      </c>
    </row>
    <row r="233" spans="1:10" x14ac:dyDescent="0.25">
      <c r="A233" s="235"/>
      <c r="B233" s="230"/>
      <c r="C233" s="240"/>
      <c r="D233" s="231"/>
      <c r="E233" s="237"/>
      <c r="F233" s="234"/>
      <c r="G233" s="407" t="s">
        <v>5</v>
      </c>
      <c r="H233" s="407"/>
      <c r="I233" s="239"/>
      <c r="J233" s="227">
        <f>SUM(I8:I227)</f>
        <v>5914438</v>
      </c>
    </row>
    <row r="234" spans="1:10" x14ac:dyDescent="0.25">
      <c r="A234" s="235"/>
      <c r="B234" s="230"/>
      <c r="C234" s="240"/>
      <c r="D234" s="231"/>
      <c r="E234" s="237"/>
      <c r="F234" s="234"/>
      <c r="G234" s="407" t="s">
        <v>32</v>
      </c>
      <c r="H234" s="407"/>
      <c r="I234" s="240" t="str">
        <f>IF(J234&gt;0,"SALDO",IF(J234&lt;0,"PIUTANG",IF(J234=0,"LUNAS")))</f>
        <v>PIUTANG</v>
      </c>
      <c r="J234" s="227">
        <f>J233-J232</f>
        <v>-1164585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06"/>
  <sheetViews>
    <sheetView workbookViewId="0">
      <pane ySplit="7" topLeftCell="A85" activePane="bottomLeft" state="frozen"/>
      <selection pane="bottomLeft" activeCell="D96" sqref="D9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8" t="s">
        <v>22</v>
      </c>
      <c r="G1" s="408"/>
      <c r="H1" s="408"/>
      <c r="I1" s="220" t="s">
        <v>189</v>
      </c>
      <c r="J1" s="218"/>
      <c r="L1" s="238">
        <f>SUM(D92:D94)</f>
        <v>541276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8" t="s">
        <v>21</v>
      </c>
      <c r="G2" s="408"/>
      <c r="H2" s="408"/>
      <c r="I2" s="220">
        <f>J106*-1</f>
        <v>594389</v>
      </c>
      <c r="J2" s="218"/>
      <c r="L2" s="238">
        <f>SUM(G92:G94)</f>
        <v>364175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177101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51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98">
        <v>43411</v>
      </c>
      <c r="B92" s="99">
        <v>180179019</v>
      </c>
      <c r="C92" s="253">
        <v>3</v>
      </c>
      <c r="D92" s="34">
        <v>290588</v>
      </c>
      <c r="E92" s="101"/>
      <c r="F92" s="99"/>
      <c r="G92" s="34"/>
      <c r="H92" s="101"/>
      <c r="I92" s="102"/>
      <c r="J92" s="34"/>
      <c r="L92" s="238"/>
    </row>
    <row r="93" spans="1:12" x14ac:dyDescent="0.25">
      <c r="A93" s="98">
        <v>43412</v>
      </c>
      <c r="B93" s="99">
        <v>180179090</v>
      </c>
      <c r="C93" s="253">
        <v>3</v>
      </c>
      <c r="D93" s="34">
        <v>250688</v>
      </c>
      <c r="E93" s="101"/>
      <c r="F93" s="99"/>
      <c r="G93" s="34"/>
      <c r="H93" s="101"/>
      <c r="I93" s="102"/>
      <c r="J93" s="34"/>
      <c r="L93" s="238"/>
    </row>
    <row r="94" spans="1:12" x14ac:dyDescent="0.25">
      <c r="A94" s="98">
        <v>43413</v>
      </c>
      <c r="B94" s="99"/>
      <c r="C94" s="253"/>
      <c r="D94" s="34"/>
      <c r="E94" s="101">
        <v>180046084</v>
      </c>
      <c r="F94" s="99">
        <v>3</v>
      </c>
      <c r="G94" s="34">
        <v>364175</v>
      </c>
      <c r="H94" s="101"/>
      <c r="I94" s="102"/>
      <c r="J94" s="34"/>
      <c r="L94" s="238"/>
    </row>
    <row r="95" spans="1:12" x14ac:dyDescent="0.25">
      <c r="A95" s="98">
        <v>39762</v>
      </c>
      <c r="B95" s="99">
        <v>180179269</v>
      </c>
      <c r="C95" s="253">
        <v>4</v>
      </c>
      <c r="D95" s="34">
        <v>417288</v>
      </c>
      <c r="E95" s="101"/>
      <c r="F95" s="99"/>
      <c r="G95" s="34"/>
      <c r="H95" s="101"/>
      <c r="I95" s="102"/>
      <c r="J95" s="34"/>
      <c r="L95" s="238"/>
    </row>
    <row r="96" spans="1:12" x14ac:dyDescent="0.25">
      <c r="A96" s="98"/>
      <c r="B96" s="99"/>
      <c r="C96" s="253"/>
      <c r="D96" s="34"/>
      <c r="E96" s="101"/>
      <c r="F96" s="99"/>
      <c r="G96" s="34"/>
      <c r="H96" s="101"/>
      <c r="I96" s="102"/>
      <c r="J96" s="34"/>
      <c r="L96" s="238"/>
    </row>
    <row r="97" spans="1:10" x14ac:dyDescent="0.25">
      <c r="A97" s="235"/>
      <c r="B97" s="234"/>
      <c r="C97" s="26"/>
      <c r="D97" s="236"/>
      <c r="E97" s="237"/>
      <c r="F97" s="234"/>
      <c r="G97" s="236"/>
      <c r="H97" s="237"/>
      <c r="I97" s="239"/>
      <c r="J97" s="236"/>
    </row>
    <row r="98" spans="1:10" x14ac:dyDescent="0.25">
      <c r="A98" s="235"/>
      <c r="B98" s="223" t="s">
        <v>11</v>
      </c>
      <c r="C98" s="27">
        <f>SUM(C8:C97)</f>
        <v>292</v>
      </c>
      <c r="D98" s="224"/>
      <c r="E98" s="223" t="s">
        <v>11</v>
      </c>
      <c r="F98" s="223">
        <f>SUM(F8:F97)</f>
        <v>19</v>
      </c>
      <c r="G98" s="5"/>
      <c r="H98" s="234"/>
      <c r="I98" s="240"/>
      <c r="J98" s="5"/>
    </row>
    <row r="99" spans="1:10" x14ac:dyDescent="0.25">
      <c r="A99" s="235"/>
      <c r="B99" s="223"/>
      <c r="C99" s="27"/>
      <c r="D99" s="224"/>
      <c r="E99" s="223"/>
      <c r="F99" s="223"/>
      <c r="G99" s="32"/>
      <c r="H99" s="33"/>
      <c r="I99" s="240"/>
      <c r="J99" s="5"/>
    </row>
    <row r="100" spans="1:10" x14ac:dyDescent="0.25">
      <c r="A100" s="225"/>
      <c r="B100" s="226"/>
      <c r="C100" s="26"/>
      <c r="D100" s="236"/>
      <c r="E100" s="223"/>
      <c r="F100" s="234"/>
      <c r="G100" s="407" t="s">
        <v>12</v>
      </c>
      <c r="H100" s="407"/>
      <c r="I100" s="239"/>
      <c r="J100" s="227">
        <f>SUM(D8:D97)</f>
        <v>31858159</v>
      </c>
    </row>
    <row r="101" spans="1:10" x14ac:dyDescent="0.25">
      <c r="A101" s="235"/>
      <c r="B101" s="234"/>
      <c r="C101" s="26"/>
      <c r="D101" s="236"/>
      <c r="E101" s="237"/>
      <c r="F101" s="234"/>
      <c r="G101" s="407" t="s">
        <v>13</v>
      </c>
      <c r="H101" s="407"/>
      <c r="I101" s="239"/>
      <c r="J101" s="227">
        <f>SUM(G8:G97)</f>
        <v>2010139</v>
      </c>
    </row>
    <row r="102" spans="1:10" x14ac:dyDescent="0.25">
      <c r="A102" s="228"/>
      <c r="B102" s="237"/>
      <c r="C102" s="26"/>
      <c r="D102" s="236"/>
      <c r="E102" s="237"/>
      <c r="F102" s="234"/>
      <c r="G102" s="407" t="s">
        <v>14</v>
      </c>
      <c r="H102" s="407"/>
      <c r="I102" s="41"/>
      <c r="J102" s="229">
        <f>J100-J101</f>
        <v>29848020</v>
      </c>
    </row>
    <row r="103" spans="1:10" x14ac:dyDescent="0.25">
      <c r="A103" s="235"/>
      <c r="B103" s="230"/>
      <c r="C103" s="26"/>
      <c r="D103" s="231"/>
      <c r="E103" s="237"/>
      <c r="F103" s="234"/>
      <c r="G103" s="407" t="s">
        <v>15</v>
      </c>
      <c r="H103" s="407"/>
      <c r="I103" s="239"/>
      <c r="J103" s="227">
        <f>SUM(H8:H98)</f>
        <v>0</v>
      </c>
    </row>
    <row r="104" spans="1:10" x14ac:dyDescent="0.25">
      <c r="A104" s="235"/>
      <c r="B104" s="230"/>
      <c r="C104" s="26"/>
      <c r="D104" s="231"/>
      <c r="E104" s="237"/>
      <c r="F104" s="234"/>
      <c r="G104" s="407" t="s">
        <v>16</v>
      </c>
      <c r="H104" s="407"/>
      <c r="I104" s="239"/>
      <c r="J104" s="227">
        <f>J102+J103</f>
        <v>29848020</v>
      </c>
    </row>
    <row r="105" spans="1:10" x14ac:dyDescent="0.25">
      <c r="A105" s="235"/>
      <c r="B105" s="230"/>
      <c r="C105" s="26"/>
      <c r="D105" s="231"/>
      <c r="E105" s="237"/>
      <c r="F105" s="234"/>
      <c r="G105" s="407" t="s">
        <v>5</v>
      </c>
      <c r="H105" s="407"/>
      <c r="I105" s="239"/>
      <c r="J105" s="227">
        <f>SUM(I8:I98)</f>
        <v>29253631</v>
      </c>
    </row>
    <row r="106" spans="1:10" x14ac:dyDescent="0.25">
      <c r="A106" s="235"/>
      <c r="B106" s="230"/>
      <c r="C106" s="26"/>
      <c r="D106" s="231"/>
      <c r="E106" s="237"/>
      <c r="F106" s="234"/>
      <c r="G106" s="407" t="s">
        <v>32</v>
      </c>
      <c r="H106" s="407"/>
      <c r="I106" s="240" t="str">
        <f>IF(J106&gt;0,"SALDO",IF(J106&lt;0,"PIUTANG",IF(J106=0,"LUNAS")))</f>
        <v>PIUTANG</v>
      </c>
      <c r="J106" s="227">
        <f>J105-J104</f>
        <v>-594389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7"/>
  <sheetViews>
    <sheetView workbookViewId="0">
      <pane ySplit="7" topLeftCell="A69" activePane="bottomLeft" state="frozen"/>
      <selection pane="bottomLeft" activeCell="I76" sqref="I7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8" t="s">
        <v>22</v>
      </c>
      <c r="G1" s="408"/>
      <c r="H1" s="408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J87*-1</f>
        <v>1032150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x14ac:dyDescent="0.25">
      <c r="A78" s="4"/>
      <c r="B78" s="3"/>
      <c r="C78" s="40"/>
      <c r="D78" s="6"/>
      <c r="E78" s="7"/>
      <c r="F78" s="3"/>
      <c r="G78" s="6"/>
      <c r="H78" s="39"/>
      <c r="I78" s="39"/>
      <c r="J78" s="6"/>
      <c r="M78" s="37"/>
    </row>
    <row r="79" spans="1:17" x14ac:dyDescent="0.25">
      <c r="A79" s="4"/>
      <c r="B79" s="8" t="s">
        <v>11</v>
      </c>
      <c r="C79" s="77">
        <f>SUM(C8:C78)</f>
        <v>400</v>
      </c>
      <c r="D79" s="9"/>
      <c r="E79" s="8" t="s">
        <v>11</v>
      </c>
      <c r="F79" s="8">
        <f>SUM(F8:F78)</f>
        <v>117</v>
      </c>
      <c r="G79" s="5"/>
      <c r="H79" s="40"/>
      <c r="I79" s="40"/>
      <c r="J79" s="5"/>
      <c r="M79" s="37"/>
    </row>
    <row r="80" spans="1:17" x14ac:dyDescent="0.25">
      <c r="A80" s="4"/>
      <c r="B80" s="8"/>
      <c r="C80" s="77"/>
      <c r="D80" s="9"/>
      <c r="E80" s="8"/>
      <c r="F80" s="8"/>
      <c r="G80" s="32"/>
      <c r="H80" s="52"/>
      <c r="I80" s="40"/>
      <c r="J80" s="5"/>
      <c r="M80" s="37"/>
    </row>
    <row r="81" spans="1:13" x14ac:dyDescent="0.25">
      <c r="A81" s="10"/>
      <c r="B81" s="11"/>
      <c r="C81" s="40"/>
      <c r="D81" s="6"/>
      <c r="E81" s="8"/>
      <c r="F81" s="3"/>
      <c r="G81" s="407" t="s">
        <v>12</v>
      </c>
      <c r="H81" s="407"/>
      <c r="I81" s="39"/>
      <c r="J81" s="13">
        <f>SUM(D8:D78)</f>
        <v>44789953</v>
      </c>
      <c r="M81" s="37"/>
    </row>
    <row r="82" spans="1:13" x14ac:dyDescent="0.25">
      <c r="A82" s="4"/>
      <c r="B82" s="3"/>
      <c r="C82" s="40"/>
      <c r="D82" s="6"/>
      <c r="E82" s="7"/>
      <c r="F82" s="3"/>
      <c r="G82" s="407" t="s">
        <v>13</v>
      </c>
      <c r="H82" s="407"/>
      <c r="I82" s="39"/>
      <c r="J82" s="13">
        <f>SUM(G8:G78)</f>
        <v>13807935</v>
      </c>
      <c r="M82" s="37"/>
    </row>
    <row r="83" spans="1:13" x14ac:dyDescent="0.25">
      <c r="A83" s="14"/>
      <c r="B83" s="7"/>
      <c r="C83" s="40"/>
      <c r="D83" s="6"/>
      <c r="E83" s="7"/>
      <c r="F83" s="3"/>
      <c r="G83" s="407" t="s">
        <v>14</v>
      </c>
      <c r="H83" s="407"/>
      <c r="I83" s="41"/>
      <c r="J83" s="15">
        <f>J81-J82</f>
        <v>30982018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7" t="s">
        <v>15</v>
      </c>
      <c r="H84" s="407"/>
      <c r="I84" s="39"/>
      <c r="J84" s="13">
        <f>SUM(H8:H79)</f>
        <v>0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7" t="s">
        <v>16</v>
      </c>
      <c r="H85" s="407"/>
      <c r="I85" s="39"/>
      <c r="J85" s="13">
        <f>J83+J84</f>
        <v>30982018</v>
      </c>
      <c r="M85" s="37"/>
    </row>
    <row r="86" spans="1:13" x14ac:dyDescent="0.25">
      <c r="A86" s="4"/>
      <c r="B86" s="16"/>
      <c r="C86" s="40"/>
      <c r="D86" s="17"/>
      <c r="E86" s="7"/>
      <c r="F86" s="3"/>
      <c r="G86" s="407" t="s">
        <v>5</v>
      </c>
      <c r="H86" s="407"/>
      <c r="I86" s="39"/>
      <c r="J86" s="13">
        <f>SUM(I8:I79)</f>
        <v>29949868</v>
      </c>
      <c r="M86" s="37"/>
    </row>
    <row r="87" spans="1:13" x14ac:dyDescent="0.25">
      <c r="A87" s="4"/>
      <c r="B87" s="16"/>
      <c r="C87" s="40"/>
      <c r="D87" s="17"/>
      <c r="E87" s="7"/>
      <c r="F87" s="3"/>
      <c r="G87" s="407" t="s">
        <v>32</v>
      </c>
      <c r="H87" s="407"/>
      <c r="I87" s="40" t="str">
        <f>IF(J87&gt;0,"SALDO",IF(J87&lt;0,"PIUTANG",IF(J87=0,"LUNAS")))</f>
        <v>PIUTANG</v>
      </c>
      <c r="J87" s="13">
        <f>J86-J85</f>
        <v>-1032150</v>
      </c>
      <c r="M8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N30" sqref="N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8" t="s">
        <v>21</v>
      </c>
      <c r="G2" s="408"/>
      <c r="H2" s="408"/>
      <c r="I2" s="38">
        <f>J37*-1</f>
        <v>-3025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51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>
        <v>43405</v>
      </c>
      <c r="B27" s="99">
        <v>180178512</v>
      </c>
      <c r="C27" s="253">
        <v>35</v>
      </c>
      <c r="D27" s="34">
        <v>3742113</v>
      </c>
      <c r="E27" s="101">
        <v>180045973</v>
      </c>
      <c r="F27" s="99">
        <v>14</v>
      </c>
      <c r="G27" s="34">
        <v>1587513</v>
      </c>
      <c r="H27" s="101"/>
      <c r="I27" s="102">
        <v>2155000</v>
      </c>
      <c r="J27" s="34" t="s">
        <v>17</v>
      </c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661</v>
      </c>
      <c r="D29" s="9"/>
      <c r="E29" s="8" t="s">
        <v>11</v>
      </c>
      <c r="F29" s="8">
        <f>SUM(F8:F28)</f>
        <v>116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07" t="s">
        <v>12</v>
      </c>
      <c r="H31" s="407"/>
      <c r="I31" s="39"/>
      <c r="J31" s="13">
        <f>SUM(D8:D28)</f>
        <v>69246367</v>
      </c>
    </row>
    <row r="32" spans="1:12" x14ac:dyDescent="0.25">
      <c r="A32" s="4"/>
      <c r="B32" s="3"/>
      <c r="C32" s="26"/>
      <c r="D32" s="6"/>
      <c r="E32" s="7"/>
      <c r="F32" s="3"/>
      <c r="G32" s="407" t="s">
        <v>13</v>
      </c>
      <c r="H32" s="407"/>
      <c r="I32" s="39"/>
      <c r="J32" s="13">
        <f>SUM(G8:G28)</f>
        <v>12580392</v>
      </c>
    </row>
    <row r="33" spans="1:10" x14ac:dyDescent="0.25">
      <c r="A33" s="14"/>
      <c r="B33" s="7"/>
      <c r="C33" s="26"/>
      <c r="D33" s="6"/>
      <c r="E33" s="7"/>
      <c r="F33" s="3"/>
      <c r="G33" s="407" t="s">
        <v>14</v>
      </c>
      <c r="H33" s="407"/>
      <c r="I33" s="41"/>
      <c r="J33" s="15">
        <f>J31-J32</f>
        <v>56665975</v>
      </c>
    </row>
    <row r="34" spans="1:10" x14ac:dyDescent="0.25">
      <c r="A34" s="4"/>
      <c r="B34" s="16"/>
      <c r="C34" s="26"/>
      <c r="D34" s="17"/>
      <c r="E34" s="7"/>
      <c r="F34" s="3"/>
      <c r="G34" s="407" t="s">
        <v>15</v>
      </c>
      <c r="H34" s="407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07" t="s">
        <v>16</v>
      </c>
      <c r="H35" s="407"/>
      <c r="I35" s="39"/>
      <c r="J35" s="13">
        <f>J33+J34</f>
        <v>56665975</v>
      </c>
    </row>
    <row r="36" spans="1:10" x14ac:dyDescent="0.25">
      <c r="A36" s="4"/>
      <c r="B36" s="16"/>
      <c r="C36" s="26"/>
      <c r="D36" s="17"/>
      <c r="E36" s="7"/>
      <c r="F36" s="3"/>
      <c r="G36" s="407" t="s">
        <v>5</v>
      </c>
      <c r="H36" s="407"/>
      <c r="I36" s="39"/>
      <c r="J36" s="13">
        <f>SUM(I8:I29)</f>
        <v>56669000</v>
      </c>
    </row>
    <row r="37" spans="1:10" x14ac:dyDescent="0.25">
      <c r="A37" s="4"/>
      <c r="B37" s="16"/>
      <c r="C37" s="26"/>
      <c r="D37" s="17"/>
      <c r="E37" s="7"/>
      <c r="F37" s="3"/>
      <c r="G37" s="407" t="s">
        <v>32</v>
      </c>
      <c r="H37" s="407"/>
      <c r="I37" s="40" t="str">
        <f>IF(J37&gt;0,"SALDO",IF(J37&lt;0,"PIUTANG",IF(J37=0,"LUNAS")))</f>
        <v>SALDO</v>
      </c>
      <c r="J37" s="13">
        <f>J36-J35</f>
        <v>3025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10"/>
  <sheetViews>
    <sheetView workbookViewId="0">
      <pane ySplit="7" topLeftCell="A185" activePane="bottomLeft" state="frozen"/>
      <selection pane="bottomLeft" activeCell="H195" sqref="H19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8" t="s">
        <v>22</v>
      </c>
      <c r="G1" s="408"/>
      <c r="H1" s="408"/>
      <c r="I1" s="38" t="s">
        <v>88</v>
      </c>
      <c r="J1" s="20"/>
      <c r="L1" s="37">
        <f>SUM(D184:D187)</f>
        <v>5056014</v>
      </c>
      <c r="M1" s="37">
        <v>5056013</v>
      </c>
      <c r="N1" s="37">
        <f>L1-M1</f>
        <v>1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220">
        <f>J204*-1</f>
        <v>1172866</v>
      </c>
      <c r="J2" s="20"/>
      <c r="L2" s="219">
        <f>SUM(H184:H187)</f>
        <v>138000</v>
      </c>
      <c r="M2" s="219">
        <v>318000</v>
      </c>
      <c r="N2" s="219">
        <f>L2-M2</f>
        <v>-180000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5194014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98">
        <v>43411</v>
      </c>
      <c r="B188" s="99">
        <v>180178986</v>
      </c>
      <c r="C188" s="100">
        <v>1</v>
      </c>
      <c r="D188" s="34">
        <v>141838</v>
      </c>
      <c r="E188" s="101"/>
      <c r="F188" s="99"/>
      <c r="G188" s="34"/>
      <c r="H188" s="102">
        <v>47000</v>
      </c>
      <c r="I188" s="102"/>
      <c r="J188" s="34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98">
        <v>43411</v>
      </c>
      <c r="B189" s="99">
        <v>180178987</v>
      </c>
      <c r="C189" s="100">
        <v>1</v>
      </c>
      <c r="D189" s="34">
        <v>141838</v>
      </c>
      <c r="E189" s="101"/>
      <c r="F189" s="99"/>
      <c r="G189" s="34"/>
      <c r="H189" s="102">
        <v>31000</v>
      </c>
      <c r="I189" s="102"/>
      <c r="J189" s="34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98">
        <v>43411</v>
      </c>
      <c r="B190" s="99">
        <v>180178988</v>
      </c>
      <c r="C190" s="100">
        <v>1</v>
      </c>
      <c r="D190" s="34">
        <v>141838</v>
      </c>
      <c r="E190" s="101"/>
      <c r="F190" s="99"/>
      <c r="G190" s="34"/>
      <c r="H190" s="102">
        <v>14000</v>
      </c>
      <c r="I190" s="102"/>
      <c r="J190" s="34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98">
        <v>43411</v>
      </c>
      <c r="B191" s="99">
        <v>180178989</v>
      </c>
      <c r="C191" s="100">
        <v>1</v>
      </c>
      <c r="D191" s="34">
        <v>141838</v>
      </c>
      <c r="E191" s="101"/>
      <c r="F191" s="99"/>
      <c r="G191" s="34"/>
      <c r="H191" s="102">
        <v>42000</v>
      </c>
      <c r="I191" s="102"/>
      <c r="J191" s="34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98">
        <v>43412</v>
      </c>
      <c r="B192" s="99">
        <v>180179074</v>
      </c>
      <c r="C192" s="100">
        <v>1</v>
      </c>
      <c r="D192" s="34">
        <v>141838</v>
      </c>
      <c r="E192" s="101"/>
      <c r="F192" s="99"/>
      <c r="G192" s="34"/>
      <c r="H192" s="102">
        <v>21000</v>
      </c>
      <c r="I192" s="102"/>
      <c r="J192" s="34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98">
        <v>43414</v>
      </c>
      <c r="B193" s="99">
        <v>180179225</v>
      </c>
      <c r="C193" s="100">
        <v>1</v>
      </c>
      <c r="D193" s="34">
        <v>141838</v>
      </c>
      <c r="E193" s="101"/>
      <c r="F193" s="99"/>
      <c r="G193" s="34"/>
      <c r="H193" s="102">
        <v>14000</v>
      </c>
      <c r="I193" s="102"/>
      <c r="J193" s="34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98">
        <v>43414</v>
      </c>
      <c r="B194" s="99">
        <v>180179235</v>
      </c>
      <c r="C194" s="100">
        <v>1</v>
      </c>
      <c r="D194" s="34">
        <v>141838</v>
      </c>
      <c r="E194" s="101"/>
      <c r="F194" s="99"/>
      <c r="G194" s="34"/>
      <c r="H194" s="102">
        <v>11000</v>
      </c>
      <c r="I194" s="102"/>
      <c r="J194" s="34"/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35"/>
      <c r="B195" s="234"/>
      <c r="C195" s="240"/>
      <c r="D195" s="236"/>
      <c r="E195" s="237"/>
      <c r="F195" s="234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4"/>
      <c r="B196" s="8" t="s">
        <v>11</v>
      </c>
      <c r="C196" s="77">
        <f>SUM(C8:C195)</f>
        <v>826</v>
      </c>
      <c r="D196" s="9"/>
      <c r="E196" s="223" t="s">
        <v>11</v>
      </c>
      <c r="F196" s="223">
        <f>SUM(F8:F195)</f>
        <v>1</v>
      </c>
      <c r="G196" s="224">
        <f>SUM(G8:G195)</f>
        <v>98525</v>
      </c>
      <c r="H196" s="239"/>
      <c r="I196" s="239"/>
      <c r="J196" s="23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4"/>
      <c r="B197" s="8"/>
      <c r="C197" s="77"/>
      <c r="D197" s="9"/>
      <c r="E197" s="237"/>
      <c r="F197" s="234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10"/>
      <c r="B198" s="11"/>
      <c r="C198" s="40"/>
      <c r="D198" s="6"/>
      <c r="E198" s="8"/>
      <c r="F198" s="234"/>
      <c r="G198" s="407" t="s">
        <v>12</v>
      </c>
      <c r="H198" s="407"/>
      <c r="I198" s="39"/>
      <c r="J198" s="13">
        <f>SUM(D8:D195)</f>
        <v>69140307</v>
      </c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4"/>
      <c r="B199" s="3"/>
      <c r="C199" s="40"/>
      <c r="D199" s="6"/>
      <c r="E199" s="8"/>
      <c r="F199" s="234"/>
      <c r="G199" s="407" t="s">
        <v>13</v>
      </c>
      <c r="H199" s="407"/>
      <c r="I199" s="39"/>
      <c r="J199" s="13">
        <f>SUM(G8:G195)</f>
        <v>98525</v>
      </c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14"/>
      <c r="B200" s="7"/>
      <c r="C200" s="40"/>
      <c r="D200" s="6"/>
      <c r="E200" s="7"/>
      <c r="F200" s="234"/>
      <c r="G200" s="407" t="s">
        <v>14</v>
      </c>
      <c r="H200" s="407"/>
      <c r="I200" s="41"/>
      <c r="J200" s="15">
        <f>J198-J199</f>
        <v>69041782</v>
      </c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4"/>
      <c r="B201" s="16"/>
      <c r="C201" s="40"/>
      <c r="D201" s="17"/>
      <c r="E201" s="7"/>
      <c r="F201" s="8"/>
      <c r="G201" s="407" t="s">
        <v>15</v>
      </c>
      <c r="H201" s="407"/>
      <c r="I201" s="39"/>
      <c r="J201" s="13">
        <f>SUM(H8:H197)</f>
        <v>4367500</v>
      </c>
      <c r="K201" s="219"/>
      <c r="L201" s="219"/>
      <c r="M201" s="219"/>
      <c r="N201" s="219"/>
      <c r="O201" s="219"/>
      <c r="P201" s="219"/>
    </row>
    <row r="202" spans="1:16" x14ac:dyDescent="0.25">
      <c r="A202" s="4"/>
      <c r="B202" s="16"/>
      <c r="C202" s="40"/>
      <c r="D202" s="17"/>
      <c r="E202" s="7"/>
      <c r="F202" s="8"/>
      <c r="G202" s="407" t="s">
        <v>16</v>
      </c>
      <c r="H202" s="407"/>
      <c r="I202" s="39"/>
      <c r="J202" s="13">
        <f>J200+J201</f>
        <v>73409282</v>
      </c>
    </row>
    <row r="203" spans="1:16" x14ac:dyDescent="0.25">
      <c r="A203" s="4"/>
      <c r="B203" s="16"/>
      <c r="C203" s="40"/>
      <c r="D203" s="17"/>
      <c r="E203" s="7"/>
      <c r="F203" s="3"/>
      <c r="G203" s="407" t="s">
        <v>5</v>
      </c>
      <c r="H203" s="407"/>
      <c r="I203" s="39"/>
      <c r="J203" s="13">
        <f>SUM(I8:I197)</f>
        <v>72236416</v>
      </c>
    </row>
    <row r="204" spans="1:16" x14ac:dyDescent="0.25">
      <c r="A204" s="4"/>
      <c r="B204" s="16"/>
      <c r="C204" s="40"/>
      <c r="D204" s="17"/>
      <c r="E204" s="7"/>
      <c r="F204" s="3"/>
      <c r="G204" s="407" t="s">
        <v>32</v>
      </c>
      <c r="H204" s="407"/>
      <c r="I204" s="40" t="str">
        <f>IF(J204&gt;0,"SALDO",IF(J204&lt;0,"PIUTANG",IF(J204=0,"LUNAS")))</f>
        <v>PIUTANG</v>
      </c>
      <c r="J204" s="13">
        <f>J203-J202</f>
        <v>-1172866</v>
      </c>
    </row>
    <row r="205" spans="1:16" x14ac:dyDescent="0.25">
      <c r="F205" s="37"/>
      <c r="G205" s="37"/>
      <c r="J205" s="37"/>
    </row>
    <row r="206" spans="1:16" x14ac:dyDescent="0.25">
      <c r="C206" s="37"/>
      <c r="D206" s="37"/>
      <c r="F206" s="37"/>
      <c r="G206" s="37"/>
      <c r="J206" s="37"/>
      <c r="L206"/>
      <c r="M206"/>
      <c r="N206"/>
      <c r="O206"/>
      <c r="P206"/>
    </row>
    <row r="207" spans="1:16" x14ac:dyDescent="0.25">
      <c r="C207" s="37"/>
      <c r="D207" s="37"/>
      <c r="F207" s="37"/>
      <c r="G207" s="37"/>
      <c r="J207" s="37"/>
      <c r="L207"/>
      <c r="M207"/>
      <c r="N207"/>
      <c r="O207"/>
      <c r="P207"/>
    </row>
    <row r="208" spans="1:16" x14ac:dyDescent="0.25">
      <c r="A208" s="406">
        <v>43411</v>
      </c>
      <c r="C208" s="37"/>
      <c r="D208" s="37"/>
      <c r="F208" s="37"/>
      <c r="G208" s="37"/>
      <c r="J208" s="37"/>
      <c r="L208"/>
      <c r="M208"/>
      <c r="N208"/>
      <c r="O208"/>
      <c r="P208"/>
    </row>
    <row r="209" spans="3:16" x14ac:dyDescent="0.25">
      <c r="C209" s="37"/>
      <c r="D209" s="37"/>
      <c r="F209" s="37"/>
      <c r="G209" s="37"/>
      <c r="J209" s="37"/>
      <c r="L209"/>
      <c r="M209"/>
      <c r="N209"/>
      <c r="O209"/>
      <c r="P209"/>
    </row>
    <row r="210" spans="3:16" x14ac:dyDescent="0.25">
      <c r="C210" s="37"/>
      <c r="D210" s="37"/>
      <c r="L210"/>
      <c r="M210"/>
      <c r="N210"/>
      <c r="O210"/>
      <c r="P210"/>
    </row>
  </sheetData>
  <mergeCells count="15">
    <mergeCell ref="G204:H204"/>
    <mergeCell ref="G198:H198"/>
    <mergeCell ref="G199:H199"/>
    <mergeCell ref="G200:H200"/>
    <mergeCell ref="G201:H201"/>
    <mergeCell ref="G202:H202"/>
    <mergeCell ref="G203:H20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K60" sqref="K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J70*-1</f>
        <v>5772126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07" t="s">
        <v>12</v>
      </c>
      <c r="H64" s="407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07" t="s">
        <v>13</v>
      </c>
      <c r="H65" s="407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07" t="s">
        <v>14</v>
      </c>
      <c r="H66" s="407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07" t="s">
        <v>15</v>
      </c>
      <c r="H67" s="407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07" t="s">
        <v>16</v>
      </c>
      <c r="H68" s="407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07" t="s">
        <v>5</v>
      </c>
      <c r="H69" s="407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07" t="s">
        <v>32</v>
      </c>
      <c r="H70" s="407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8" t="s">
        <v>22</v>
      </c>
      <c r="G1" s="408"/>
      <c r="H1" s="40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7" t="s">
        <v>12</v>
      </c>
      <c r="H30" s="407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7" t="s">
        <v>13</v>
      </c>
      <c r="H31" s="40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7" t="s">
        <v>14</v>
      </c>
      <c r="H32" s="407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7" t="s">
        <v>15</v>
      </c>
      <c r="H33" s="40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7" t="s">
        <v>16</v>
      </c>
      <c r="H34" s="407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7" t="s">
        <v>5</v>
      </c>
      <c r="H35" s="40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7" t="s">
        <v>32</v>
      </c>
      <c r="H36" s="407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8" t="s">
        <v>21</v>
      </c>
      <c r="G2" s="408"/>
      <c r="H2" s="40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7" t="s">
        <v>12</v>
      </c>
      <c r="H46" s="40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7" t="s">
        <v>13</v>
      </c>
      <c r="H47" s="40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7" t="s">
        <v>14</v>
      </c>
      <c r="H48" s="40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7" t="s">
        <v>15</v>
      </c>
      <c r="H49" s="40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7" t="s">
        <v>16</v>
      </c>
      <c r="H50" s="40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7" t="s">
        <v>5</v>
      </c>
      <c r="H51" s="40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7" t="s">
        <v>32</v>
      </c>
      <c r="H52" s="40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7" t="s">
        <v>12</v>
      </c>
      <c r="H69" s="40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7" t="s">
        <v>13</v>
      </c>
      <c r="H70" s="40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7" t="s">
        <v>14</v>
      </c>
      <c r="H71" s="40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7" t="s">
        <v>15</v>
      </c>
      <c r="H72" s="40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7" t="s">
        <v>16</v>
      </c>
      <c r="H73" s="40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7" t="s">
        <v>5</v>
      </c>
      <c r="H74" s="40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7" t="s">
        <v>32</v>
      </c>
      <c r="H75" s="40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2" t="s">
        <v>21</v>
      </c>
      <c r="H1" s="452"/>
      <c r="I1" s="45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2" t="s">
        <v>108</v>
      </c>
      <c r="H2" s="452"/>
      <c r="I2" s="45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2" t="s">
        <v>109</v>
      </c>
      <c r="H3" s="452"/>
      <c r="I3" s="45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51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7" t="s">
        <v>12</v>
      </c>
      <c r="H44" s="40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7" t="s">
        <v>13</v>
      </c>
      <c r="H45" s="40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7" t="s">
        <v>14</v>
      </c>
      <c r="H46" s="40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7" t="s">
        <v>15</v>
      </c>
      <c r="H47" s="40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7" t="s">
        <v>16</v>
      </c>
      <c r="H48" s="40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7" t="s">
        <v>5</v>
      </c>
      <c r="H49" s="40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7" t="s">
        <v>32</v>
      </c>
      <c r="H50" s="40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8" t="s">
        <v>21</v>
      </c>
      <c r="G2" s="408"/>
      <c r="H2" s="40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51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7" t="s">
        <v>12</v>
      </c>
      <c r="H49" s="40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7" t="s">
        <v>13</v>
      </c>
      <c r="H50" s="40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7" t="s">
        <v>14</v>
      </c>
      <c r="H51" s="40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7" t="s">
        <v>15</v>
      </c>
      <c r="H52" s="40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7" t="s">
        <v>16</v>
      </c>
      <c r="H53" s="40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7" t="s">
        <v>5</v>
      </c>
      <c r="H54" s="40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7" t="s">
        <v>32</v>
      </c>
      <c r="H55" s="40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90" zoomScaleNormal="90" workbookViewId="0">
      <pane ySplit="4" topLeftCell="A8" activePane="bottomLeft" state="frozen"/>
      <selection pane="bottomLeft" activeCell="E45" sqref="E4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3" t="s">
        <v>49</v>
      </c>
      <c r="B1" s="453"/>
      <c r="C1" s="453"/>
    </row>
    <row r="2" spans="1:5" ht="15" customHeight="1" x14ac:dyDescent="0.25">
      <c r="A2" s="453"/>
      <c r="B2" s="453"/>
      <c r="C2" s="45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f>'Taufik ST'!A449</f>
        <v>43409</v>
      </c>
      <c r="C5" s="281">
        <f>'Taufik ST'!I2</f>
        <v>3974077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f>'Indra Fashion'!A210</f>
        <v>43403</v>
      </c>
      <c r="C6" s="281">
        <f>'Indra Fashion'!I2</f>
        <v>1365352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43413</v>
      </c>
      <c r="C8" s="281">
        <f>Bandros!I2</f>
        <v>4552626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43400</v>
      </c>
      <c r="C9" s="281">
        <f>Bentang!I2</f>
        <v>5772126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ESP!A319</f>
        <v>43407</v>
      </c>
      <c r="C11" s="281">
        <f>ESP!I2</f>
        <v>1209851</v>
      </c>
      <c r="E11" s="289"/>
    </row>
    <row r="12" spans="1:5" s="267" customFormat="1" ht="18.75" customHeight="1" x14ac:dyDescent="0.25">
      <c r="A12" s="185" t="s">
        <v>203</v>
      </c>
      <c r="B12" s="184">
        <v>43404</v>
      </c>
      <c r="C12" s="281">
        <f>Yuan!I2</f>
        <v>594389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Yanyan!A75</f>
        <v>43405</v>
      </c>
      <c r="C13" s="281">
        <f>Yanyan!I2</f>
        <v>1032150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43405</v>
      </c>
      <c r="C18" s="281">
        <f>Agus!I2</f>
        <v>-3025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f>Anip!A184</f>
        <v>43402</v>
      </c>
      <c r="C19" s="281">
        <f>Anip!I2</f>
        <v>1172866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f>'Sale ESP'!A68</f>
        <v>43407</v>
      </c>
      <c r="C21" s="281">
        <f>'Sale ESP'!I2</f>
        <v>1164585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227</v>
      </c>
      <c r="B23" s="29"/>
      <c r="C23" s="231">
        <v>-9874000</v>
      </c>
      <c r="E23" s="288"/>
    </row>
    <row r="24" spans="1:5" s="267" customFormat="1" ht="15" customHeight="1" x14ac:dyDescent="0.25">
      <c r="A24" s="456" t="s">
        <v>11</v>
      </c>
      <c r="B24" s="457"/>
      <c r="C24" s="454">
        <f>SUM(C5:C23)</f>
        <v>20835149.5</v>
      </c>
    </row>
    <row r="25" spans="1:5" s="267" customFormat="1" ht="15" customHeight="1" x14ac:dyDescent="0.25">
      <c r="A25" s="458"/>
      <c r="B25" s="459"/>
      <c r="C25" s="455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5" t="s">
        <v>22</v>
      </c>
      <c r="G1" s="425"/>
      <c r="H1" s="425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4" t="s">
        <v>13</v>
      </c>
      <c r="H648" s="42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4" t="s">
        <v>14</v>
      </c>
      <c r="H649" s="42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4" t="s">
        <v>15</v>
      </c>
      <c r="H650" s="42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4" t="s">
        <v>16</v>
      </c>
      <c r="H651" s="42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4" t="s">
        <v>5</v>
      </c>
      <c r="H652" s="42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4" t="s">
        <v>32</v>
      </c>
      <c r="H653" s="42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8" t="s">
        <v>22</v>
      </c>
      <c r="G1" s="408"/>
      <c r="H1" s="40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51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7" t="s">
        <v>12</v>
      </c>
      <c r="H120" s="40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7" t="s">
        <v>13</v>
      </c>
      <c r="H121" s="40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7" t="s">
        <v>14</v>
      </c>
      <c r="H122" s="40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7" t="s">
        <v>15</v>
      </c>
      <c r="H123" s="40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7" t="s">
        <v>16</v>
      </c>
      <c r="H124" s="40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7" t="s">
        <v>5</v>
      </c>
      <c r="H125" s="40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7" t="s">
        <v>32</v>
      </c>
      <c r="H126" s="40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61" t="s">
        <v>22</v>
      </c>
      <c r="G1" s="461"/>
      <c r="H1" s="46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61" t="s">
        <v>21</v>
      </c>
      <c r="G2" s="461"/>
      <c r="H2" s="46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2"/>
      <c r="B5" s="462"/>
      <c r="C5" s="462"/>
      <c r="D5" s="462"/>
      <c r="E5" s="462"/>
      <c r="F5" s="462"/>
      <c r="G5" s="462"/>
      <c r="H5" s="462"/>
      <c r="I5" s="462"/>
      <c r="J5" s="462"/>
    </row>
    <row r="6" spans="1:13" x14ac:dyDescent="0.25">
      <c r="A6" s="463" t="s">
        <v>2</v>
      </c>
      <c r="B6" s="464" t="s">
        <v>3</v>
      </c>
      <c r="C6" s="464"/>
      <c r="D6" s="464"/>
      <c r="E6" s="464"/>
      <c r="F6" s="464"/>
      <c r="G6" s="464"/>
      <c r="H6" s="465" t="s">
        <v>4</v>
      </c>
      <c r="I6" s="467" t="s">
        <v>5</v>
      </c>
      <c r="J6" s="468" t="s">
        <v>6</v>
      </c>
    </row>
    <row r="7" spans="1:13" x14ac:dyDescent="0.25">
      <c r="A7" s="46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6"/>
      <c r="I7" s="467"/>
      <c r="J7" s="46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0" t="s">
        <v>12</v>
      </c>
      <c r="H89" s="46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0" t="s">
        <v>13</v>
      </c>
      <c r="H90" s="46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0" t="s">
        <v>14</v>
      </c>
      <c r="H91" s="46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0" t="s">
        <v>15</v>
      </c>
      <c r="H92" s="46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0" t="s">
        <v>16</v>
      </c>
      <c r="H93" s="46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0" t="s">
        <v>5</v>
      </c>
      <c r="H94" s="46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0" t="s">
        <v>32</v>
      </c>
      <c r="H95" s="46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8" t="s">
        <v>22</v>
      </c>
      <c r="G1" s="408"/>
      <c r="H1" s="40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8" t="s">
        <v>21</v>
      </c>
      <c r="G2" s="408"/>
      <c r="H2" s="40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7" t="s">
        <v>12</v>
      </c>
      <c r="H121" s="40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7" t="s">
        <v>13</v>
      </c>
      <c r="H122" s="40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7" t="s">
        <v>14</v>
      </c>
      <c r="H123" s="40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7" t="s">
        <v>15</v>
      </c>
      <c r="H124" s="40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7" t="s">
        <v>16</v>
      </c>
      <c r="H125" s="40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7" t="s">
        <v>5</v>
      </c>
      <c r="H126" s="40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7" t="s">
        <v>32</v>
      </c>
      <c r="H127" s="40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8" t="s">
        <v>22</v>
      </c>
      <c r="G1" s="408"/>
      <c r="H1" s="40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8" t="s">
        <v>21</v>
      </c>
      <c r="G2" s="408"/>
      <c r="H2" s="40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11" t="s">
        <v>4</v>
      </c>
      <c r="I5" s="469" t="s">
        <v>5</v>
      </c>
      <c r="J5" s="413" t="s">
        <v>6</v>
      </c>
      <c r="L5" s="37"/>
      <c r="M5" s="37"/>
      <c r="N5" s="37"/>
      <c r="O5" s="37"/>
      <c r="P5" s="37"/>
      <c r="Q5" s="37"/>
    </row>
    <row r="6" spans="1:17" x14ac:dyDescent="0.25">
      <c r="A6" s="41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1"/>
      <c r="I6" s="469"/>
      <c r="J6" s="41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7" t="s">
        <v>12</v>
      </c>
      <c r="H31" s="40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7" t="s">
        <v>13</v>
      </c>
      <c r="H32" s="40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7" t="s">
        <v>14</v>
      </c>
      <c r="H33" s="40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7" t="s">
        <v>15</v>
      </c>
      <c r="H34" s="40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7" t="s">
        <v>16</v>
      </c>
      <c r="H35" s="40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7" t="s">
        <v>5</v>
      </c>
      <c r="H36" s="40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7" t="s">
        <v>32</v>
      </c>
      <c r="H37" s="40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7" t="s">
        <v>32</v>
      </c>
      <c r="H59" s="40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8" t="s">
        <v>21</v>
      </c>
      <c r="G2" s="408"/>
      <c r="H2" s="40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7" t="s">
        <v>12</v>
      </c>
      <c r="H53" s="40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7" t="s">
        <v>13</v>
      </c>
      <c r="H54" s="40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7" t="s">
        <v>14</v>
      </c>
      <c r="H55" s="40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7" t="s">
        <v>15</v>
      </c>
      <c r="H56" s="40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7" t="s">
        <v>16</v>
      </c>
      <c r="H57" s="40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7" t="s">
        <v>5</v>
      </c>
      <c r="H58" s="40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7" t="s">
        <v>32</v>
      </c>
      <c r="H59" s="40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8" t="s">
        <v>21</v>
      </c>
      <c r="G2" s="408"/>
      <c r="H2" s="40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69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1"/>
      <c r="I7" s="469"/>
      <c r="J7" s="41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32</v>
      </c>
      <c r="H38" s="40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8" t="s">
        <v>22</v>
      </c>
      <c r="G1" s="408"/>
      <c r="H1" s="40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9" t="s">
        <v>62</v>
      </c>
      <c r="B5" s="409"/>
      <c r="C5" s="409"/>
      <c r="D5" s="409"/>
      <c r="E5" s="409"/>
      <c r="F5" s="409"/>
      <c r="G5" s="409"/>
      <c r="H5" s="409"/>
      <c r="I5" s="409"/>
      <c r="J5" s="409"/>
    </row>
    <row r="6" spans="1:19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12"/>
      <c r="J7" s="41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7" t="s">
        <v>12</v>
      </c>
      <c r="H32" s="40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7" t="s">
        <v>13</v>
      </c>
      <c r="H33" s="40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7" t="s">
        <v>14</v>
      </c>
      <c r="H34" s="40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7" t="s">
        <v>15</v>
      </c>
      <c r="H35" s="40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7" t="s">
        <v>16</v>
      </c>
      <c r="H36" s="40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7" t="s">
        <v>5</v>
      </c>
      <c r="H37" s="40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7" t="s">
        <v>32</v>
      </c>
      <c r="H38" s="40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8" t="s">
        <v>21</v>
      </c>
      <c r="G2" s="408"/>
      <c r="H2" s="40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51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7" t="s">
        <v>12</v>
      </c>
      <c r="H73" s="40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7" t="s">
        <v>13</v>
      </c>
      <c r="H74" s="40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7" t="s">
        <v>14</v>
      </c>
      <c r="H75" s="40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7" t="s">
        <v>15</v>
      </c>
      <c r="H76" s="40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7" t="s">
        <v>16</v>
      </c>
      <c r="H77" s="40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7" t="s">
        <v>5</v>
      </c>
      <c r="H78" s="40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7" t="s">
        <v>32</v>
      </c>
      <c r="H79" s="40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8" t="s">
        <v>119</v>
      </c>
      <c r="G2" s="408"/>
      <c r="H2" s="40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18"/>
      <c r="N5" s="18"/>
      <c r="O5" s="37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73" t="s">
        <v>4</v>
      </c>
      <c r="I6" s="475" t="s">
        <v>5</v>
      </c>
      <c r="J6" s="476" t="s">
        <v>6</v>
      </c>
      <c r="L6" s="18"/>
      <c r="N6" s="18"/>
      <c r="O6" s="37"/>
    </row>
    <row r="7" spans="1:15" x14ac:dyDescent="0.25">
      <c r="A7" s="41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4"/>
      <c r="I7" s="475"/>
      <c r="J7" s="4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2" t="s">
        <v>12</v>
      </c>
      <c r="H19" s="4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2" t="s">
        <v>13</v>
      </c>
      <c r="H20" s="4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2" t="s">
        <v>14</v>
      </c>
      <c r="H21" s="4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2" t="s">
        <v>15</v>
      </c>
      <c r="H22" s="4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2" t="s">
        <v>16</v>
      </c>
      <c r="H23" s="4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2" t="s">
        <v>5</v>
      </c>
      <c r="H24" s="4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2" t="s">
        <v>32</v>
      </c>
      <c r="H25" s="4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8" t="s">
        <v>22</v>
      </c>
      <c r="G1" s="408"/>
      <c r="H1" s="40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7" t="s">
        <v>32</v>
      </c>
      <c r="H59" s="40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51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32</v>
      </c>
      <c r="H41" s="40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8" t="s">
        <v>22</v>
      </c>
      <c r="G1" s="408"/>
      <c r="H1" s="40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8" t="s">
        <v>21</v>
      </c>
      <c r="G2" s="408"/>
      <c r="H2" s="40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51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7" t="s">
        <v>12</v>
      </c>
      <c r="H35" s="40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7" t="s">
        <v>13</v>
      </c>
      <c r="H36" s="40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7" t="s">
        <v>14</v>
      </c>
      <c r="H37" s="40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7" t="s">
        <v>15</v>
      </c>
      <c r="H38" s="40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7" t="s">
        <v>16</v>
      </c>
      <c r="H39" s="40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7" t="s">
        <v>5</v>
      </c>
      <c r="H40" s="40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7" t="s">
        <v>32</v>
      </c>
      <c r="H41" s="40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8" t="s">
        <v>22</v>
      </c>
      <c r="G1" s="408"/>
      <c r="H1" s="40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8" t="s">
        <v>21</v>
      </c>
      <c r="G2" s="408"/>
      <c r="H2" s="40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51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32</v>
      </c>
      <c r="H41" s="40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8" t="s">
        <v>22</v>
      </c>
      <c r="G1" s="408"/>
      <c r="H1" s="40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8" t="s">
        <v>21</v>
      </c>
      <c r="G2" s="408"/>
      <c r="H2" s="40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51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7" t="s">
        <v>12</v>
      </c>
      <c r="H35" s="40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7" t="s">
        <v>13</v>
      </c>
      <c r="H36" s="40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7" t="s">
        <v>14</v>
      </c>
      <c r="H37" s="40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7" t="s">
        <v>15</v>
      </c>
      <c r="H38" s="40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7" t="s">
        <v>16</v>
      </c>
      <c r="H39" s="40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7" t="s">
        <v>5</v>
      </c>
      <c r="H40" s="40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7" t="s">
        <v>32</v>
      </c>
      <c r="H41" s="40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8" t="s">
        <v>21</v>
      </c>
      <c r="G2" s="408"/>
      <c r="H2" s="40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51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7" t="s">
        <v>32</v>
      </c>
      <c r="H41" s="40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8" t="s">
        <v>22</v>
      </c>
      <c r="G1" s="408"/>
      <c r="H1" s="40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51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7" t="s">
        <v>12</v>
      </c>
      <c r="H158" s="40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7" t="s">
        <v>13</v>
      </c>
      <c r="H159" s="40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7" t="s">
        <v>14</v>
      </c>
      <c r="H160" s="40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7" t="s">
        <v>15</v>
      </c>
      <c r="H161" s="40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7" t="s">
        <v>16</v>
      </c>
      <c r="H162" s="40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7" t="s">
        <v>5</v>
      </c>
      <c r="H163" s="40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7" t="s">
        <v>32</v>
      </c>
      <c r="H164" s="40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8" t="s">
        <v>22</v>
      </c>
      <c r="G1" s="408"/>
      <c r="H1" s="40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8" t="s">
        <v>21</v>
      </c>
      <c r="G2" s="408"/>
      <c r="H2" s="40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69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69"/>
      <c r="J7" s="41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32</v>
      </c>
      <c r="H38" s="40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8" t="s">
        <v>22</v>
      </c>
      <c r="G1" s="408"/>
      <c r="H1" s="40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51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7" t="s">
        <v>12</v>
      </c>
      <c r="H57" s="40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7" t="s">
        <v>13</v>
      </c>
      <c r="H58" s="40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7" t="s">
        <v>14</v>
      </c>
      <c r="H59" s="40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7" t="s">
        <v>15</v>
      </c>
      <c r="H60" s="40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7" t="s">
        <v>16</v>
      </c>
      <c r="H61" s="40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7" t="s">
        <v>5</v>
      </c>
      <c r="H62" s="40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7" t="s">
        <v>32</v>
      </c>
      <c r="H63" s="40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8" t="s">
        <v>22</v>
      </c>
      <c r="G1" s="408"/>
      <c r="H1" s="40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8" t="s">
        <v>21</v>
      </c>
      <c r="G2" s="408"/>
      <c r="H2" s="40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7" t="s">
        <v>12</v>
      </c>
      <c r="H116" s="40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7" t="s">
        <v>13</v>
      </c>
      <c r="H117" s="40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7" t="s">
        <v>14</v>
      </c>
      <c r="H118" s="40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7" t="s">
        <v>15</v>
      </c>
      <c r="H119" s="40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7" t="s">
        <v>16</v>
      </c>
      <c r="H120" s="40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7" t="s">
        <v>5</v>
      </c>
      <c r="H121" s="40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7" t="s">
        <v>32</v>
      </c>
      <c r="H122" s="40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8" t="s">
        <v>21</v>
      </c>
      <c r="G2" s="408"/>
      <c r="H2" s="40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69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69"/>
      <c r="J7" s="41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32</v>
      </c>
      <c r="H38" s="40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J72*-1</f>
        <v>0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2" t="s">
        <v>12</v>
      </c>
      <c r="H66" s="4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13</v>
      </c>
      <c r="H67" s="4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2" t="s">
        <v>14</v>
      </c>
      <c r="H68" s="4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15</v>
      </c>
      <c r="H69" s="4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16</v>
      </c>
      <c r="H70" s="4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5</v>
      </c>
      <c r="H71" s="4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2" t="s">
        <v>32</v>
      </c>
      <c r="H72" s="4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8" t="s">
        <v>22</v>
      </c>
      <c r="G1" s="408"/>
      <c r="H1" s="40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7" t="s">
        <v>32</v>
      </c>
      <c r="H40" s="40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J71*-1</f>
        <v>12110891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2" t="s">
        <v>12</v>
      </c>
      <c r="H65" s="4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2" t="s">
        <v>13</v>
      </c>
      <c r="H66" s="4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14</v>
      </c>
      <c r="H67" s="4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2" t="s">
        <v>15</v>
      </c>
      <c r="H68" s="4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16</v>
      </c>
      <c r="H69" s="4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5</v>
      </c>
      <c r="H70" s="4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32</v>
      </c>
      <c r="H71" s="4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2018-11-10T10:32:02Z</dcterms:modified>
</cp:coreProperties>
</file>