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65" windowWidth="4095" windowHeight="1110" tabRatio="891" firstSheet="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ansyah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Bentang!$A$1:$J$70</definedName>
    <definedName name="_xlnm.Print_Area" localSheetId="25">BOJES!$A$1:$J$38</definedName>
    <definedName name="_xlnm.Print_Area" localSheetId="15">Febriansyah!$A$1:$J$40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ST'!$A$5:$J$477</definedName>
    <definedName name="_xlnm.Print_Area" localSheetId="28">Widya!$A$1:$J$25</definedName>
    <definedName name="_xlnm.Print_Area" localSheetId="7">Yuan!$N$70:$N$103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35" l="1"/>
  <c r="L1" i="35"/>
  <c r="L2" i="12"/>
  <c r="L1" i="12"/>
  <c r="M1" i="2"/>
  <c r="M2" i="2"/>
  <c r="L1" i="2"/>
  <c r="L2" i="61" l="1"/>
  <c r="L1" i="61"/>
  <c r="L2" i="54"/>
  <c r="L1" i="54"/>
  <c r="M2" i="57" l="1"/>
  <c r="M1" i="57"/>
  <c r="B6" i="15" l="1"/>
  <c r="B5" i="15"/>
  <c r="B21" i="15" l="1"/>
  <c r="B11" i="15"/>
  <c r="B13" i="15" l="1"/>
  <c r="B19" i="15"/>
  <c r="N1" i="54" l="1"/>
  <c r="N2" i="54"/>
  <c r="M1" i="58" l="1"/>
  <c r="M2" i="58"/>
  <c r="M73" i="61" l="1"/>
  <c r="M72" i="61"/>
  <c r="M71" i="61"/>
  <c r="M435" i="54" l="1"/>
  <c r="M434" i="54"/>
  <c r="M433" i="54"/>
  <c r="L2" i="2" l="1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09" i="61" l="1"/>
  <c r="J107" i="61"/>
  <c r="J105" i="61"/>
  <c r="J104" i="61"/>
  <c r="F102" i="61"/>
  <c r="C102" i="61"/>
  <c r="J106" i="61" l="1"/>
  <c r="J108" i="61" s="1"/>
  <c r="J110" i="61" s="1"/>
  <c r="I110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10" i="58" l="1"/>
  <c r="J1508" i="58"/>
  <c r="J1506" i="58"/>
  <c r="J1505" i="58"/>
  <c r="I1503" i="58"/>
  <c r="H1503" i="58"/>
  <c r="G1503" i="58"/>
  <c r="F1503" i="58"/>
  <c r="D1503" i="58"/>
  <c r="C1503" i="58"/>
  <c r="L666" i="58"/>
  <c r="L665" i="58"/>
  <c r="M3" i="58"/>
  <c r="N3" i="58" l="1"/>
  <c r="J1507" i="58"/>
  <c r="J1509" i="58" s="1"/>
  <c r="J1511" i="58" s="1"/>
  <c r="I1511" i="58" l="1"/>
  <c r="I2" i="58"/>
  <c r="C8" i="15" s="1"/>
  <c r="M66" i="57" l="1"/>
  <c r="M65" i="57"/>
  <c r="M67" i="57" l="1"/>
  <c r="L15" i="2"/>
  <c r="L16" i="2"/>
  <c r="L17" i="2"/>
  <c r="J350" i="57" l="1"/>
  <c r="J348" i="57"/>
  <c r="J346" i="57"/>
  <c r="J345" i="57"/>
  <c r="G343" i="57"/>
  <c r="F343" i="57"/>
  <c r="C343" i="57"/>
  <c r="J347" i="57" l="1"/>
  <c r="J349" i="57" s="1"/>
  <c r="J351" i="57" s="1"/>
  <c r="I351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9" i="55"/>
  <c r="J67" i="55"/>
  <c r="J65" i="55"/>
  <c r="J64" i="55"/>
  <c r="G62" i="55"/>
  <c r="F62" i="55"/>
  <c r="C62" i="55"/>
  <c r="M1" i="56" l="1"/>
  <c r="J66" i="55"/>
  <c r="J68" i="55" s="1"/>
  <c r="J70" i="55" s="1"/>
  <c r="I70" i="55" s="1"/>
  <c r="I2" i="55" l="1"/>
  <c r="C9" i="15" s="1"/>
  <c r="I42" i="30" l="1"/>
  <c r="I44" i="30"/>
  <c r="I37" i="18" l="1"/>
  <c r="I39" i="18"/>
  <c r="L3" i="12" l="1"/>
  <c r="B17" i="15" l="1"/>
  <c r="B14" i="15"/>
  <c r="J476" i="54" l="1"/>
  <c r="J474" i="54"/>
  <c r="J472" i="54"/>
  <c r="J471" i="54"/>
  <c r="I469" i="54"/>
  <c r="H469" i="54"/>
  <c r="G469" i="54"/>
  <c r="F469" i="54"/>
  <c r="D469" i="54"/>
  <c r="C469" i="54"/>
  <c r="J473" i="54" l="1"/>
  <c r="J475" i="54" s="1"/>
  <c r="J477" i="54" s="1"/>
  <c r="I2" i="54" s="1"/>
  <c r="C5" i="15" s="1"/>
  <c r="L3" i="54"/>
  <c r="N3" i="54" s="1"/>
  <c r="I477" i="54" l="1"/>
  <c r="J213" i="35" l="1"/>
  <c r="J217" i="35"/>
  <c r="J215" i="35"/>
  <c r="J212" i="35"/>
  <c r="G210" i="35"/>
  <c r="F210" i="35"/>
  <c r="J214" i="35" l="1"/>
  <c r="J216" i="35" s="1"/>
  <c r="J21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7" i="2" l="1"/>
  <c r="I222" i="2"/>
  <c r="H222" i="2"/>
  <c r="G222" i="2"/>
  <c r="F22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6" i="12"/>
  <c r="J84" i="12"/>
  <c r="J82" i="12"/>
  <c r="J81" i="12"/>
  <c r="F79" i="12"/>
  <c r="C7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9" i="2"/>
  <c r="J225" i="2"/>
  <c r="J224" i="2"/>
  <c r="D222" i="2"/>
  <c r="C222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6" i="2"/>
  <c r="J228" i="2" s="1"/>
  <c r="J230" i="2" s="1"/>
  <c r="I230" i="2" s="1"/>
  <c r="J55" i="11"/>
  <c r="J57" i="11" s="1"/>
  <c r="J59" i="11" s="1"/>
  <c r="J59" i="34"/>
  <c r="I2" i="21"/>
  <c r="I59" i="21"/>
  <c r="J122" i="20"/>
  <c r="J124" i="20" s="1"/>
  <c r="J126" i="20" s="1"/>
  <c r="I2" i="20" s="1"/>
  <c r="J83" i="12"/>
  <c r="J85" i="12" s="1"/>
  <c r="J87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7" i="12"/>
  <c r="I126" i="20"/>
  <c r="I52" i="18"/>
  <c r="I95" i="4"/>
  <c r="I42" i="32"/>
  <c r="I2" i="32"/>
  <c r="I2" i="6"/>
  <c r="I2" i="17"/>
  <c r="I2" i="16"/>
  <c r="C15" i="15" s="1"/>
  <c r="I25" i="25"/>
  <c r="I218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<sst xmlns="http://schemas.openxmlformats.org/spreadsheetml/2006/main" count="2413" uniqueCount="229">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</sst>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77"/>
  <sheetViews>
    <sheetView zoomScaleNormal="100" workbookViewId="0">
      <pane ySplit="7" topLeftCell="A455" activePane="bottomLeft" state="frozen"/>
      <selection pane="bottomLeft" activeCell="J459" sqref="J45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7" t="s">
        <v>22</v>
      </c>
      <c r="G1" s="407"/>
      <c r="H1" s="407"/>
      <c r="I1" s="220" t="s">
        <v>20</v>
      </c>
      <c r="J1" s="218"/>
      <c r="L1" s="275">
        <f>SUM(D449:D459)</f>
        <v>4356365</v>
      </c>
      <c r="M1" s="238">
        <v>5921913</v>
      </c>
      <c r="N1" s="238">
        <f>L1-M1</f>
        <v>-1565548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7" t="s">
        <v>21</v>
      </c>
      <c r="G2" s="407"/>
      <c r="H2" s="407"/>
      <c r="I2" s="220">
        <f>J477*-1</f>
        <v>2826951</v>
      </c>
      <c r="J2" s="218"/>
      <c r="L2" s="276">
        <f>SUM(G449:G459)</f>
        <v>382288</v>
      </c>
      <c r="M2" s="238">
        <v>619763</v>
      </c>
      <c r="N2" s="238">
        <f>L2-M2</f>
        <v>-237475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3974077</v>
      </c>
      <c r="M3" s="238">
        <f>M1-M2</f>
        <v>5302150</v>
      </c>
      <c r="N3" s="238">
        <f>L3+M3</f>
        <v>9276227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8" t="s">
        <v>59</v>
      </c>
      <c r="B5" s="408"/>
      <c r="C5" s="408"/>
      <c r="D5" s="408"/>
      <c r="E5" s="408"/>
      <c r="F5" s="408"/>
      <c r="G5" s="408"/>
      <c r="H5" s="408"/>
      <c r="I5" s="408"/>
      <c r="J5" s="408"/>
      <c r="L5" s="274"/>
      <c r="M5" s="238"/>
      <c r="N5" s="238"/>
      <c r="O5" s="238"/>
    </row>
    <row r="6" spans="1:15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11" t="s">
        <v>5</v>
      </c>
      <c r="J6" s="412" t="s">
        <v>6</v>
      </c>
    </row>
    <row r="7" spans="1:15" x14ac:dyDescent="0.25">
      <c r="A7" s="409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0"/>
      <c r="I7" s="411"/>
      <c r="J7" s="41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10">
        <v>43416</v>
      </c>
      <c r="B460" s="115">
        <v>180179376</v>
      </c>
      <c r="C460" s="306">
        <v>11</v>
      </c>
      <c r="D460" s="117">
        <v>1205663</v>
      </c>
      <c r="E460" s="118">
        <v>180046118</v>
      </c>
      <c r="F460" s="120">
        <v>1</v>
      </c>
      <c r="G460" s="117">
        <v>86013</v>
      </c>
      <c r="H460" s="118"/>
      <c r="I460" s="213"/>
      <c r="J460" s="117"/>
    </row>
    <row r="461" spans="1:10" ht="15.75" customHeight="1" x14ac:dyDescent="0.25">
      <c r="A461" s="210">
        <v>43416</v>
      </c>
      <c r="B461" s="115">
        <v>180179418</v>
      </c>
      <c r="C461" s="306">
        <v>5</v>
      </c>
      <c r="D461" s="117">
        <v>588263</v>
      </c>
      <c r="E461" s="118"/>
      <c r="F461" s="120"/>
      <c r="G461" s="117"/>
      <c r="H461" s="118"/>
      <c r="I461" s="213"/>
      <c r="J461" s="117"/>
    </row>
    <row r="462" spans="1:10" ht="15.75" customHeight="1" x14ac:dyDescent="0.25">
      <c r="A462" s="210">
        <v>43417</v>
      </c>
      <c r="B462" s="115">
        <v>180179482</v>
      </c>
      <c r="C462" s="306">
        <v>8</v>
      </c>
      <c r="D462" s="117">
        <v>773850</v>
      </c>
      <c r="E462" s="118">
        <v>180046136</v>
      </c>
      <c r="F462" s="120">
        <v>1</v>
      </c>
      <c r="G462" s="117">
        <v>126000</v>
      </c>
      <c r="H462" s="118"/>
      <c r="I462" s="213"/>
      <c r="J462" s="117"/>
    </row>
    <row r="463" spans="1:10" ht="15.75" customHeight="1" x14ac:dyDescent="0.25">
      <c r="A463" s="210">
        <v>43417</v>
      </c>
      <c r="B463" s="115">
        <v>180179509</v>
      </c>
      <c r="C463" s="306">
        <v>4</v>
      </c>
      <c r="D463" s="117">
        <v>471188</v>
      </c>
      <c r="E463" s="118"/>
      <c r="F463" s="120"/>
      <c r="G463" s="117"/>
      <c r="H463" s="118"/>
      <c r="I463" s="213"/>
      <c r="J463" s="117"/>
    </row>
    <row r="464" spans="1:10" ht="15.75" customHeight="1" x14ac:dyDescent="0.25">
      <c r="A464" s="210"/>
      <c r="B464" s="115"/>
      <c r="C464" s="306"/>
      <c r="D464" s="117"/>
      <c r="E464" s="118"/>
      <c r="F464" s="120"/>
      <c r="G464" s="117"/>
      <c r="H464" s="118"/>
      <c r="I464" s="213"/>
      <c r="J464" s="117"/>
    </row>
    <row r="465" spans="1:14" ht="15.75" customHeight="1" x14ac:dyDescent="0.25">
      <c r="A465" s="210"/>
      <c r="B465" s="115"/>
      <c r="C465" s="306"/>
      <c r="D465" s="117"/>
      <c r="E465" s="118"/>
      <c r="F465" s="120"/>
      <c r="G465" s="117"/>
      <c r="H465" s="118"/>
      <c r="I465" s="213"/>
      <c r="J465" s="117"/>
    </row>
    <row r="466" spans="1:14" ht="15.75" customHeight="1" x14ac:dyDescent="0.25">
      <c r="A466" s="210"/>
      <c r="B466" s="115"/>
      <c r="C466" s="306"/>
      <c r="D466" s="117"/>
      <c r="E466" s="118"/>
      <c r="F466" s="120"/>
      <c r="G466" s="117"/>
      <c r="H466" s="118"/>
      <c r="I466" s="213"/>
      <c r="J466" s="117"/>
      <c r="N466" s="233">
        <v>0</v>
      </c>
    </row>
    <row r="467" spans="1:14" ht="15.75" customHeight="1" x14ac:dyDescent="0.25">
      <c r="A467" s="210"/>
      <c r="B467" s="115"/>
      <c r="C467" s="306"/>
      <c r="D467" s="117"/>
      <c r="E467" s="118"/>
      <c r="F467" s="120"/>
      <c r="G467" s="117"/>
      <c r="H467" s="118"/>
      <c r="I467" s="213"/>
      <c r="J467" s="117"/>
    </row>
    <row r="468" spans="1:14" x14ac:dyDescent="0.25">
      <c r="A468" s="235"/>
      <c r="B468" s="234"/>
      <c r="C468" s="12"/>
      <c r="D468" s="236"/>
      <c r="E468" s="237"/>
      <c r="F468" s="240"/>
      <c r="G468" s="236"/>
      <c r="H468" s="237"/>
      <c r="I468" s="239"/>
      <c r="J468" s="236"/>
    </row>
    <row r="469" spans="1:14" x14ac:dyDescent="0.25">
      <c r="A469" s="235"/>
      <c r="B469" s="223" t="s">
        <v>11</v>
      </c>
      <c r="C469" s="229">
        <f>SUM(C8:C468)</f>
        <v>4179</v>
      </c>
      <c r="D469" s="224">
        <f>SUM(D8:D468)</f>
        <v>433104289</v>
      </c>
      <c r="E469" s="223" t="s">
        <v>11</v>
      </c>
      <c r="F469" s="232">
        <f>SUM(F8:F468)</f>
        <v>556</v>
      </c>
      <c r="G469" s="224">
        <f>SUM(G8:G468)</f>
        <v>61012042</v>
      </c>
      <c r="H469" s="232">
        <f>SUM(H8:H468)</f>
        <v>0</v>
      </c>
      <c r="I469" s="232">
        <f>SUM(I8:I468)</f>
        <v>369265296</v>
      </c>
      <c r="J469" s="5"/>
    </row>
    <row r="470" spans="1:14" x14ac:dyDescent="0.25">
      <c r="A470" s="235"/>
      <c r="B470" s="223"/>
      <c r="C470" s="229"/>
      <c r="D470" s="224"/>
      <c r="E470" s="223"/>
      <c r="F470" s="232"/>
      <c r="G470" s="224"/>
      <c r="H470" s="232"/>
      <c r="I470" s="232"/>
      <c r="J470" s="5"/>
    </row>
    <row r="471" spans="1:14" x14ac:dyDescent="0.25">
      <c r="A471" s="225"/>
      <c r="B471" s="226"/>
      <c r="C471" s="12"/>
      <c r="D471" s="236"/>
      <c r="E471" s="223"/>
      <c r="F471" s="240"/>
      <c r="G471" s="413" t="s">
        <v>12</v>
      </c>
      <c r="H471" s="413"/>
      <c r="I471" s="239"/>
      <c r="J471" s="227">
        <f>SUM(D8:D468)</f>
        <v>433104289</v>
      </c>
    </row>
    <row r="472" spans="1:14" x14ac:dyDescent="0.25">
      <c r="A472" s="235"/>
      <c r="B472" s="234"/>
      <c r="C472" s="12"/>
      <c r="D472" s="236"/>
      <c r="E472" s="237"/>
      <c r="F472" s="240"/>
      <c r="G472" s="413" t="s">
        <v>13</v>
      </c>
      <c r="H472" s="413"/>
      <c r="I472" s="239"/>
      <c r="J472" s="227">
        <f>SUM(G8:G468)</f>
        <v>61012042</v>
      </c>
    </row>
    <row r="473" spans="1:14" x14ac:dyDescent="0.25">
      <c r="A473" s="228"/>
      <c r="B473" s="237"/>
      <c r="C473" s="12"/>
      <c r="D473" s="236"/>
      <c r="E473" s="237"/>
      <c r="F473" s="240"/>
      <c r="G473" s="413" t="s">
        <v>14</v>
      </c>
      <c r="H473" s="413"/>
      <c r="I473" s="41"/>
      <c r="J473" s="229">
        <f>J471-J472</f>
        <v>372092247</v>
      </c>
    </row>
    <row r="474" spans="1:14" x14ac:dyDescent="0.25">
      <c r="A474" s="235"/>
      <c r="B474" s="230"/>
      <c r="C474" s="12"/>
      <c r="D474" s="231"/>
      <c r="E474" s="237"/>
      <c r="F474" s="240"/>
      <c r="G474" s="413" t="s">
        <v>15</v>
      </c>
      <c r="H474" s="413"/>
      <c r="I474" s="239"/>
      <c r="J474" s="227">
        <f>SUM(H8:H468)</f>
        <v>0</v>
      </c>
    </row>
    <row r="475" spans="1:14" x14ac:dyDescent="0.25">
      <c r="A475" s="235"/>
      <c r="B475" s="230"/>
      <c r="C475" s="12"/>
      <c r="D475" s="231"/>
      <c r="E475" s="237"/>
      <c r="F475" s="240"/>
      <c r="G475" s="413" t="s">
        <v>16</v>
      </c>
      <c r="H475" s="413"/>
      <c r="I475" s="239"/>
      <c r="J475" s="227">
        <f>J473+J474</f>
        <v>372092247</v>
      </c>
    </row>
    <row r="476" spans="1:14" x14ac:dyDescent="0.25">
      <c r="A476" s="235"/>
      <c r="B476" s="230"/>
      <c r="C476" s="12"/>
      <c r="D476" s="231"/>
      <c r="E476" s="237"/>
      <c r="F476" s="240"/>
      <c r="G476" s="413" t="s">
        <v>5</v>
      </c>
      <c r="H476" s="413"/>
      <c r="I476" s="239"/>
      <c r="J476" s="227">
        <f>SUM(I8:I468)</f>
        <v>369265296</v>
      </c>
    </row>
    <row r="477" spans="1:14" x14ac:dyDescent="0.25">
      <c r="A477" s="235"/>
      <c r="B477" s="230"/>
      <c r="C477" s="12"/>
      <c r="D477" s="231"/>
      <c r="E477" s="237"/>
      <c r="F477" s="240"/>
      <c r="G477" s="413" t="s">
        <v>31</v>
      </c>
      <c r="H477" s="413"/>
      <c r="I477" s="240" t="str">
        <f>IF(J477&gt;0,"SALDO",IF(J477&lt;0,"PIUTANG",IF(J477=0,"LUNAS")))</f>
        <v>PIUTANG</v>
      </c>
      <c r="J477" s="227">
        <f>J476-J475</f>
        <v>-2826951</v>
      </c>
    </row>
  </sheetData>
  <mergeCells count="15">
    <mergeCell ref="G477:H477"/>
    <mergeCell ref="G471:H471"/>
    <mergeCell ref="G472:H472"/>
    <mergeCell ref="G473:H473"/>
    <mergeCell ref="G474:H474"/>
    <mergeCell ref="G475:H475"/>
    <mergeCell ref="G476:H47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0"/>
  <sheetViews>
    <sheetView workbookViewId="0">
      <pane ySplit="7" topLeftCell="A206" activePane="bottomLeft" state="frozen"/>
      <selection pane="bottomLeft" activeCell="B213" sqref="B2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7" t="s">
        <v>22</v>
      </c>
      <c r="G1" s="407"/>
      <c r="H1" s="407"/>
      <c r="I1" s="42" t="s">
        <v>20</v>
      </c>
      <c r="J1" s="20"/>
      <c r="L1" s="277">
        <f>SUM(D210:D212)</f>
        <v>555801</v>
      </c>
      <c r="M1" s="219">
        <f>SUM(D213:D217)</f>
        <v>911051</v>
      </c>
      <c r="N1" s="219">
        <f>L3+M3</f>
        <v>1466852</v>
      </c>
      <c r="O1" s="219">
        <f>L2+N1</f>
        <v>1466852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J230*-1</f>
        <v>1701790</v>
      </c>
      <c r="J2" s="20"/>
      <c r="L2" s="277">
        <f>SUM(G208:G209)</f>
        <v>0</v>
      </c>
      <c r="M2" s="219">
        <f>SUM(G214:G217)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555801</v>
      </c>
      <c r="M3" s="219">
        <f>M1-M2</f>
        <v>911051</v>
      </c>
      <c r="N3" s="219"/>
      <c r="O3" s="219"/>
      <c r="P3" s="219"/>
      <c r="Q3" s="219"/>
      <c r="R3" s="219"/>
    </row>
    <row r="5" spans="1:18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</row>
    <row r="6" spans="1:18" x14ac:dyDescent="0.25">
      <c r="A6" s="414" t="s">
        <v>2</v>
      </c>
      <c r="B6" s="410" t="s">
        <v>3</v>
      </c>
      <c r="C6" s="410"/>
      <c r="D6" s="410"/>
      <c r="E6" s="410"/>
      <c r="F6" s="410"/>
      <c r="G6" s="410"/>
      <c r="H6" s="415" t="s">
        <v>4</v>
      </c>
      <c r="I6" s="411" t="s">
        <v>5</v>
      </c>
      <c r="J6" s="412" t="s">
        <v>6</v>
      </c>
    </row>
    <row r="7" spans="1:18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1"/>
      <c r="J7" s="41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>
        <v>43403</v>
      </c>
      <c r="B210" s="234">
        <v>180178422</v>
      </c>
      <c r="C210" s="240">
        <v>2</v>
      </c>
      <c r="D210" s="236">
        <v>169138</v>
      </c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>
        <v>43404</v>
      </c>
      <c r="B211" s="234">
        <v>180178480</v>
      </c>
      <c r="C211" s="240">
        <v>1</v>
      </c>
      <c r="D211" s="236">
        <v>126000</v>
      </c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>
        <v>43406</v>
      </c>
      <c r="B212" s="234">
        <v>180178640</v>
      </c>
      <c r="C212" s="240">
        <v>2</v>
      </c>
      <c r="D212" s="236">
        <v>260663</v>
      </c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>
        <v>43409</v>
      </c>
      <c r="B213" s="234">
        <v>180178834</v>
      </c>
      <c r="C213" s="240">
        <v>1</v>
      </c>
      <c r="D213" s="236">
        <v>101500</v>
      </c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>
        <v>43411</v>
      </c>
      <c r="B214" s="234">
        <v>180179023</v>
      </c>
      <c r="C214" s="240">
        <v>1</v>
      </c>
      <c r="D214" s="236">
        <v>111038</v>
      </c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2">
        <v>43412</v>
      </c>
      <c r="B215" s="234">
        <v>180179117</v>
      </c>
      <c r="C215" s="240">
        <v>3</v>
      </c>
      <c r="D215" s="236">
        <v>241675</v>
      </c>
      <c r="E215" s="237"/>
      <c r="F215" s="240"/>
      <c r="G215" s="236"/>
      <c r="H215" s="239"/>
      <c r="I215" s="239"/>
      <c r="J215" s="23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2">
        <v>43413</v>
      </c>
      <c r="B216" s="234">
        <v>180179195</v>
      </c>
      <c r="C216" s="240">
        <v>1</v>
      </c>
      <c r="D216" s="236">
        <v>145775</v>
      </c>
      <c r="E216" s="237"/>
      <c r="F216" s="240"/>
      <c r="G216" s="236"/>
      <c r="H216" s="239"/>
      <c r="I216" s="239"/>
      <c r="J216" s="23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2">
        <v>43414</v>
      </c>
      <c r="B217" s="234">
        <v>180179257</v>
      </c>
      <c r="C217" s="240">
        <v>3</v>
      </c>
      <c r="D217" s="236">
        <v>311063</v>
      </c>
      <c r="E217" s="237"/>
      <c r="F217" s="240"/>
      <c r="G217" s="236"/>
      <c r="H217" s="239"/>
      <c r="I217" s="239"/>
      <c r="J217" s="236"/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/>
      <c r="B219" s="234"/>
      <c r="C219" s="240"/>
      <c r="D219" s="236"/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/>
      <c r="B220" s="234"/>
      <c r="C220" s="240"/>
      <c r="D220" s="236"/>
      <c r="E220" s="237"/>
      <c r="F220" s="240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x14ac:dyDescent="0.25">
      <c r="A221" s="162"/>
      <c r="B221" s="3"/>
      <c r="C221" s="40"/>
      <c r="D221" s="6"/>
      <c r="E221" s="7"/>
      <c r="F221" s="40"/>
      <c r="G221" s="6"/>
      <c r="H221" s="39"/>
      <c r="I221" s="39"/>
      <c r="J221" s="6"/>
    </row>
    <row r="222" spans="1:18" x14ac:dyDescent="0.25">
      <c r="A222" s="162"/>
      <c r="B222" s="8" t="s">
        <v>11</v>
      </c>
      <c r="C222" s="77">
        <f>SUM(C8:C221)</f>
        <v>1071</v>
      </c>
      <c r="D222" s="9">
        <f>SUM(D8:D221)</f>
        <v>115807698</v>
      </c>
      <c r="E222" s="8" t="s">
        <v>11</v>
      </c>
      <c r="F222" s="77">
        <f>SUM(F8:F221)</f>
        <v>92</v>
      </c>
      <c r="G222" s="5">
        <f>SUM(G8:G221)</f>
        <v>19652903</v>
      </c>
      <c r="H222" s="40">
        <f>SUM(H8:H221)</f>
        <v>0</v>
      </c>
      <c r="I222" s="40">
        <f>SUM(I8:I221)</f>
        <v>94453005</v>
      </c>
      <c r="J222" s="5"/>
    </row>
    <row r="223" spans="1:18" x14ac:dyDescent="0.25">
      <c r="A223" s="162"/>
      <c r="B223" s="8"/>
      <c r="C223" s="77"/>
      <c r="D223" s="9"/>
      <c r="E223" s="8"/>
      <c r="F223" s="77"/>
      <c r="G223" s="5"/>
      <c r="H223" s="40"/>
      <c r="I223" s="40"/>
      <c r="J223" s="5"/>
    </row>
    <row r="224" spans="1:18" x14ac:dyDescent="0.25">
      <c r="A224" s="163"/>
      <c r="B224" s="11"/>
      <c r="C224" s="40"/>
      <c r="D224" s="6"/>
      <c r="E224" s="8"/>
      <c r="F224" s="40"/>
      <c r="G224" s="413" t="s">
        <v>12</v>
      </c>
      <c r="H224" s="413"/>
      <c r="I224" s="39"/>
      <c r="J224" s="13">
        <f>SUM(D8:D221)</f>
        <v>115807698</v>
      </c>
    </row>
    <row r="225" spans="1:10" x14ac:dyDescent="0.25">
      <c r="A225" s="162"/>
      <c r="B225" s="3"/>
      <c r="C225" s="40"/>
      <c r="D225" s="6"/>
      <c r="E225" s="7"/>
      <c r="F225" s="40"/>
      <c r="G225" s="413" t="s">
        <v>13</v>
      </c>
      <c r="H225" s="413"/>
      <c r="I225" s="39"/>
      <c r="J225" s="13">
        <f>SUM(G8:G221)</f>
        <v>19652903</v>
      </c>
    </row>
    <row r="226" spans="1:10" x14ac:dyDescent="0.25">
      <c r="A226" s="164"/>
      <c r="B226" s="7"/>
      <c r="C226" s="40"/>
      <c r="D226" s="6"/>
      <c r="E226" s="7"/>
      <c r="F226" s="40"/>
      <c r="G226" s="413" t="s">
        <v>14</v>
      </c>
      <c r="H226" s="413"/>
      <c r="I226" s="41"/>
      <c r="J226" s="15">
        <f>J224-J225</f>
        <v>96154795</v>
      </c>
    </row>
    <row r="227" spans="1:10" x14ac:dyDescent="0.25">
      <c r="A227" s="162"/>
      <c r="B227" s="16"/>
      <c r="C227" s="40"/>
      <c r="D227" s="17"/>
      <c r="E227" s="7"/>
      <c r="F227" s="40"/>
      <c r="G227" s="413" t="s">
        <v>15</v>
      </c>
      <c r="H227" s="413"/>
      <c r="I227" s="39"/>
      <c r="J227" s="13">
        <f>SUM(H8:H221)</f>
        <v>0</v>
      </c>
    </row>
    <row r="228" spans="1:10" x14ac:dyDescent="0.25">
      <c r="A228" s="162"/>
      <c r="B228" s="16"/>
      <c r="C228" s="40"/>
      <c r="D228" s="17"/>
      <c r="E228" s="7"/>
      <c r="F228" s="40"/>
      <c r="G228" s="413" t="s">
        <v>16</v>
      </c>
      <c r="H228" s="413"/>
      <c r="I228" s="39"/>
      <c r="J228" s="13">
        <f>J226+J227</f>
        <v>96154795</v>
      </c>
    </row>
    <row r="229" spans="1:10" x14ac:dyDescent="0.25">
      <c r="A229" s="162"/>
      <c r="B229" s="16"/>
      <c r="C229" s="40"/>
      <c r="D229" s="17"/>
      <c r="E229" s="7"/>
      <c r="F229" s="40"/>
      <c r="G229" s="413" t="s">
        <v>5</v>
      </c>
      <c r="H229" s="413"/>
      <c r="I229" s="39"/>
      <c r="J229" s="13">
        <f>SUM(I8:I221)</f>
        <v>94453005</v>
      </c>
    </row>
    <row r="230" spans="1:10" x14ac:dyDescent="0.25">
      <c r="A230" s="162"/>
      <c r="B230" s="16"/>
      <c r="C230" s="40"/>
      <c r="D230" s="17"/>
      <c r="E230" s="7"/>
      <c r="F230" s="40"/>
      <c r="G230" s="413" t="s">
        <v>31</v>
      </c>
      <c r="H230" s="413"/>
      <c r="I230" s="40" t="str">
        <f>IF(J230&gt;0,"SALDO",IF(J230&lt;0,"PIUTANG",IF(J230=0,"LUNAS")))</f>
        <v>PIUTANG</v>
      </c>
      <c r="J230" s="13">
        <f>J229-J228</f>
        <v>-1701790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9:H229"/>
    <mergeCell ref="G230:H230"/>
    <mergeCell ref="G224:H224"/>
    <mergeCell ref="G225:H225"/>
    <mergeCell ref="G226:H226"/>
    <mergeCell ref="G227:H227"/>
    <mergeCell ref="G228:H228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11"/>
  <sheetViews>
    <sheetView workbookViewId="0">
      <pane ySplit="7" topLeftCell="A1486" activePane="bottomLeft" state="frozen"/>
      <selection pane="bottomLeft" activeCell="B1499" sqref="B149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SUM(D1490:D1493)</f>
        <v>16513264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J1511*-1</f>
        <v>6559613</v>
      </c>
      <c r="J2" s="218"/>
      <c r="L2" s="219">
        <f>SUM(G1490:G1493)</f>
        <v>0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16513264</v>
      </c>
      <c r="M3" s="219">
        <f>M1-M2</f>
        <v>6789389</v>
      </c>
      <c r="N3" s="219">
        <f>L3+M3</f>
        <v>23302653</v>
      </c>
    </row>
    <row r="4" spans="1:18" x14ac:dyDescent="0.25">
      <c r="L4" s="233"/>
    </row>
    <row r="5" spans="1:18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</row>
    <row r="6" spans="1:18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8" t="s">
        <v>4</v>
      </c>
      <c r="I6" s="420" t="s">
        <v>5</v>
      </c>
      <c r="J6" s="422" t="s">
        <v>6</v>
      </c>
    </row>
    <row r="7" spans="1:18" x14ac:dyDescent="0.25">
      <c r="A7" s="409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9"/>
      <c r="I7" s="421"/>
      <c r="J7" s="423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98">
        <v>43417</v>
      </c>
      <c r="B1494" s="99">
        <v>180179452</v>
      </c>
      <c r="C1494" s="100">
        <v>45</v>
      </c>
      <c r="D1494" s="34">
        <v>4946638</v>
      </c>
      <c r="E1494" s="99">
        <v>180046127</v>
      </c>
      <c r="F1494" s="100">
        <v>16</v>
      </c>
      <c r="G1494" s="34">
        <v>1871363</v>
      </c>
      <c r="H1494" s="102"/>
      <c r="I1494" s="102"/>
      <c r="J1494" s="34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98">
        <v>43417</v>
      </c>
      <c r="B1495" s="99">
        <v>180179457</v>
      </c>
      <c r="C1495" s="100">
        <v>5</v>
      </c>
      <c r="D1495" s="34">
        <v>597800</v>
      </c>
      <c r="E1495" s="99"/>
      <c r="F1495" s="100"/>
      <c r="G1495" s="34"/>
      <c r="H1495" s="102"/>
      <c r="I1495" s="102"/>
      <c r="J1495" s="34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98">
        <v>43417</v>
      </c>
      <c r="B1496" s="99">
        <v>180179645</v>
      </c>
      <c r="C1496" s="100">
        <v>5</v>
      </c>
      <c r="D1496" s="34">
        <v>527100</v>
      </c>
      <c r="E1496" s="99"/>
      <c r="F1496" s="100"/>
      <c r="G1496" s="34"/>
      <c r="H1496" s="102"/>
      <c r="I1496" s="102"/>
      <c r="J1496" s="34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98">
        <v>43417</v>
      </c>
      <c r="B1497" s="99">
        <v>180179493</v>
      </c>
      <c r="C1497" s="100">
        <v>7</v>
      </c>
      <c r="D1497" s="34">
        <v>676638</v>
      </c>
      <c r="E1497" s="99"/>
      <c r="F1497" s="100"/>
      <c r="G1497" s="34"/>
      <c r="H1497" s="102"/>
      <c r="I1497" s="102"/>
      <c r="J1497" s="34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98">
        <v>43417</v>
      </c>
      <c r="B1498" s="99">
        <v>180179499</v>
      </c>
      <c r="C1498" s="100">
        <v>9</v>
      </c>
      <c r="D1498" s="34">
        <v>844375</v>
      </c>
      <c r="E1498" s="99"/>
      <c r="F1498" s="100"/>
      <c r="G1498" s="34"/>
      <c r="H1498" s="102"/>
      <c r="I1498" s="102"/>
      <c r="J1498" s="34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98">
        <v>43417</v>
      </c>
      <c r="B1499" s="99">
        <v>180179513</v>
      </c>
      <c r="C1499" s="100">
        <v>8</v>
      </c>
      <c r="D1499" s="34">
        <v>838425</v>
      </c>
      <c r="E1499" s="99"/>
      <c r="F1499" s="100"/>
      <c r="G1499" s="34"/>
      <c r="H1499" s="102"/>
      <c r="I1499" s="102"/>
      <c r="J1499" s="34"/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98"/>
      <c r="B1500" s="99"/>
      <c r="C1500" s="100"/>
      <c r="D1500" s="34"/>
      <c r="E1500" s="99"/>
      <c r="F1500" s="100"/>
      <c r="G1500" s="34"/>
      <c r="H1500" s="102"/>
      <c r="I1500" s="102"/>
      <c r="J1500" s="34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98"/>
      <c r="B1501" s="99"/>
      <c r="C1501" s="100"/>
      <c r="D1501" s="34"/>
      <c r="E1501" s="99"/>
      <c r="F1501" s="100"/>
      <c r="G1501" s="34"/>
      <c r="H1501" s="102"/>
      <c r="I1501" s="102"/>
      <c r="J1501" s="34"/>
      <c r="K1501" s="138"/>
      <c r="L1501" s="138"/>
      <c r="M1501" s="138"/>
      <c r="N1501" s="138"/>
      <c r="O1501" s="138"/>
      <c r="P1501" s="138"/>
      <c r="Q1501" s="138"/>
      <c r="R1501" s="138"/>
    </row>
    <row r="1502" spans="1:18" x14ac:dyDescent="0.25">
      <c r="A1502" s="235"/>
      <c r="B1502" s="234"/>
      <c r="C1502" s="240"/>
      <c r="D1502" s="236"/>
      <c r="E1502" s="234"/>
      <c r="F1502" s="240"/>
      <c r="G1502" s="236"/>
      <c r="H1502" s="239"/>
      <c r="I1502" s="239"/>
      <c r="J1502" s="236"/>
    </row>
    <row r="1503" spans="1:18" s="218" customFormat="1" x14ac:dyDescent="0.25">
      <c r="A1503" s="226"/>
      <c r="B1503" s="223" t="s">
        <v>11</v>
      </c>
      <c r="C1503" s="232">
        <f>SUM(C8:C1502)</f>
        <v>15281</v>
      </c>
      <c r="D1503" s="224">
        <f>SUM(D8:D1502)</f>
        <v>1654421943</v>
      </c>
      <c r="E1503" s="223" t="s">
        <v>11</v>
      </c>
      <c r="F1503" s="232">
        <f>SUM(F8:F1502)</f>
        <v>1358</v>
      </c>
      <c r="G1503" s="224">
        <f>SUM(G8:G1502)</f>
        <v>148315974</v>
      </c>
      <c r="H1503" s="232">
        <f>SUM(H8:H1502)</f>
        <v>0</v>
      </c>
      <c r="I1503" s="232">
        <f>SUM(I8:I1502)</f>
        <v>1499546356</v>
      </c>
      <c r="J1503" s="224"/>
      <c r="K1503" s="220"/>
      <c r="L1503" s="220"/>
      <c r="M1503" s="220"/>
      <c r="N1503" s="220"/>
      <c r="O1503" s="220"/>
      <c r="P1503" s="220"/>
      <c r="Q1503" s="220"/>
      <c r="R1503" s="220"/>
    </row>
    <row r="1504" spans="1:18" s="218" customFormat="1" x14ac:dyDescent="0.25">
      <c r="A1504" s="226"/>
      <c r="B1504" s="223"/>
      <c r="C1504" s="232"/>
      <c r="D1504" s="224"/>
      <c r="E1504" s="223"/>
      <c r="F1504" s="232"/>
      <c r="G1504" s="224"/>
      <c r="H1504" s="232"/>
      <c r="I1504" s="232"/>
      <c r="J1504" s="224"/>
      <c r="K1504" s="220"/>
      <c r="M1504" s="220"/>
      <c r="N1504" s="220"/>
      <c r="O1504" s="220"/>
      <c r="P1504" s="220"/>
      <c r="Q1504" s="220"/>
      <c r="R1504" s="220"/>
    </row>
    <row r="1505" spans="1:18" x14ac:dyDescent="0.25">
      <c r="A1505" s="225"/>
      <c r="B1505" s="226"/>
      <c r="C1505" s="240"/>
      <c r="D1505" s="236"/>
      <c r="E1505" s="223"/>
      <c r="F1505" s="240"/>
      <c r="G1505" s="416" t="s">
        <v>12</v>
      </c>
      <c r="H1505" s="417"/>
      <c r="I1505" s="236"/>
      <c r="J1505" s="227">
        <f>SUM(D8:D1502)</f>
        <v>1654421943</v>
      </c>
      <c r="P1505" s="220"/>
      <c r="Q1505" s="220"/>
      <c r="R1505" s="233"/>
    </row>
    <row r="1506" spans="1:18" x14ac:dyDescent="0.25">
      <c r="A1506" s="235"/>
      <c r="B1506" s="234"/>
      <c r="C1506" s="240"/>
      <c r="D1506" s="236"/>
      <c r="E1506" s="234"/>
      <c r="F1506" s="240"/>
      <c r="G1506" s="416" t="s">
        <v>13</v>
      </c>
      <c r="H1506" s="417"/>
      <c r="I1506" s="237"/>
      <c r="J1506" s="227">
        <f>SUM(G8:G1502)</f>
        <v>148315974</v>
      </c>
      <c r="R1506" s="233"/>
    </row>
    <row r="1507" spans="1:18" x14ac:dyDescent="0.25">
      <c r="A1507" s="228"/>
      <c r="B1507" s="237"/>
      <c r="C1507" s="240"/>
      <c r="D1507" s="236"/>
      <c r="E1507" s="234"/>
      <c r="F1507" s="240"/>
      <c r="G1507" s="416" t="s">
        <v>14</v>
      </c>
      <c r="H1507" s="417"/>
      <c r="I1507" s="229"/>
      <c r="J1507" s="229">
        <f>J1505-J1506</f>
        <v>1506105969</v>
      </c>
      <c r="L1507" s="220"/>
      <c r="R1507" s="233"/>
    </row>
    <row r="1508" spans="1:18" x14ac:dyDescent="0.25">
      <c r="A1508" s="235"/>
      <c r="B1508" s="230"/>
      <c r="C1508" s="240"/>
      <c r="D1508" s="231"/>
      <c r="E1508" s="234"/>
      <c r="F1508" s="240"/>
      <c r="G1508" s="416" t="s">
        <v>15</v>
      </c>
      <c r="H1508" s="417"/>
      <c r="I1508" s="237"/>
      <c r="J1508" s="227">
        <f>SUM(H8:H1502)</f>
        <v>0</v>
      </c>
      <c r="R1508" s="233"/>
    </row>
    <row r="1509" spans="1:18" x14ac:dyDescent="0.25">
      <c r="A1509" s="235"/>
      <c r="B1509" s="230"/>
      <c r="C1509" s="240"/>
      <c r="D1509" s="231"/>
      <c r="E1509" s="234"/>
      <c r="F1509" s="240"/>
      <c r="G1509" s="416" t="s">
        <v>16</v>
      </c>
      <c r="H1509" s="417"/>
      <c r="I1509" s="237"/>
      <c r="J1509" s="227">
        <f>J1507+J1508</f>
        <v>1506105969</v>
      </c>
      <c r="R1509" s="233"/>
    </row>
    <row r="1510" spans="1:18" x14ac:dyDescent="0.25">
      <c r="A1510" s="235"/>
      <c r="B1510" s="230"/>
      <c r="C1510" s="240"/>
      <c r="D1510" s="231"/>
      <c r="E1510" s="234"/>
      <c r="F1510" s="240"/>
      <c r="G1510" s="416" t="s">
        <v>5</v>
      </c>
      <c r="H1510" s="417"/>
      <c r="I1510" s="237"/>
      <c r="J1510" s="227">
        <f>SUM(I8:I1502)</f>
        <v>1499546356</v>
      </c>
      <c r="R1510" s="233"/>
    </row>
    <row r="1511" spans="1:18" x14ac:dyDescent="0.25">
      <c r="A1511" s="235"/>
      <c r="B1511" s="230"/>
      <c r="C1511" s="240"/>
      <c r="D1511" s="231"/>
      <c r="E1511" s="234"/>
      <c r="F1511" s="240"/>
      <c r="G1511" s="416" t="s">
        <v>31</v>
      </c>
      <c r="H1511" s="417"/>
      <c r="I1511" s="234" t="str">
        <f>IF(J1511&gt;0,"SALDO",IF(J1511&lt;0,"PIUTANG",IF(J1511=0,"LUNAS")))</f>
        <v>PIUTANG</v>
      </c>
      <c r="J1511" s="227">
        <f>J1510-J1509</f>
        <v>-6559613</v>
      </c>
      <c r="R1511" s="233"/>
    </row>
  </sheetData>
  <mergeCells count="13">
    <mergeCell ref="A5:J5"/>
    <mergeCell ref="A6:A7"/>
    <mergeCell ref="B6:G6"/>
    <mergeCell ref="H6:H7"/>
    <mergeCell ref="I6:I7"/>
    <mergeCell ref="J6:J7"/>
    <mergeCell ref="G1511:H1511"/>
    <mergeCell ref="G1505:H1505"/>
    <mergeCell ref="G1506:H1506"/>
    <mergeCell ref="G1507:H1507"/>
    <mergeCell ref="G1508:H1508"/>
    <mergeCell ref="G1509:H1509"/>
    <mergeCell ref="G1510:H1510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5" sqref="H73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4" t="s">
        <v>22</v>
      </c>
      <c r="G1" s="424"/>
      <c r="H1" s="424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J751*-1</f>
        <v>-1083297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  <c r="O4" s="219">
        <v>1924738</v>
      </c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39" t="s">
        <v>12</v>
      </c>
      <c r="H745" s="439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39" t="s">
        <v>13</v>
      </c>
      <c r="H746" s="439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39" t="s">
        <v>14</v>
      </c>
      <c r="H747" s="439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39" t="s">
        <v>15</v>
      </c>
      <c r="H748" s="439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39" t="s">
        <v>16</v>
      </c>
      <c r="H749" s="439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39" t="s">
        <v>5</v>
      </c>
      <c r="H750" s="439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39" t="s">
        <v>31</v>
      </c>
      <c r="H751" s="439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4" t="s">
        <v>22</v>
      </c>
      <c r="G1" s="424"/>
      <c r="H1" s="424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0" t="s">
        <v>12</v>
      </c>
      <c r="H650" s="440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9" t="s">
        <v>13</v>
      </c>
      <c r="H651" s="439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9" t="s">
        <v>14</v>
      </c>
      <c r="H652" s="439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9" t="s">
        <v>15</v>
      </c>
      <c r="H653" s="439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9" t="s">
        <v>16</v>
      </c>
      <c r="H654" s="439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9" t="s">
        <v>5</v>
      </c>
      <c r="H655" s="439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9" t="s">
        <v>31</v>
      </c>
      <c r="H656" s="439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57"/>
  <sheetViews>
    <sheetView zoomScale="85" zoomScaleNormal="85" workbookViewId="0">
      <pane ySplit="7" topLeftCell="A325" activePane="bottomLeft" state="frozen"/>
      <selection pane="bottomLeft" activeCell="B339" sqref="B3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7" t="s">
        <v>22</v>
      </c>
      <c r="G1" s="407"/>
      <c r="H1" s="407"/>
      <c r="I1" s="220"/>
      <c r="J1" s="218"/>
      <c r="M1" s="219">
        <f>SUM(D319:D331)</f>
        <v>8886939</v>
      </c>
      <c r="N1" s="219">
        <v>9821788</v>
      </c>
      <c r="O1" s="219">
        <f>N1-M1</f>
        <v>934849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7" t="s">
        <v>21</v>
      </c>
      <c r="G2" s="407"/>
      <c r="H2" s="407"/>
      <c r="I2" s="220">
        <f>J351*-1</f>
        <v>5718901</v>
      </c>
      <c r="J2" s="218"/>
      <c r="M2" s="219">
        <f>SUM(G319:G331)</f>
        <v>132388</v>
      </c>
      <c r="N2" s="219">
        <v>371963</v>
      </c>
      <c r="O2" s="219">
        <f>N2-M2</f>
        <v>239575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8754551</v>
      </c>
      <c r="N3" s="219">
        <f>N1-N2</f>
        <v>9449825</v>
      </c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9"/>
      <c r="I7" s="451"/>
      <c r="J7" s="423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98">
        <v>43414</v>
      </c>
      <c r="B332" s="99">
        <v>180179213</v>
      </c>
      <c r="C332" s="100">
        <v>1</v>
      </c>
      <c r="D332" s="34">
        <v>79013</v>
      </c>
      <c r="E332" s="101">
        <v>180046089</v>
      </c>
      <c r="F332" s="99">
        <v>1</v>
      </c>
      <c r="G332" s="34">
        <v>79013</v>
      </c>
      <c r="H332" s="102"/>
      <c r="I332" s="102"/>
      <c r="J332" s="34"/>
    </row>
    <row r="333" spans="1:10" x14ac:dyDescent="0.25">
      <c r="A333" s="98">
        <v>43414</v>
      </c>
      <c r="B333" s="99">
        <v>180179238</v>
      </c>
      <c r="C333" s="100">
        <v>7</v>
      </c>
      <c r="D333" s="34">
        <v>682675</v>
      </c>
      <c r="E333" s="101"/>
      <c r="F333" s="99"/>
      <c r="G333" s="34"/>
      <c r="H333" s="102"/>
      <c r="I333" s="102"/>
      <c r="J333" s="34"/>
    </row>
    <row r="334" spans="1:10" x14ac:dyDescent="0.25">
      <c r="A334" s="98">
        <v>43414</v>
      </c>
      <c r="B334" s="99">
        <v>180179275</v>
      </c>
      <c r="C334" s="100">
        <v>5</v>
      </c>
      <c r="D334" s="34">
        <v>527188</v>
      </c>
      <c r="E334" s="101"/>
      <c r="F334" s="99"/>
      <c r="G334" s="34"/>
      <c r="H334" s="102"/>
      <c r="I334" s="102"/>
      <c r="J334" s="34"/>
    </row>
    <row r="335" spans="1:10" x14ac:dyDescent="0.25">
      <c r="A335" s="98">
        <v>43416</v>
      </c>
      <c r="B335" s="99">
        <v>180179370</v>
      </c>
      <c r="C335" s="100">
        <v>14</v>
      </c>
      <c r="D335" s="34">
        <v>1163050</v>
      </c>
      <c r="E335" s="101">
        <v>180046122</v>
      </c>
      <c r="F335" s="99">
        <v>1</v>
      </c>
      <c r="G335" s="34">
        <v>118388</v>
      </c>
      <c r="H335" s="102"/>
      <c r="I335" s="102"/>
      <c r="J335" s="34"/>
    </row>
    <row r="336" spans="1:10" x14ac:dyDescent="0.25">
      <c r="A336" s="98">
        <v>43416</v>
      </c>
      <c r="B336" s="99">
        <v>180179420</v>
      </c>
      <c r="C336" s="100">
        <v>8</v>
      </c>
      <c r="D336" s="34">
        <v>849100</v>
      </c>
      <c r="E336" s="101"/>
      <c r="F336" s="99"/>
      <c r="G336" s="34"/>
      <c r="H336" s="102"/>
      <c r="I336" s="102"/>
      <c r="J336" s="34"/>
    </row>
    <row r="337" spans="1:10" x14ac:dyDescent="0.25">
      <c r="A337" s="98">
        <v>43416</v>
      </c>
      <c r="B337" s="99">
        <v>180179433</v>
      </c>
      <c r="C337" s="100">
        <v>2</v>
      </c>
      <c r="D337" s="34">
        <v>85750</v>
      </c>
      <c r="E337" s="101"/>
      <c r="F337" s="99"/>
      <c r="G337" s="34"/>
      <c r="H337" s="102"/>
      <c r="I337" s="102"/>
      <c r="J337" s="34"/>
    </row>
    <row r="338" spans="1:10" x14ac:dyDescent="0.25">
      <c r="A338" s="98">
        <v>43417</v>
      </c>
      <c r="B338" s="99">
        <v>180179469</v>
      </c>
      <c r="C338" s="100">
        <v>13</v>
      </c>
      <c r="D338" s="34">
        <v>1174863</v>
      </c>
      <c r="E338" s="101"/>
      <c r="F338" s="99"/>
      <c r="G338" s="34"/>
      <c r="H338" s="102"/>
      <c r="I338" s="102"/>
      <c r="J338" s="34"/>
    </row>
    <row r="339" spans="1:10" x14ac:dyDescent="0.25">
      <c r="A339" s="98">
        <v>43417</v>
      </c>
      <c r="B339" s="99">
        <v>180179518</v>
      </c>
      <c r="C339" s="100">
        <v>10</v>
      </c>
      <c r="D339" s="34">
        <v>1354675</v>
      </c>
      <c r="E339" s="101"/>
      <c r="F339" s="99"/>
      <c r="G339" s="34"/>
      <c r="H339" s="102"/>
      <c r="I339" s="102"/>
      <c r="J339" s="34"/>
    </row>
    <row r="340" spans="1:10" x14ac:dyDescent="0.25">
      <c r="A340" s="98"/>
      <c r="B340" s="99"/>
      <c r="C340" s="100"/>
      <c r="D340" s="34"/>
      <c r="E340" s="101"/>
      <c r="F340" s="99"/>
      <c r="G340" s="34"/>
      <c r="H340" s="102"/>
      <c r="I340" s="102"/>
      <c r="J340" s="34"/>
    </row>
    <row r="341" spans="1:10" x14ac:dyDescent="0.25">
      <c r="A341" s="98"/>
      <c r="B341" s="99"/>
      <c r="C341" s="100"/>
      <c r="D341" s="34"/>
      <c r="E341" s="101"/>
      <c r="F341" s="99"/>
      <c r="G341" s="34"/>
      <c r="H341" s="102"/>
      <c r="I341" s="102"/>
      <c r="J341" s="34"/>
    </row>
    <row r="342" spans="1:10" x14ac:dyDescent="0.25">
      <c r="A342" s="235"/>
      <c r="B342" s="234"/>
      <c r="C342" s="240"/>
      <c r="D342" s="236"/>
      <c r="E342" s="237"/>
      <c r="F342" s="234"/>
      <c r="G342" s="236"/>
      <c r="H342" s="239"/>
      <c r="I342" s="239"/>
      <c r="J342" s="236"/>
    </row>
    <row r="343" spans="1:10" x14ac:dyDescent="0.25">
      <c r="A343" s="235"/>
      <c r="B343" s="223" t="s">
        <v>11</v>
      </c>
      <c r="C343" s="232">
        <f>SUM(C8:C342)</f>
        <v>2219</v>
      </c>
      <c r="D343" s="224"/>
      <c r="E343" s="223" t="s">
        <v>11</v>
      </c>
      <c r="F343" s="223">
        <f>SUM(F8:F342)</f>
        <v>233</v>
      </c>
      <c r="G343" s="224">
        <f>SUM(G8:G342)</f>
        <v>24974868</v>
      </c>
      <c r="H343" s="239"/>
      <c r="I343" s="239"/>
      <c r="J343" s="236"/>
    </row>
    <row r="344" spans="1:10" x14ac:dyDescent="0.25">
      <c r="A344" s="235"/>
      <c r="B344" s="223"/>
      <c r="C344" s="232"/>
      <c r="D344" s="224"/>
      <c r="E344" s="237"/>
      <c r="F344" s="234"/>
      <c r="G344" s="236"/>
      <c r="H344" s="239"/>
      <c r="I344" s="239"/>
      <c r="J344" s="236"/>
    </row>
    <row r="345" spans="1:10" x14ac:dyDescent="0.25">
      <c r="A345" s="225"/>
      <c r="B345" s="226"/>
      <c r="C345" s="240"/>
      <c r="D345" s="236"/>
      <c r="E345" s="223"/>
      <c r="F345" s="234"/>
      <c r="G345" s="413" t="s">
        <v>12</v>
      </c>
      <c r="H345" s="413"/>
      <c r="I345" s="239"/>
      <c r="J345" s="227">
        <f>SUM(D8:D342)</f>
        <v>216608088</v>
      </c>
    </row>
    <row r="346" spans="1:10" x14ac:dyDescent="0.25">
      <c r="A346" s="235"/>
      <c r="B346" s="234"/>
      <c r="C346" s="240"/>
      <c r="D346" s="236"/>
      <c r="E346" s="223"/>
      <c r="F346" s="234"/>
      <c r="G346" s="413" t="s">
        <v>13</v>
      </c>
      <c r="H346" s="413"/>
      <c r="I346" s="239"/>
      <c r="J346" s="227">
        <f>SUM(G8:G342)</f>
        <v>24974868</v>
      </c>
    </row>
    <row r="347" spans="1:10" x14ac:dyDescent="0.25">
      <c r="A347" s="228"/>
      <c r="B347" s="237"/>
      <c r="C347" s="240"/>
      <c r="D347" s="236"/>
      <c r="E347" s="237"/>
      <c r="F347" s="234"/>
      <c r="G347" s="413" t="s">
        <v>14</v>
      </c>
      <c r="H347" s="413"/>
      <c r="I347" s="41"/>
      <c r="J347" s="229">
        <f>J345-J346</f>
        <v>191633220</v>
      </c>
    </row>
    <row r="348" spans="1:10" x14ac:dyDescent="0.25">
      <c r="A348" s="235"/>
      <c r="B348" s="230"/>
      <c r="C348" s="240"/>
      <c r="D348" s="231"/>
      <c r="E348" s="237"/>
      <c r="F348" s="223"/>
      <c r="G348" s="413" t="s">
        <v>15</v>
      </c>
      <c r="H348" s="413"/>
      <c r="I348" s="239"/>
      <c r="J348" s="227">
        <f>SUM(H8:H344)</f>
        <v>375000</v>
      </c>
    </row>
    <row r="349" spans="1:10" x14ac:dyDescent="0.25">
      <c r="A349" s="235"/>
      <c r="B349" s="230"/>
      <c r="C349" s="240"/>
      <c r="D349" s="231"/>
      <c r="E349" s="237"/>
      <c r="F349" s="223"/>
      <c r="G349" s="413" t="s">
        <v>16</v>
      </c>
      <c r="H349" s="413"/>
      <c r="I349" s="239"/>
      <c r="J349" s="227">
        <f>J347+J348</f>
        <v>192008220</v>
      </c>
    </row>
    <row r="350" spans="1:10" x14ac:dyDescent="0.25">
      <c r="A350" s="235"/>
      <c r="B350" s="230"/>
      <c r="C350" s="240"/>
      <c r="D350" s="231"/>
      <c r="E350" s="237"/>
      <c r="F350" s="234"/>
      <c r="G350" s="413" t="s">
        <v>5</v>
      </c>
      <c r="H350" s="413"/>
      <c r="I350" s="239"/>
      <c r="J350" s="227">
        <f>SUM(I8:I344)</f>
        <v>186289319</v>
      </c>
    </row>
    <row r="351" spans="1:10" x14ac:dyDescent="0.25">
      <c r="A351" s="235"/>
      <c r="B351" s="230"/>
      <c r="C351" s="240"/>
      <c r="D351" s="231"/>
      <c r="E351" s="237"/>
      <c r="F351" s="234"/>
      <c r="G351" s="413" t="s">
        <v>31</v>
      </c>
      <c r="H351" s="413"/>
      <c r="I351" s="240" t="str">
        <f>IF(J351&gt;0,"SALDO",IF(J351&lt;0,"PIUTANG",IF(J351=0,"LUNAS")))</f>
        <v>PIUTANG</v>
      </c>
      <c r="J351" s="227">
        <f>J350-J349</f>
        <v>-5718901</v>
      </c>
    </row>
    <row r="352" spans="1:10" x14ac:dyDescent="0.25">
      <c r="F352" s="219"/>
      <c r="G352" s="219"/>
      <c r="J352" s="219"/>
    </row>
    <row r="353" spans="3:16" x14ac:dyDescent="0.25">
      <c r="C353" s="219"/>
      <c r="D353" s="219"/>
      <c r="F353" s="219"/>
      <c r="G353" s="219"/>
      <c r="J353" s="219"/>
      <c r="L353" s="233"/>
      <c r="M353" s="233"/>
      <c r="N353" s="233"/>
      <c r="O353" s="233"/>
      <c r="P353" s="233"/>
    </row>
    <row r="354" spans="3:16" x14ac:dyDescent="0.25">
      <c r="C354" s="219"/>
      <c r="D354" s="219"/>
      <c r="F354" s="219"/>
      <c r="G354" s="219"/>
      <c r="J354" s="219"/>
      <c r="L354" s="233"/>
      <c r="M354" s="233"/>
      <c r="N354" s="233"/>
      <c r="O354" s="233"/>
      <c r="P354" s="233"/>
    </row>
    <row r="355" spans="3:16" x14ac:dyDescent="0.25">
      <c r="C355" s="219"/>
      <c r="D355" s="219"/>
      <c r="F355" s="219"/>
      <c r="G355" s="219"/>
      <c r="J355" s="219"/>
      <c r="L355" s="233"/>
      <c r="M355" s="233"/>
      <c r="N355" s="233"/>
      <c r="O355" s="233"/>
      <c r="P355" s="233"/>
    </row>
    <row r="356" spans="3:16" x14ac:dyDescent="0.25">
      <c r="C356" s="219"/>
      <c r="D356" s="219"/>
      <c r="F356" s="219"/>
      <c r="G356" s="219"/>
      <c r="J356" s="219"/>
      <c r="L356" s="233"/>
      <c r="M356" s="233"/>
      <c r="N356" s="233"/>
      <c r="O356" s="233"/>
      <c r="P356" s="233"/>
    </row>
    <row r="357" spans="3:16" x14ac:dyDescent="0.25">
      <c r="C357" s="219"/>
      <c r="D357" s="219"/>
      <c r="L357" s="233"/>
      <c r="M357" s="233"/>
      <c r="N357" s="233"/>
      <c r="O357" s="233"/>
      <c r="P35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51:H351"/>
    <mergeCell ref="G345:H345"/>
    <mergeCell ref="G346:H346"/>
    <mergeCell ref="G347:H347"/>
    <mergeCell ref="G348:H348"/>
    <mergeCell ref="G349:H349"/>
    <mergeCell ref="G350:H35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69" activePane="bottomLeft" state="frozen"/>
      <selection pane="bottomLeft" activeCell="N72" sqref="N7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7" t="s">
        <v>22</v>
      </c>
      <c r="G1" s="407"/>
      <c r="H1" s="407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7" t="s">
        <v>21</v>
      </c>
      <c r="G2" s="407"/>
      <c r="H2" s="407"/>
      <c r="I2" s="220">
        <f>J234*-1</f>
        <v>736935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0" x14ac:dyDescent="0.25">
      <c r="A7" s="444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9"/>
      <c r="I7" s="451"/>
      <c r="J7" s="423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98">
        <v>43414</v>
      </c>
      <c r="B76" s="99">
        <v>18000166</v>
      </c>
      <c r="C76" s="100">
        <v>1</v>
      </c>
      <c r="D76" s="34">
        <v>69300</v>
      </c>
      <c r="E76" s="101"/>
      <c r="F76" s="99"/>
      <c r="G76" s="34"/>
      <c r="H76" s="102"/>
      <c r="I76" s="102"/>
      <c r="J76" s="34"/>
    </row>
    <row r="77" spans="1:10" x14ac:dyDescent="0.25">
      <c r="A77" s="98">
        <v>43414</v>
      </c>
      <c r="B77" s="99">
        <v>18000167</v>
      </c>
      <c r="C77" s="100">
        <v>2</v>
      </c>
      <c r="D77" s="34">
        <v>107370</v>
      </c>
      <c r="E77" s="101"/>
      <c r="F77" s="99"/>
      <c r="G77" s="34"/>
      <c r="H77" s="102"/>
      <c r="I77" s="102"/>
      <c r="J77" s="34"/>
    </row>
    <row r="78" spans="1:10" x14ac:dyDescent="0.25">
      <c r="A78" s="98">
        <v>43416</v>
      </c>
      <c r="B78" s="99">
        <v>18000168</v>
      </c>
      <c r="C78" s="100">
        <v>6</v>
      </c>
      <c r="D78" s="34">
        <v>296640</v>
      </c>
      <c r="E78" s="101"/>
      <c r="F78" s="99"/>
      <c r="G78" s="34"/>
      <c r="H78" s="102"/>
      <c r="I78" s="102"/>
      <c r="J78" s="34"/>
    </row>
    <row r="79" spans="1:10" x14ac:dyDescent="0.25">
      <c r="A79" s="98">
        <v>43416</v>
      </c>
      <c r="B79" s="99">
        <v>18000169</v>
      </c>
      <c r="C79" s="100">
        <v>1</v>
      </c>
      <c r="D79" s="34">
        <v>56250</v>
      </c>
      <c r="E79" s="101"/>
      <c r="F79" s="99"/>
      <c r="G79" s="34"/>
      <c r="H79" s="102"/>
      <c r="I79" s="102"/>
      <c r="J79" s="34"/>
    </row>
    <row r="80" spans="1:10" x14ac:dyDescent="0.25">
      <c r="A80" s="98">
        <v>43417</v>
      </c>
      <c r="B80" s="99">
        <v>18000172</v>
      </c>
      <c r="C80" s="100">
        <v>4</v>
      </c>
      <c r="D80" s="34">
        <v>207375</v>
      </c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125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3" t="s">
        <v>12</v>
      </c>
      <c r="H228" s="413"/>
      <c r="I228" s="239"/>
      <c r="J228" s="227">
        <f>SUM(D8:D225)</f>
        <v>7880488</v>
      </c>
    </row>
    <row r="229" spans="1:10" x14ac:dyDescent="0.25">
      <c r="A229" s="235"/>
      <c r="B229" s="234"/>
      <c r="C229" s="240"/>
      <c r="D229" s="236"/>
      <c r="E229" s="223"/>
      <c r="F229" s="234"/>
      <c r="G229" s="413" t="s">
        <v>13</v>
      </c>
      <c r="H229" s="413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3" t="s">
        <v>14</v>
      </c>
      <c r="H230" s="413"/>
      <c r="I230" s="41"/>
      <c r="J230" s="229">
        <f>J228-J229</f>
        <v>7639288</v>
      </c>
    </row>
    <row r="231" spans="1:10" x14ac:dyDescent="0.25">
      <c r="A231" s="235"/>
      <c r="B231" s="230"/>
      <c r="C231" s="240"/>
      <c r="D231" s="231"/>
      <c r="E231" s="237"/>
      <c r="F231" s="223"/>
      <c r="G231" s="413" t="s">
        <v>15</v>
      </c>
      <c r="H231" s="413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3" t="s">
        <v>16</v>
      </c>
      <c r="H232" s="413"/>
      <c r="I232" s="239"/>
      <c r="J232" s="227">
        <f>J230+J231</f>
        <v>7639288</v>
      </c>
    </row>
    <row r="233" spans="1:10" x14ac:dyDescent="0.25">
      <c r="A233" s="235"/>
      <c r="B233" s="230"/>
      <c r="C233" s="240"/>
      <c r="D233" s="231"/>
      <c r="E233" s="237"/>
      <c r="F233" s="234"/>
      <c r="G233" s="413" t="s">
        <v>5</v>
      </c>
      <c r="H233" s="413"/>
      <c r="I233" s="239"/>
      <c r="J233" s="227">
        <f>SUM(I8:I227)</f>
        <v>6902353</v>
      </c>
    </row>
    <row r="234" spans="1:10" x14ac:dyDescent="0.25">
      <c r="A234" s="235"/>
      <c r="B234" s="230"/>
      <c r="C234" s="240"/>
      <c r="D234" s="231"/>
      <c r="E234" s="237"/>
      <c r="F234" s="234"/>
      <c r="G234" s="413" t="s">
        <v>31</v>
      </c>
      <c r="H234" s="413"/>
      <c r="I234" s="240" t="str">
        <f>IF(J234&gt;0,"SALDO",IF(J234&lt;0,"PIUTANG",IF(J234=0,"LUNAS")))</f>
        <v>PIUTANG</v>
      </c>
      <c r="J234" s="227">
        <f>J233-J232</f>
        <v>-736935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4:H234"/>
    <mergeCell ref="G228:H228"/>
    <mergeCell ref="G229:H229"/>
    <mergeCell ref="G230:H230"/>
    <mergeCell ref="G231:H231"/>
    <mergeCell ref="G232:H232"/>
    <mergeCell ref="G233:H2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10"/>
  <sheetViews>
    <sheetView workbookViewId="0">
      <pane ySplit="7" topLeftCell="A91" activePane="bottomLeft" state="frozen"/>
      <selection pane="bottomLeft" activeCell="G97" sqref="G9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7" t="s">
        <v>22</v>
      </c>
      <c r="G1" s="407"/>
      <c r="H1" s="407"/>
      <c r="I1" s="220" t="s">
        <v>188</v>
      </c>
      <c r="J1" s="218"/>
      <c r="L1" s="238">
        <f>SUM(D92:D94)</f>
        <v>541276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7" t="s">
        <v>21</v>
      </c>
      <c r="G2" s="407"/>
      <c r="H2" s="407"/>
      <c r="I2" s="220">
        <f>J110*-1</f>
        <v>3745489</v>
      </c>
      <c r="J2" s="218"/>
      <c r="L2" s="238">
        <f>SUM(G92:G94)</f>
        <v>364175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177101</v>
      </c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9"/>
      <c r="I7" s="451"/>
      <c r="J7" s="423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98">
        <v>43411</v>
      </c>
      <c r="B92" s="99">
        <v>180179019</v>
      </c>
      <c r="C92" s="253">
        <v>3</v>
      </c>
      <c r="D92" s="34">
        <v>290588</v>
      </c>
      <c r="E92" s="101"/>
      <c r="F92" s="99"/>
      <c r="G92" s="34"/>
      <c r="H92" s="101"/>
      <c r="I92" s="102"/>
      <c r="J92" s="34"/>
      <c r="L92" s="238"/>
    </row>
    <row r="93" spans="1:12" x14ac:dyDescent="0.25">
      <c r="A93" s="98">
        <v>43412</v>
      </c>
      <c r="B93" s="99">
        <v>180179090</v>
      </c>
      <c r="C93" s="253">
        <v>3</v>
      </c>
      <c r="D93" s="34">
        <v>250688</v>
      </c>
      <c r="E93" s="101"/>
      <c r="F93" s="99"/>
      <c r="G93" s="34"/>
      <c r="H93" s="101"/>
      <c r="I93" s="102"/>
      <c r="J93" s="34"/>
      <c r="L93" s="238"/>
    </row>
    <row r="94" spans="1:12" x14ac:dyDescent="0.25">
      <c r="A94" s="98">
        <v>43413</v>
      </c>
      <c r="B94" s="99"/>
      <c r="C94" s="253"/>
      <c r="D94" s="34"/>
      <c r="E94" s="101">
        <v>180046084</v>
      </c>
      <c r="F94" s="99">
        <v>3</v>
      </c>
      <c r="G94" s="34">
        <v>364175</v>
      </c>
      <c r="H94" s="101"/>
      <c r="I94" s="102"/>
      <c r="J94" s="34"/>
      <c r="L94" s="238"/>
    </row>
    <row r="95" spans="1:12" x14ac:dyDescent="0.25">
      <c r="A95" s="98">
        <v>39762</v>
      </c>
      <c r="B95" s="99">
        <v>180179269</v>
      </c>
      <c r="C95" s="253">
        <v>4</v>
      </c>
      <c r="D95" s="34">
        <v>417288</v>
      </c>
      <c r="E95" s="101"/>
      <c r="F95" s="99"/>
      <c r="G95" s="34"/>
      <c r="H95" s="101"/>
      <c r="I95" s="102"/>
      <c r="J95" s="34"/>
      <c r="L95" s="238"/>
    </row>
    <row r="96" spans="1:12" x14ac:dyDescent="0.25">
      <c r="A96" s="98">
        <v>43415</v>
      </c>
      <c r="B96" s="99">
        <v>180179310</v>
      </c>
      <c r="C96" s="253">
        <v>5</v>
      </c>
      <c r="D96" s="34">
        <v>541063</v>
      </c>
      <c r="E96" s="101"/>
      <c r="F96" s="99"/>
      <c r="G96" s="34"/>
      <c r="H96" s="101"/>
      <c r="I96" s="102"/>
      <c r="J96" s="34"/>
      <c r="L96" s="238"/>
    </row>
    <row r="97" spans="1:12" x14ac:dyDescent="0.25">
      <c r="A97" s="98">
        <v>43416</v>
      </c>
      <c r="B97" s="99">
        <v>180179371</v>
      </c>
      <c r="C97" s="253">
        <v>18</v>
      </c>
      <c r="D97" s="34">
        <v>2150050</v>
      </c>
      <c r="E97" s="101"/>
      <c r="F97" s="99"/>
      <c r="G97" s="34"/>
      <c r="H97" s="101"/>
      <c r="I97" s="102"/>
      <c r="J97" s="34"/>
      <c r="L97" s="238"/>
    </row>
    <row r="98" spans="1:12" x14ac:dyDescent="0.25">
      <c r="A98" s="98">
        <v>43417</v>
      </c>
      <c r="B98" s="99">
        <v>180179500</v>
      </c>
      <c r="C98" s="253">
        <v>5</v>
      </c>
      <c r="D98" s="34">
        <v>578025</v>
      </c>
      <c r="E98" s="101">
        <v>180016138</v>
      </c>
      <c r="F98" s="99">
        <v>1</v>
      </c>
      <c r="G98" s="34">
        <v>118038</v>
      </c>
      <c r="H98" s="101"/>
      <c r="I98" s="102"/>
      <c r="J98" s="34"/>
      <c r="L98" s="238"/>
    </row>
    <row r="99" spans="1:12" x14ac:dyDescent="0.25">
      <c r="A99" s="98"/>
      <c r="B99" s="99"/>
      <c r="C99" s="253"/>
      <c r="D99" s="34"/>
      <c r="E99" s="101"/>
      <c r="F99" s="99"/>
      <c r="G99" s="34"/>
      <c r="H99" s="101"/>
      <c r="I99" s="102"/>
      <c r="J99" s="34"/>
      <c r="L99" s="238"/>
    </row>
    <row r="100" spans="1:12" x14ac:dyDescent="0.25">
      <c r="A100" s="98"/>
      <c r="B100" s="99"/>
      <c r="C100" s="253"/>
      <c r="D100" s="34"/>
      <c r="E100" s="101"/>
      <c r="F100" s="99"/>
      <c r="G100" s="34"/>
      <c r="H100" s="101"/>
      <c r="I100" s="102"/>
      <c r="J100" s="34"/>
      <c r="L100" s="238"/>
    </row>
    <row r="101" spans="1:12" x14ac:dyDescent="0.25">
      <c r="A101" s="235"/>
      <c r="B101" s="234"/>
      <c r="C101" s="26"/>
      <c r="D101" s="236"/>
      <c r="E101" s="237"/>
      <c r="F101" s="234"/>
      <c r="G101" s="236"/>
      <c r="H101" s="237"/>
      <c r="I101" s="239"/>
      <c r="J101" s="236"/>
    </row>
    <row r="102" spans="1:12" x14ac:dyDescent="0.25">
      <c r="A102" s="235"/>
      <c r="B102" s="223" t="s">
        <v>11</v>
      </c>
      <c r="C102" s="27">
        <f>SUM(C8:C101)</f>
        <v>320</v>
      </c>
      <c r="D102" s="224"/>
      <c r="E102" s="223" t="s">
        <v>11</v>
      </c>
      <c r="F102" s="223">
        <f>SUM(F8:F101)</f>
        <v>20</v>
      </c>
      <c r="G102" s="5"/>
      <c r="H102" s="234"/>
      <c r="I102" s="240"/>
      <c r="J102" s="5"/>
    </row>
    <row r="103" spans="1:12" x14ac:dyDescent="0.25">
      <c r="A103" s="235"/>
      <c r="B103" s="223"/>
      <c r="C103" s="27"/>
      <c r="D103" s="224"/>
      <c r="E103" s="223"/>
      <c r="F103" s="223"/>
      <c r="G103" s="32"/>
      <c r="H103" s="33"/>
      <c r="I103" s="240"/>
      <c r="J103" s="5"/>
    </row>
    <row r="104" spans="1:12" x14ac:dyDescent="0.25">
      <c r="A104" s="225"/>
      <c r="B104" s="226"/>
      <c r="C104" s="26"/>
      <c r="D104" s="236"/>
      <c r="E104" s="223"/>
      <c r="F104" s="234"/>
      <c r="G104" s="413" t="s">
        <v>12</v>
      </c>
      <c r="H104" s="413"/>
      <c r="I104" s="239"/>
      <c r="J104" s="227">
        <f>SUM(D8:D101)</f>
        <v>35127297</v>
      </c>
    </row>
    <row r="105" spans="1:12" x14ac:dyDescent="0.25">
      <c r="A105" s="235"/>
      <c r="B105" s="234"/>
      <c r="C105" s="26"/>
      <c r="D105" s="236"/>
      <c r="E105" s="237"/>
      <c r="F105" s="234"/>
      <c r="G105" s="413" t="s">
        <v>13</v>
      </c>
      <c r="H105" s="413"/>
      <c r="I105" s="239"/>
      <c r="J105" s="227">
        <f>SUM(G8:G101)</f>
        <v>2128177</v>
      </c>
    </row>
    <row r="106" spans="1:12" x14ac:dyDescent="0.25">
      <c r="A106" s="228"/>
      <c r="B106" s="237"/>
      <c r="C106" s="26"/>
      <c r="D106" s="236"/>
      <c r="E106" s="237"/>
      <c r="F106" s="234"/>
      <c r="G106" s="413" t="s">
        <v>14</v>
      </c>
      <c r="H106" s="413"/>
      <c r="I106" s="41"/>
      <c r="J106" s="229">
        <f>J104-J105</f>
        <v>32999120</v>
      </c>
    </row>
    <row r="107" spans="1:12" x14ac:dyDescent="0.25">
      <c r="A107" s="235"/>
      <c r="B107" s="230"/>
      <c r="C107" s="26"/>
      <c r="D107" s="231"/>
      <c r="E107" s="237"/>
      <c r="F107" s="234"/>
      <c r="G107" s="413" t="s">
        <v>15</v>
      </c>
      <c r="H107" s="413"/>
      <c r="I107" s="239"/>
      <c r="J107" s="227">
        <f>SUM(H8:H102)</f>
        <v>0</v>
      </c>
    </row>
    <row r="108" spans="1:12" x14ac:dyDescent="0.25">
      <c r="A108" s="235"/>
      <c r="B108" s="230"/>
      <c r="C108" s="26"/>
      <c r="D108" s="231"/>
      <c r="E108" s="237"/>
      <c r="F108" s="234"/>
      <c r="G108" s="413" t="s">
        <v>16</v>
      </c>
      <c r="H108" s="413"/>
      <c r="I108" s="239"/>
      <c r="J108" s="227">
        <f>J106+J107</f>
        <v>32999120</v>
      </c>
    </row>
    <row r="109" spans="1:12" x14ac:dyDescent="0.25">
      <c r="A109" s="235"/>
      <c r="B109" s="230"/>
      <c r="C109" s="26"/>
      <c r="D109" s="231"/>
      <c r="E109" s="237"/>
      <c r="F109" s="234"/>
      <c r="G109" s="413" t="s">
        <v>5</v>
      </c>
      <c r="H109" s="413"/>
      <c r="I109" s="239"/>
      <c r="J109" s="227">
        <f>SUM(I8:I102)</f>
        <v>29253631</v>
      </c>
    </row>
    <row r="110" spans="1:12" x14ac:dyDescent="0.25">
      <c r="A110" s="235"/>
      <c r="B110" s="230"/>
      <c r="C110" s="26"/>
      <c r="D110" s="231"/>
      <c r="E110" s="237"/>
      <c r="F110" s="234"/>
      <c r="G110" s="413" t="s">
        <v>31</v>
      </c>
      <c r="H110" s="413"/>
      <c r="I110" s="240" t="str">
        <f>IF(J110&gt;0,"SALDO",IF(J110&lt;0,"PIUTANG",IF(J110=0,"LUNAS")))</f>
        <v>PIUTANG</v>
      </c>
      <c r="J110" s="227">
        <f>J109-J108</f>
        <v>-3745489</v>
      </c>
    </row>
  </sheetData>
  <mergeCells count="15">
    <mergeCell ref="G110:H110"/>
    <mergeCell ref="G104:H104"/>
    <mergeCell ref="G105:H105"/>
    <mergeCell ref="G106:H106"/>
    <mergeCell ref="G107:H107"/>
    <mergeCell ref="G108:H108"/>
    <mergeCell ref="G109:H10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7"/>
  <sheetViews>
    <sheetView workbookViewId="0">
      <pane ySplit="7" topLeftCell="A69" activePane="bottomLeft" state="frozen"/>
      <selection pane="bottomLeft" activeCell="I75" sqref="I7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7" t="s">
        <v>22</v>
      </c>
      <c r="G1" s="407"/>
      <c r="H1" s="407"/>
      <c r="I1" s="38" t="s">
        <v>36</v>
      </c>
      <c r="J1" s="20"/>
      <c r="L1" s="37">
        <f>SUM(D75:D76)</f>
        <v>1311888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J87*-1</f>
        <v>1032150</v>
      </c>
      <c r="J2" s="20"/>
      <c r="L2" s="37">
        <f>SUM(G75:G76)</f>
        <v>279738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1032150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M5" s="37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  <c r="M6" s="37"/>
    </row>
    <row r="7" spans="1:17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98">
        <v>43412</v>
      </c>
      <c r="B76" s="99">
        <v>180179052</v>
      </c>
      <c r="C76" s="100">
        <v>4</v>
      </c>
      <c r="D76" s="34">
        <v>581788</v>
      </c>
      <c r="E76" s="101">
        <v>180046071</v>
      </c>
      <c r="F76" s="99">
        <v>2</v>
      </c>
      <c r="G76" s="34">
        <v>279738</v>
      </c>
      <c r="H76" s="102"/>
      <c r="I76" s="102"/>
      <c r="J76" s="34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  <c r="K77" s="138"/>
      <c r="L77" s="138"/>
      <c r="M77" s="138"/>
      <c r="N77" s="138"/>
      <c r="O77" s="138"/>
      <c r="P77" s="138"/>
      <c r="Q77" s="138"/>
    </row>
    <row r="78" spans="1:17" x14ac:dyDescent="0.25">
      <c r="A78" s="4"/>
      <c r="B78" s="3"/>
      <c r="C78" s="40"/>
      <c r="D78" s="6"/>
      <c r="E78" s="7"/>
      <c r="F78" s="3"/>
      <c r="G78" s="6"/>
      <c r="H78" s="39"/>
      <c r="I78" s="39"/>
      <c r="J78" s="6"/>
      <c r="M78" s="37"/>
    </row>
    <row r="79" spans="1:17" x14ac:dyDescent="0.25">
      <c r="A79" s="4"/>
      <c r="B79" s="8" t="s">
        <v>11</v>
      </c>
      <c r="C79" s="77">
        <f>SUM(C8:C78)</f>
        <v>400</v>
      </c>
      <c r="D79" s="9"/>
      <c r="E79" s="8" t="s">
        <v>11</v>
      </c>
      <c r="F79" s="8">
        <f>SUM(F8:F78)</f>
        <v>117</v>
      </c>
      <c r="G79" s="5"/>
      <c r="H79" s="40"/>
      <c r="I79" s="40"/>
      <c r="J79" s="5"/>
      <c r="M79" s="37"/>
    </row>
    <row r="80" spans="1:17" x14ac:dyDescent="0.25">
      <c r="A80" s="4"/>
      <c r="B80" s="8"/>
      <c r="C80" s="77"/>
      <c r="D80" s="9"/>
      <c r="E80" s="8"/>
      <c r="F80" s="8"/>
      <c r="G80" s="32"/>
      <c r="H80" s="52"/>
      <c r="I80" s="40"/>
      <c r="J80" s="5"/>
      <c r="M80" s="37"/>
    </row>
    <row r="81" spans="1:13" x14ac:dyDescent="0.25">
      <c r="A81" s="10"/>
      <c r="B81" s="11"/>
      <c r="C81" s="40"/>
      <c r="D81" s="6"/>
      <c r="E81" s="8"/>
      <c r="F81" s="3"/>
      <c r="G81" s="413" t="s">
        <v>12</v>
      </c>
      <c r="H81" s="413"/>
      <c r="I81" s="39"/>
      <c r="J81" s="13">
        <f>SUM(D8:D78)</f>
        <v>44789953</v>
      </c>
      <c r="M81" s="37"/>
    </row>
    <row r="82" spans="1:13" x14ac:dyDescent="0.25">
      <c r="A82" s="4"/>
      <c r="B82" s="3"/>
      <c r="C82" s="40"/>
      <c r="D82" s="6"/>
      <c r="E82" s="7"/>
      <c r="F82" s="3"/>
      <c r="G82" s="413" t="s">
        <v>13</v>
      </c>
      <c r="H82" s="413"/>
      <c r="I82" s="39"/>
      <c r="J82" s="13">
        <f>SUM(G8:G78)</f>
        <v>13807935</v>
      </c>
      <c r="M82" s="37"/>
    </row>
    <row r="83" spans="1:13" x14ac:dyDescent="0.25">
      <c r="A83" s="14"/>
      <c r="B83" s="7"/>
      <c r="C83" s="40"/>
      <c r="D83" s="6"/>
      <c r="E83" s="7"/>
      <c r="F83" s="3"/>
      <c r="G83" s="413" t="s">
        <v>14</v>
      </c>
      <c r="H83" s="413"/>
      <c r="I83" s="41"/>
      <c r="J83" s="15">
        <f>J81-J82</f>
        <v>30982018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3" t="s">
        <v>15</v>
      </c>
      <c r="H84" s="413"/>
      <c r="I84" s="39"/>
      <c r="J84" s="13">
        <f>SUM(H8:H79)</f>
        <v>0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3" t="s">
        <v>16</v>
      </c>
      <c r="H85" s="413"/>
      <c r="I85" s="39"/>
      <c r="J85" s="13">
        <f>J83+J84</f>
        <v>30982018</v>
      </c>
      <c r="M85" s="37"/>
    </row>
    <row r="86" spans="1:13" x14ac:dyDescent="0.25">
      <c r="A86" s="4"/>
      <c r="B86" s="16"/>
      <c r="C86" s="40"/>
      <c r="D86" s="17"/>
      <c r="E86" s="7"/>
      <c r="F86" s="3"/>
      <c r="G86" s="413" t="s">
        <v>5</v>
      </c>
      <c r="H86" s="413"/>
      <c r="I86" s="39"/>
      <c r="J86" s="13">
        <f>SUM(I8:I79)</f>
        <v>29949868</v>
      </c>
      <c r="M86" s="37"/>
    </row>
    <row r="87" spans="1:13" x14ac:dyDescent="0.25">
      <c r="A87" s="4"/>
      <c r="B87" s="16"/>
      <c r="C87" s="40"/>
      <c r="D87" s="17"/>
      <c r="E87" s="7"/>
      <c r="F87" s="3"/>
      <c r="G87" s="413" t="s">
        <v>31</v>
      </c>
      <c r="H87" s="413"/>
      <c r="I87" s="40" t="str">
        <f>IF(J87&gt;0,"SALDO",IF(J87&lt;0,"PIUTANG",IF(J87=0,"LUNAS")))</f>
        <v>PIUTANG</v>
      </c>
      <c r="J87" s="13">
        <f>J86-J85</f>
        <v>-1032150</v>
      </c>
      <c r="M87" s="37"/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E28" sqref="E2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7" t="s">
        <v>21</v>
      </c>
      <c r="G2" s="407"/>
      <c r="H2" s="407"/>
      <c r="I2" s="38">
        <f>J42*-1</f>
        <v>3235263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9"/>
      <c r="I7" s="451"/>
      <c r="J7" s="42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/>
      <c r="J28" s="34"/>
      <c r="L28" s="238"/>
    </row>
    <row r="29" spans="1:12" s="233" customFormat="1" x14ac:dyDescent="0.25">
      <c r="A29" s="98"/>
      <c r="B29" s="99"/>
      <c r="C29" s="253"/>
      <c r="D29" s="34"/>
      <c r="E29" s="101"/>
      <c r="F29" s="99"/>
      <c r="G29" s="34"/>
      <c r="H29" s="101"/>
      <c r="I29" s="102"/>
      <c r="J29" s="34"/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694</v>
      </c>
      <c r="D34" s="9"/>
      <c r="E34" s="8" t="s">
        <v>11</v>
      </c>
      <c r="F34" s="8">
        <f>SUM(F8:F33)</f>
        <v>117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13" t="s">
        <v>12</v>
      </c>
      <c r="H36" s="413"/>
      <c r="I36" s="39"/>
      <c r="J36" s="13">
        <f>SUM(D8:D33)</f>
        <v>72597705</v>
      </c>
    </row>
    <row r="37" spans="1:10" x14ac:dyDescent="0.25">
      <c r="A37" s="4"/>
      <c r="B37" s="3"/>
      <c r="C37" s="26"/>
      <c r="D37" s="6"/>
      <c r="E37" s="7"/>
      <c r="F37" s="3"/>
      <c r="G37" s="413" t="s">
        <v>13</v>
      </c>
      <c r="H37" s="413"/>
      <c r="I37" s="39"/>
      <c r="J37" s="13">
        <f>SUM(G8:G33)</f>
        <v>12693442</v>
      </c>
    </row>
    <row r="38" spans="1:10" x14ac:dyDescent="0.25">
      <c r="A38" s="14"/>
      <c r="B38" s="7"/>
      <c r="C38" s="26"/>
      <c r="D38" s="6"/>
      <c r="E38" s="7"/>
      <c r="F38" s="3"/>
      <c r="G38" s="413" t="s">
        <v>14</v>
      </c>
      <c r="H38" s="413"/>
      <c r="I38" s="41"/>
      <c r="J38" s="15">
        <f>J36-J37</f>
        <v>59904263</v>
      </c>
    </row>
    <row r="39" spans="1:10" x14ac:dyDescent="0.25">
      <c r="A39" s="4"/>
      <c r="B39" s="16"/>
      <c r="C39" s="26"/>
      <c r="D39" s="17"/>
      <c r="E39" s="7"/>
      <c r="F39" s="3"/>
      <c r="G39" s="413" t="s">
        <v>15</v>
      </c>
      <c r="H39" s="413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13" t="s">
        <v>16</v>
      </c>
      <c r="H40" s="413"/>
      <c r="I40" s="39"/>
      <c r="J40" s="13">
        <f>J38+J39</f>
        <v>59904263</v>
      </c>
    </row>
    <row r="41" spans="1:10" x14ac:dyDescent="0.25">
      <c r="A41" s="4"/>
      <c r="B41" s="16"/>
      <c r="C41" s="26"/>
      <c r="D41" s="17"/>
      <c r="E41" s="7"/>
      <c r="F41" s="3"/>
      <c r="G41" s="413" t="s">
        <v>5</v>
      </c>
      <c r="H41" s="413"/>
      <c r="I41" s="39"/>
      <c r="J41" s="13">
        <f>SUM(I8:I34)</f>
        <v>56669000</v>
      </c>
    </row>
    <row r="42" spans="1:10" x14ac:dyDescent="0.25">
      <c r="A42" s="4"/>
      <c r="B42" s="16"/>
      <c r="C42" s="26"/>
      <c r="D42" s="17"/>
      <c r="E42" s="7"/>
      <c r="F42" s="3"/>
      <c r="G42" s="413" t="s">
        <v>31</v>
      </c>
      <c r="H42" s="413"/>
      <c r="I42" s="40" t="str">
        <f>IF(J42&gt;0,"SALDO",IF(J42&lt;0,"PIUTANG",IF(J42=0,"LUNAS")))</f>
        <v>PIUTANG</v>
      </c>
      <c r="J42" s="13">
        <f>J41-J40</f>
        <v>-3235263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24"/>
  <sheetViews>
    <sheetView workbookViewId="0">
      <pane ySplit="7" topLeftCell="A191" activePane="bottomLeft" state="frozen"/>
      <selection pane="bottomLeft" activeCell="B204" sqref="B20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7" t="s">
        <v>22</v>
      </c>
      <c r="G1" s="407"/>
      <c r="H1" s="407"/>
      <c r="I1" s="38" t="s">
        <v>87</v>
      </c>
      <c r="J1" s="20"/>
      <c r="L1" s="37">
        <f>SUM(D188:D194)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220">
        <f>J218*-1</f>
        <v>1597380</v>
      </c>
      <c r="J2" s="20"/>
      <c r="L2" s="219">
        <f>SUM(H188:H194)</f>
        <v>180000</v>
      </c>
      <c r="M2" s="219">
        <v>180000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1172866</v>
      </c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6" x14ac:dyDescent="0.25">
      <c r="A7" s="4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9"/>
      <c r="I7" s="451"/>
      <c r="J7" s="42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98">
        <v>43416</v>
      </c>
      <c r="B195" s="99">
        <v>180179344</v>
      </c>
      <c r="C195" s="100">
        <v>1</v>
      </c>
      <c r="D195" s="34">
        <v>141838</v>
      </c>
      <c r="E195" s="101"/>
      <c r="F195" s="99"/>
      <c r="G195" s="34"/>
      <c r="H195" s="102">
        <v>11000</v>
      </c>
      <c r="I195" s="102"/>
      <c r="J195" s="34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98">
        <v>43416</v>
      </c>
      <c r="B196" s="99">
        <v>180179395</v>
      </c>
      <c r="C196" s="100">
        <v>1</v>
      </c>
      <c r="D196" s="34">
        <v>141838</v>
      </c>
      <c r="E196" s="101"/>
      <c r="F196" s="99"/>
      <c r="G196" s="34"/>
      <c r="H196" s="102">
        <v>11000</v>
      </c>
      <c r="I196" s="102"/>
      <c r="J196" s="34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98">
        <v>43416</v>
      </c>
      <c r="B197" s="99">
        <v>180179346</v>
      </c>
      <c r="C197" s="100">
        <v>1</v>
      </c>
      <c r="D197" s="34">
        <v>141838</v>
      </c>
      <c r="E197" s="101"/>
      <c r="F197" s="99"/>
      <c r="G197" s="34"/>
      <c r="H197" s="102">
        <v>21000</v>
      </c>
      <c r="I197" s="102"/>
      <c r="J197" s="34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98">
        <v>43416</v>
      </c>
      <c r="B198" s="99">
        <v>180179347</v>
      </c>
      <c r="C198" s="100">
        <v>1</v>
      </c>
      <c r="D198" s="34">
        <v>141838</v>
      </c>
      <c r="E198" s="101"/>
      <c r="F198" s="99"/>
      <c r="G198" s="34"/>
      <c r="H198" s="102">
        <v>19000</v>
      </c>
      <c r="I198" s="102"/>
      <c r="J198" s="34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98">
        <v>43416</v>
      </c>
      <c r="B199" s="99">
        <v>180179348</v>
      </c>
      <c r="C199" s="100">
        <v>1</v>
      </c>
      <c r="D199" s="34">
        <v>141838</v>
      </c>
      <c r="E199" s="101"/>
      <c r="F199" s="99"/>
      <c r="G199" s="34"/>
      <c r="H199" s="102">
        <v>7000</v>
      </c>
      <c r="I199" s="102"/>
      <c r="J199" s="34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98">
        <v>43416</v>
      </c>
      <c r="B200" s="99">
        <v>180179349</v>
      </c>
      <c r="C200" s="100">
        <v>1</v>
      </c>
      <c r="D200" s="34">
        <v>141838</v>
      </c>
      <c r="E200" s="101"/>
      <c r="F200" s="99"/>
      <c r="G200" s="34"/>
      <c r="H200" s="102">
        <v>10000</v>
      </c>
      <c r="I200" s="102"/>
      <c r="J200" s="34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98">
        <v>43417</v>
      </c>
      <c r="B201" s="99">
        <v>180179445</v>
      </c>
      <c r="C201" s="100">
        <v>1</v>
      </c>
      <c r="D201" s="34">
        <v>141838</v>
      </c>
      <c r="E201" s="101"/>
      <c r="F201" s="99"/>
      <c r="G201" s="34"/>
      <c r="H201" s="102">
        <v>33000</v>
      </c>
      <c r="I201" s="102"/>
      <c r="J201" s="34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98">
        <v>43417</v>
      </c>
      <c r="B202" s="99">
        <v>180179446</v>
      </c>
      <c r="C202" s="100">
        <v>1</v>
      </c>
      <c r="D202" s="34">
        <v>141838</v>
      </c>
      <c r="E202" s="101"/>
      <c r="F202" s="99"/>
      <c r="G202" s="34"/>
      <c r="H202" s="102">
        <v>9000</v>
      </c>
      <c r="I202" s="102"/>
      <c r="J202" s="34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98">
        <v>43417</v>
      </c>
      <c r="B203" s="99">
        <v>180179447</v>
      </c>
      <c r="C203" s="100">
        <v>1</v>
      </c>
      <c r="D203" s="34">
        <v>141838</v>
      </c>
      <c r="E203" s="101"/>
      <c r="F203" s="99"/>
      <c r="G203" s="34"/>
      <c r="H203" s="102">
        <v>47000</v>
      </c>
      <c r="I203" s="102"/>
      <c r="J203" s="34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98">
        <v>43417</v>
      </c>
      <c r="B204" s="99">
        <v>180179448</v>
      </c>
      <c r="C204" s="100">
        <v>1</v>
      </c>
      <c r="D204" s="34">
        <v>141838</v>
      </c>
      <c r="E204" s="101"/>
      <c r="F204" s="99"/>
      <c r="G204" s="34"/>
      <c r="H204" s="102">
        <v>11000</v>
      </c>
      <c r="I204" s="102"/>
      <c r="J204" s="34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35"/>
      <c r="B209" s="234"/>
      <c r="C209" s="240"/>
      <c r="D209" s="236"/>
      <c r="E209" s="237"/>
      <c r="F209" s="234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4"/>
      <c r="B210" s="8" t="s">
        <v>11</v>
      </c>
      <c r="C210" s="77">
        <f>SUM(C8:C209)</f>
        <v>836</v>
      </c>
      <c r="D210" s="9"/>
      <c r="E210" s="223" t="s">
        <v>11</v>
      </c>
      <c r="F210" s="223">
        <f>SUM(F8:F209)</f>
        <v>1</v>
      </c>
      <c r="G210" s="224">
        <f>SUM(G8:G209)</f>
        <v>98525</v>
      </c>
      <c r="H210" s="239"/>
      <c r="I210" s="239"/>
      <c r="J210" s="23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4"/>
      <c r="B211" s="8"/>
      <c r="C211" s="77"/>
      <c r="D211" s="9"/>
      <c r="E211" s="237"/>
      <c r="F211" s="234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10"/>
      <c r="B212" s="11"/>
      <c r="C212" s="40"/>
      <c r="D212" s="6"/>
      <c r="E212" s="8"/>
      <c r="F212" s="234"/>
      <c r="G212" s="413" t="s">
        <v>12</v>
      </c>
      <c r="H212" s="413"/>
      <c r="I212" s="39"/>
      <c r="J212" s="13">
        <f>SUM(D8:D209)</f>
        <v>70558687</v>
      </c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4"/>
      <c r="B213" s="3"/>
      <c r="C213" s="40"/>
      <c r="D213" s="6"/>
      <c r="E213" s="8"/>
      <c r="F213" s="234"/>
      <c r="G213" s="413" t="s">
        <v>13</v>
      </c>
      <c r="H213" s="413"/>
      <c r="I213" s="39"/>
      <c r="J213" s="13">
        <f>SUM(G8:G209)</f>
        <v>98525</v>
      </c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14"/>
      <c r="B214" s="7"/>
      <c r="C214" s="40"/>
      <c r="D214" s="6"/>
      <c r="E214" s="7"/>
      <c r="F214" s="234"/>
      <c r="G214" s="413" t="s">
        <v>14</v>
      </c>
      <c r="H214" s="413"/>
      <c r="I214" s="41"/>
      <c r="J214" s="15">
        <f>J212-J213</f>
        <v>70460162</v>
      </c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4"/>
      <c r="B215" s="16"/>
      <c r="C215" s="40"/>
      <c r="D215" s="17"/>
      <c r="E215" s="7"/>
      <c r="F215" s="8"/>
      <c r="G215" s="413" t="s">
        <v>15</v>
      </c>
      <c r="H215" s="413"/>
      <c r="I215" s="39"/>
      <c r="J215" s="13">
        <f>SUM(H8:H211)</f>
        <v>4546500</v>
      </c>
      <c r="K215" s="219"/>
      <c r="L215" s="219"/>
      <c r="M215" s="219"/>
      <c r="N215" s="219"/>
      <c r="O215" s="219"/>
      <c r="P215" s="219"/>
    </row>
    <row r="216" spans="1:16" x14ac:dyDescent="0.25">
      <c r="A216" s="4"/>
      <c r="B216" s="16"/>
      <c r="C216" s="40"/>
      <c r="D216" s="17"/>
      <c r="E216" s="7"/>
      <c r="F216" s="8"/>
      <c r="G216" s="413" t="s">
        <v>16</v>
      </c>
      <c r="H216" s="413"/>
      <c r="I216" s="39"/>
      <c r="J216" s="13">
        <f>J214+J215</f>
        <v>75006662</v>
      </c>
    </row>
    <row r="217" spans="1:16" x14ac:dyDescent="0.25">
      <c r="A217" s="4"/>
      <c r="B217" s="16"/>
      <c r="C217" s="40"/>
      <c r="D217" s="17"/>
      <c r="E217" s="7"/>
      <c r="F217" s="3"/>
      <c r="G217" s="413" t="s">
        <v>5</v>
      </c>
      <c r="H217" s="413"/>
      <c r="I217" s="39"/>
      <c r="J217" s="13">
        <f>SUM(I8:I211)</f>
        <v>73409282</v>
      </c>
    </row>
    <row r="218" spans="1:16" x14ac:dyDescent="0.25">
      <c r="A218" s="4"/>
      <c r="B218" s="16"/>
      <c r="C218" s="40"/>
      <c r="D218" s="17"/>
      <c r="E218" s="7"/>
      <c r="F218" s="3"/>
      <c r="G218" s="413" t="s">
        <v>31</v>
      </c>
      <c r="H218" s="413"/>
      <c r="I218" s="40" t="str">
        <f>IF(J218&gt;0,"SALDO",IF(J218&lt;0,"PIUTANG",IF(J218=0,"LUNAS")))</f>
        <v>PIUTANG</v>
      </c>
      <c r="J218" s="13">
        <f>J217-J216</f>
        <v>-1597380</v>
      </c>
    </row>
    <row r="219" spans="1:16" x14ac:dyDescent="0.25">
      <c r="F219" s="37"/>
      <c r="G219" s="37"/>
      <c r="J219" s="37"/>
    </row>
    <row r="220" spans="1:16" x14ac:dyDescent="0.25">
      <c r="C220" s="37"/>
      <c r="D220" s="37"/>
      <c r="F220" s="37"/>
      <c r="G220" s="37"/>
      <c r="J220" s="37"/>
      <c r="L220"/>
      <c r="M220"/>
      <c r="N220"/>
      <c r="O220"/>
      <c r="P220"/>
    </row>
    <row r="221" spans="1:16" x14ac:dyDescent="0.25">
      <c r="C221" s="37"/>
      <c r="D221" s="37"/>
      <c r="F221" s="37"/>
      <c r="G221" s="37"/>
      <c r="J221" s="37"/>
      <c r="L221"/>
      <c r="M221"/>
      <c r="N221"/>
      <c r="O221"/>
      <c r="P221"/>
    </row>
    <row r="222" spans="1:16" x14ac:dyDescent="0.25">
      <c r="A222" s="406">
        <v>43411</v>
      </c>
      <c r="C222" s="37"/>
      <c r="D222" s="37"/>
      <c r="F222" s="37"/>
      <c r="G222" s="37"/>
      <c r="J222" s="37"/>
      <c r="L222"/>
      <c r="M222"/>
      <c r="N222"/>
      <c r="O222"/>
      <c r="P222"/>
    </row>
    <row r="223" spans="1:16" x14ac:dyDescent="0.25">
      <c r="C223" s="37"/>
      <c r="D223" s="37"/>
      <c r="F223" s="37"/>
      <c r="G223" s="37"/>
      <c r="J223" s="37"/>
      <c r="L223"/>
      <c r="M223"/>
      <c r="N223"/>
      <c r="O223"/>
      <c r="P223"/>
    </row>
    <row r="224" spans="1:16" x14ac:dyDescent="0.25">
      <c r="C224" s="37"/>
      <c r="D224" s="37"/>
      <c r="L224"/>
      <c r="M224"/>
      <c r="N224"/>
      <c r="O224"/>
      <c r="P22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8:H218"/>
    <mergeCell ref="G212:H212"/>
    <mergeCell ref="G213:H213"/>
    <mergeCell ref="G214:H214"/>
    <mergeCell ref="G215:H215"/>
    <mergeCell ref="G216:H216"/>
    <mergeCell ref="G217:H21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6"/>
  <sheetViews>
    <sheetView workbookViewId="0">
      <pane ySplit="7" topLeftCell="A46" activePane="bottomLeft" state="frozen"/>
      <selection pane="bottomLeft" activeCell="K60" sqref="K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7" t="s">
        <v>22</v>
      </c>
      <c r="G1" s="407"/>
      <c r="H1" s="40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7" t="s">
        <v>21</v>
      </c>
      <c r="G2" s="407"/>
      <c r="H2" s="407"/>
      <c r="I2" s="220">
        <f>J70*-1</f>
        <v>5772126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0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98">
        <v>43380</v>
      </c>
      <c r="B56" s="99">
        <v>180178992</v>
      </c>
      <c r="C56" s="100">
        <v>8</v>
      </c>
      <c r="D56" s="34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235"/>
      <c r="B61" s="234"/>
      <c r="C61" s="240"/>
      <c r="D61" s="236"/>
      <c r="E61" s="237"/>
      <c r="F61" s="234"/>
      <c r="G61" s="236"/>
      <c r="H61" s="239"/>
      <c r="I61" s="239"/>
      <c r="J61" s="236"/>
    </row>
    <row r="62" spans="1:10" x14ac:dyDescent="0.25">
      <c r="A62" s="235"/>
      <c r="B62" s="223" t="s">
        <v>11</v>
      </c>
      <c r="C62" s="232">
        <f>SUM(C8:C61)</f>
        <v>1011</v>
      </c>
      <c r="D62" s="224"/>
      <c r="E62" s="223" t="s">
        <v>11</v>
      </c>
      <c r="F62" s="223">
        <f>SUM(F8:F61)</f>
        <v>165</v>
      </c>
      <c r="G62" s="224">
        <f>SUM(G8:G61)</f>
        <v>17319054</v>
      </c>
      <c r="H62" s="239"/>
      <c r="I62" s="239"/>
      <c r="J62" s="236"/>
    </row>
    <row r="63" spans="1:10" x14ac:dyDescent="0.25">
      <c r="A63" s="235"/>
      <c r="B63" s="223"/>
      <c r="C63" s="232"/>
      <c r="D63" s="224"/>
      <c r="E63" s="237"/>
      <c r="F63" s="234"/>
      <c r="G63" s="236"/>
      <c r="H63" s="239"/>
      <c r="I63" s="239"/>
      <c r="J63" s="236"/>
    </row>
    <row r="64" spans="1:10" x14ac:dyDescent="0.25">
      <c r="A64" s="225"/>
      <c r="B64" s="226"/>
      <c r="C64" s="240"/>
      <c r="D64" s="236"/>
      <c r="E64" s="223"/>
      <c r="F64" s="234"/>
      <c r="G64" s="413" t="s">
        <v>12</v>
      </c>
      <c r="H64" s="413"/>
      <c r="I64" s="239"/>
      <c r="J64" s="227">
        <f>SUM(D8:D61)</f>
        <v>105448356</v>
      </c>
    </row>
    <row r="65" spans="1:16" x14ac:dyDescent="0.25">
      <c r="A65" s="235"/>
      <c r="B65" s="234"/>
      <c r="C65" s="240"/>
      <c r="D65" s="236"/>
      <c r="E65" s="223"/>
      <c r="F65" s="234"/>
      <c r="G65" s="413" t="s">
        <v>13</v>
      </c>
      <c r="H65" s="413"/>
      <c r="I65" s="239"/>
      <c r="J65" s="227">
        <f>SUM(G8:G61)</f>
        <v>17319054</v>
      </c>
    </row>
    <row r="66" spans="1:16" x14ac:dyDescent="0.25">
      <c r="A66" s="228"/>
      <c r="B66" s="237"/>
      <c r="C66" s="240"/>
      <c r="D66" s="236"/>
      <c r="E66" s="237"/>
      <c r="F66" s="234"/>
      <c r="G66" s="413" t="s">
        <v>14</v>
      </c>
      <c r="H66" s="413"/>
      <c r="I66" s="41"/>
      <c r="J66" s="229">
        <f>J64-J65</f>
        <v>88129302</v>
      </c>
    </row>
    <row r="67" spans="1:16" x14ac:dyDescent="0.25">
      <c r="A67" s="235"/>
      <c r="B67" s="230"/>
      <c r="C67" s="240"/>
      <c r="D67" s="231"/>
      <c r="E67" s="237"/>
      <c r="F67" s="223"/>
      <c r="G67" s="413" t="s">
        <v>15</v>
      </c>
      <c r="H67" s="413"/>
      <c r="I67" s="239"/>
      <c r="J67" s="227">
        <f>SUM(H8:H63)</f>
        <v>0</v>
      </c>
    </row>
    <row r="68" spans="1:16" x14ac:dyDescent="0.25">
      <c r="A68" s="235"/>
      <c r="B68" s="230"/>
      <c r="C68" s="240"/>
      <c r="D68" s="231"/>
      <c r="E68" s="237"/>
      <c r="F68" s="223"/>
      <c r="G68" s="413" t="s">
        <v>16</v>
      </c>
      <c r="H68" s="413"/>
      <c r="I68" s="239"/>
      <c r="J68" s="227">
        <f>J66+J67</f>
        <v>88129302</v>
      </c>
    </row>
    <row r="69" spans="1:16" x14ac:dyDescent="0.25">
      <c r="A69" s="235"/>
      <c r="B69" s="230"/>
      <c r="C69" s="240"/>
      <c r="D69" s="231"/>
      <c r="E69" s="237"/>
      <c r="F69" s="234"/>
      <c r="G69" s="413" t="s">
        <v>5</v>
      </c>
      <c r="H69" s="413"/>
      <c r="I69" s="239"/>
      <c r="J69" s="227">
        <f>SUM(I8:I63)</f>
        <v>82357176</v>
      </c>
    </row>
    <row r="70" spans="1:16" x14ac:dyDescent="0.25">
      <c r="A70" s="235"/>
      <c r="B70" s="230"/>
      <c r="C70" s="240"/>
      <c r="D70" s="231"/>
      <c r="E70" s="237"/>
      <c r="F70" s="234"/>
      <c r="G70" s="413" t="s">
        <v>31</v>
      </c>
      <c r="H70" s="413"/>
      <c r="I70" s="240" t="str">
        <f>IF(J70&gt;0,"SALDO",IF(J70&lt;0,"PIUTANG",IF(J70=0,"LUNAS")))</f>
        <v>PIUTANG</v>
      </c>
      <c r="J70" s="227">
        <f>J69-J68</f>
        <v>-5772126</v>
      </c>
    </row>
    <row r="71" spans="1:16" x14ac:dyDescent="0.25">
      <c r="F71" s="219"/>
      <c r="G71" s="219"/>
      <c r="J71" s="219"/>
    </row>
    <row r="72" spans="1:16" x14ac:dyDescent="0.25">
      <c r="C72" s="219"/>
      <c r="D72" s="219"/>
      <c r="F72" s="219"/>
      <c r="G72" s="219"/>
      <c r="J72" s="219"/>
      <c r="M72" s="233"/>
      <c r="N72" s="233"/>
      <c r="O72" s="233"/>
      <c r="P72" s="233"/>
    </row>
    <row r="73" spans="1:16" x14ac:dyDescent="0.25">
      <c r="C73" s="219"/>
      <c r="D73" s="219"/>
      <c r="F73" s="219"/>
      <c r="G73" s="219"/>
      <c r="J73" s="219"/>
      <c r="L73" s="238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8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L76" s="233"/>
      <c r="M76" s="233"/>
      <c r="N76" s="233"/>
      <c r="O76" s="233"/>
      <c r="P76" s="233"/>
    </row>
  </sheetData>
  <mergeCells count="15">
    <mergeCell ref="G70:H70"/>
    <mergeCell ref="G64:H64"/>
    <mergeCell ref="G65:H65"/>
    <mergeCell ref="G66:H66"/>
    <mergeCell ref="G67:H67"/>
    <mergeCell ref="G68:H68"/>
    <mergeCell ref="G69:H6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7" t="s">
        <v>22</v>
      </c>
      <c r="G1" s="407"/>
      <c r="H1" s="407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7" t="s">
        <v>21</v>
      </c>
      <c r="G2" s="407"/>
      <c r="H2" s="407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3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3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3" t="s">
        <v>12</v>
      </c>
      <c r="H30" s="413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3" t="s">
        <v>13</v>
      </c>
      <c r="H31" s="413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3" t="s">
        <v>14</v>
      </c>
      <c r="H32" s="413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3" t="s">
        <v>15</v>
      </c>
      <c r="H33" s="413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3" t="s">
        <v>16</v>
      </c>
      <c r="H34" s="413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3" t="s">
        <v>5</v>
      </c>
      <c r="H35" s="413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3" t="s">
        <v>31</v>
      </c>
      <c r="H36" s="413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7" t="s">
        <v>21</v>
      </c>
      <c r="G2" s="407"/>
      <c r="H2" s="407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9"/>
      <c r="I7" s="451"/>
      <c r="J7" s="42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6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7" t="s">
        <v>22</v>
      </c>
      <c r="G1" s="407"/>
      <c r="H1" s="407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7" t="s">
        <v>21</v>
      </c>
      <c r="G2" s="407"/>
      <c r="H2" s="407"/>
      <c r="I2" s="21">
        <f>J40*-1</f>
        <v>777476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10" t="s">
        <v>4</v>
      </c>
      <c r="I5" s="469" t="s">
        <v>5</v>
      </c>
      <c r="J5" s="412" t="s">
        <v>6</v>
      </c>
      <c r="L5" s="37"/>
      <c r="M5" s="37"/>
      <c r="N5" s="37"/>
      <c r="O5" s="37"/>
      <c r="P5" s="37"/>
      <c r="Q5" s="37"/>
    </row>
    <row r="6" spans="1:17" x14ac:dyDescent="0.25">
      <c r="A6" s="40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0"/>
      <c r="I6" s="469"/>
      <c r="J6" s="412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/>
      <c r="B14" s="261"/>
      <c r="C14" s="262"/>
      <c r="D14" s="26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201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37</v>
      </c>
      <c r="D32" s="9">
        <f>SUM(D7:D31)</f>
        <v>3764864</v>
      </c>
      <c r="E32" s="8" t="s">
        <v>11</v>
      </c>
      <c r="F32" s="77">
        <f>SUM(F7:F31)</f>
        <v>14</v>
      </c>
      <c r="G32" s="9">
        <f>SUM(G7:G31)</f>
        <v>1462388</v>
      </c>
      <c r="H32" s="77">
        <f>SUM(H7:H31)</f>
        <v>305000</v>
      </c>
      <c r="I32" s="77">
        <f>SUM(I7:I31)</f>
        <v>1830000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3764864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1462388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2302476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305000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2607476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1830000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-777476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2" t="s">
        <v>21</v>
      </c>
      <c r="H1" s="452"/>
      <c r="I1" s="452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2" t="s">
        <v>107</v>
      </c>
      <c r="H2" s="452"/>
      <c r="I2" s="45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2" t="s">
        <v>108</v>
      </c>
      <c r="H3" s="452"/>
      <c r="I3" s="452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9"/>
      <c r="I7" s="451"/>
      <c r="J7" s="42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4" sqref="E2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3" t="s">
        <v>48</v>
      </c>
      <c r="B1" s="453"/>
      <c r="C1" s="453"/>
    </row>
    <row r="2" spans="1:5" ht="15" customHeight="1" x14ac:dyDescent="0.25">
      <c r="A2" s="453"/>
      <c r="B2" s="453"/>
      <c r="C2" s="45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ST'!A449</f>
        <v>43409</v>
      </c>
      <c r="C5" s="281">
        <f>'Taufik ST'!I2</f>
        <v>2826951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Fashion'!A210</f>
        <v>43403</v>
      </c>
      <c r="C6" s="281">
        <f>'Indra Fashion'!I2</f>
        <v>1701790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43414</v>
      </c>
      <c r="C8" s="281">
        <f>Bandros!I2</f>
        <v>6559613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v>43400</v>
      </c>
      <c r="C9" s="281">
        <f>Bentang!I2</f>
        <v>5772126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ESP!A319</f>
        <v>43407</v>
      </c>
      <c r="C11" s="281">
        <f>ESP!I2</f>
        <v>5718901</v>
      </c>
      <c r="E11" s="289"/>
    </row>
    <row r="12" spans="1:5" s="267" customFormat="1" ht="18.75" customHeight="1" x14ac:dyDescent="0.25">
      <c r="A12" s="185" t="s">
        <v>202</v>
      </c>
      <c r="B12" s="184">
        <v>43404</v>
      </c>
      <c r="C12" s="281">
        <f>Yuan!I2</f>
        <v>3745489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Yanyan!A75</f>
        <v>43405</v>
      </c>
      <c r="C13" s="281">
        <f>Yanyan!I2</f>
        <v>1032150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Anip!A184</f>
        <v>43402</v>
      </c>
      <c r="C19" s="281">
        <f>Anip!I2</f>
        <v>1597380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f>'Sale ESP'!A68</f>
        <v>43407</v>
      </c>
      <c r="C21" s="281">
        <f>'Sale ESP'!I2</f>
        <v>736935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6" t="s">
        <v>11</v>
      </c>
      <c r="B24" s="457"/>
      <c r="C24" s="454">
        <f>SUM(C5:C23)</f>
        <v>29691487.5</v>
      </c>
    </row>
    <row r="25" spans="1:5" s="267" customFormat="1" ht="15" customHeight="1" x14ac:dyDescent="0.25">
      <c r="A25" s="458"/>
      <c r="B25" s="459"/>
      <c r="C25" s="455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7" t="s">
        <v>21</v>
      </c>
      <c r="G2" s="407"/>
      <c r="H2" s="407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9"/>
      <c r="I7" s="451"/>
      <c r="J7" s="42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4" t="s">
        <v>22</v>
      </c>
      <c r="G1" s="424"/>
      <c r="H1" s="424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0" t="s">
        <v>12</v>
      </c>
      <c r="H647" s="44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9" t="s">
        <v>13</v>
      </c>
      <c r="H648" s="439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9" t="s">
        <v>14</v>
      </c>
      <c r="H649" s="439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9" t="s">
        <v>15</v>
      </c>
      <c r="H650" s="43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9" t="s">
        <v>16</v>
      </c>
      <c r="H651" s="439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9" t="s">
        <v>5</v>
      </c>
      <c r="H652" s="43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9" t="s">
        <v>31</v>
      </c>
      <c r="H653" s="439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7" t="s">
        <v>22</v>
      </c>
      <c r="G1" s="407"/>
      <c r="H1" s="407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2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9"/>
      <c r="I7" s="451"/>
      <c r="J7" s="42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1" t="s">
        <v>22</v>
      </c>
      <c r="G1" s="461"/>
      <c r="H1" s="461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1" t="s">
        <v>21</v>
      </c>
      <c r="G2" s="461"/>
      <c r="H2" s="461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2"/>
      <c r="B5" s="462"/>
      <c r="C5" s="462"/>
      <c r="D5" s="462"/>
      <c r="E5" s="462"/>
      <c r="F5" s="462"/>
      <c r="G5" s="462"/>
      <c r="H5" s="462"/>
      <c r="I5" s="462"/>
      <c r="J5" s="462"/>
    </row>
    <row r="6" spans="1:13" x14ac:dyDescent="0.25">
      <c r="A6" s="463" t="s">
        <v>2</v>
      </c>
      <c r="B6" s="464" t="s">
        <v>3</v>
      </c>
      <c r="C6" s="464"/>
      <c r="D6" s="464"/>
      <c r="E6" s="464"/>
      <c r="F6" s="464"/>
      <c r="G6" s="464"/>
      <c r="H6" s="465" t="s">
        <v>4</v>
      </c>
      <c r="I6" s="467" t="s">
        <v>5</v>
      </c>
      <c r="J6" s="468" t="s">
        <v>6</v>
      </c>
    </row>
    <row r="7" spans="1:13" x14ac:dyDescent="0.25">
      <c r="A7" s="46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6"/>
      <c r="I7" s="467"/>
      <c r="J7" s="46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0" t="s">
        <v>12</v>
      </c>
      <c r="H89" s="46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0" t="s">
        <v>13</v>
      </c>
      <c r="H90" s="46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0" t="s">
        <v>14</v>
      </c>
      <c r="H91" s="46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0" t="s">
        <v>15</v>
      </c>
      <c r="H92" s="46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0" t="s">
        <v>16</v>
      </c>
      <c r="H93" s="46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0" t="s">
        <v>5</v>
      </c>
      <c r="H94" s="46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0" t="s">
        <v>31</v>
      </c>
      <c r="H95" s="46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7" t="s">
        <v>22</v>
      </c>
      <c r="G1" s="407"/>
      <c r="H1" s="40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7" t="s">
        <v>21</v>
      </c>
      <c r="G2" s="407"/>
      <c r="H2" s="40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5" x14ac:dyDescent="0.25">
      <c r="A6" s="4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9"/>
      <c r="I6" s="451"/>
      <c r="J6" s="42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J59*-1</f>
        <v>-34807202</v>
      </c>
      <c r="J2" s="20"/>
    </row>
    <row r="4" spans="1:10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0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0" x14ac:dyDescent="0.25">
      <c r="A6" s="4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9"/>
      <c r="I6" s="451"/>
      <c r="J6" s="42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0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0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0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0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0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0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0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0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0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0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7" t="s">
        <v>21</v>
      </c>
      <c r="G2" s="407"/>
      <c r="H2" s="407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  <c r="L6" s="238"/>
    </row>
    <row r="7" spans="1:12" x14ac:dyDescent="0.25">
      <c r="A7" s="4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9"/>
      <c r="I7" s="451"/>
      <c r="J7" s="42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7" t="s">
        <v>22</v>
      </c>
      <c r="G1" s="407"/>
      <c r="H1" s="40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7" t="s">
        <v>21</v>
      </c>
      <c r="G2" s="407"/>
      <c r="H2" s="40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9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0"/>
      <c r="I7" s="469"/>
      <c r="J7" s="41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7" t="s">
        <v>22</v>
      </c>
      <c r="G1" s="407"/>
      <c r="H1" s="407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8" t="s">
        <v>61</v>
      </c>
      <c r="B5" s="408"/>
      <c r="C5" s="408"/>
      <c r="D5" s="408"/>
      <c r="E5" s="408"/>
      <c r="F5" s="408"/>
      <c r="G5" s="408"/>
      <c r="H5" s="408"/>
      <c r="I5" s="408"/>
      <c r="J5" s="408"/>
    </row>
    <row r="6" spans="1:19" x14ac:dyDescent="0.25">
      <c r="A6" s="414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11" t="s">
        <v>5</v>
      </c>
      <c r="J6" s="412" t="s">
        <v>6</v>
      </c>
    </row>
    <row r="7" spans="1:19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0"/>
      <c r="I7" s="411"/>
      <c r="J7" s="41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7" t="s">
        <v>21</v>
      </c>
      <c r="G2" s="407"/>
      <c r="H2" s="40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9"/>
      <c r="I7" s="451"/>
      <c r="J7" s="42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7" t="s">
        <v>118</v>
      </c>
      <c r="G2" s="407"/>
      <c r="H2" s="407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18"/>
      <c r="N5" s="18"/>
      <c r="O5" s="37"/>
    </row>
    <row r="6" spans="1:15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72" t="s">
        <v>4</v>
      </c>
      <c r="I6" s="474" t="s">
        <v>5</v>
      </c>
      <c r="J6" s="475" t="s">
        <v>6</v>
      </c>
      <c r="L6" s="18"/>
      <c r="N6" s="18"/>
      <c r="O6" s="37"/>
    </row>
    <row r="7" spans="1:15" x14ac:dyDescent="0.25">
      <c r="A7" s="40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3"/>
      <c r="I7" s="474"/>
      <c r="J7" s="47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6" t="s">
        <v>12</v>
      </c>
      <c r="H19" s="47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6" t="s">
        <v>13</v>
      </c>
      <c r="H20" s="47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6" t="s">
        <v>14</v>
      </c>
      <c r="H21" s="47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6" t="s">
        <v>15</v>
      </c>
      <c r="H22" s="47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6" t="s">
        <v>16</v>
      </c>
      <c r="H23" s="47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6" t="s">
        <v>5</v>
      </c>
      <c r="H24" s="47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6" t="s">
        <v>31</v>
      </c>
      <c r="H25" s="47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7" t="s">
        <v>22</v>
      </c>
      <c r="G1" s="407"/>
      <c r="H1" s="407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9"/>
      <c r="I7" s="451"/>
      <c r="J7" s="42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7" t="s">
        <v>22</v>
      </c>
      <c r="G1" s="407"/>
      <c r="H1" s="407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7" t="s">
        <v>21</v>
      </c>
      <c r="G2" s="407"/>
      <c r="H2" s="407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9"/>
      <c r="I7" s="451"/>
      <c r="J7" s="42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7" t="s">
        <v>22</v>
      </c>
      <c r="G1" s="407"/>
      <c r="H1" s="407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7" t="s">
        <v>21</v>
      </c>
      <c r="G2" s="407"/>
      <c r="H2" s="407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7" x14ac:dyDescent="0.25">
      <c r="A7" s="4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9"/>
      <c r="I7" s="451"/>
      <c r="J7" s="42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7" t="s">
        <v>21</v>
      </c>
      <c r="G2" s="407"/>
      <c r="H2" s="407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9"/>
      <c r="I7" s="451"/>
      <c r="J7" s="42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7" t="s">
        <v>21</v>
      </c>
      <c r="G2" s="407"/>
      <c r="H2" s="407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9"/>
      <c r="I7" s="451"/>
      <c r="J7" s="42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7" t="s">
        <v>22</v>
      </c>
      <c r="G1" s="407"/>
      <c r="H1" s="407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6" x14ac:dyDescent="0.25">
      <c r="A7" s="4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9"/>
      <c r="I7" s="451"/>
      <c r="J7" s="42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7" t="s">
        <v>22</v>
      </c>
      <c r="G1" s="407"/>
      <c r="H1" s="407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7" t="s">
        <v>21</v>
      </c>
      <c r="G2" s="407"/>
      <c r="H2" s="40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9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0"/>
      <c r="I7" s="469"/>
      <c r="J7" s="41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7" t="s">
        <v>22</v>
      </c>
      <c r="G1" s="407"/>
      <c r="H1" s="407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74"/>
      <c r="M5" s="18"/>
      <c r="O5" s="18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  <c r="L6" s="174"/>
    </row>
    <row r="7" spans="1:15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51"/>
      <c r="J7" s="42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7" t="s">
        <v>22</v>
      </c>
      <c r="G1" s="407"/>
      <c r="H1" s="407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7" t="s">
        <v>21</v>
      </c>
      <c r="G2" s="407"/>
      <c r="H2" s="407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1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1" x14ac:dyDescent="0.25">
      <c r="A7" s="4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7" t="s">
        <v>22</v>
      </c>
      <c r="G1" s="407"/>
      <c r="H1" s="40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7" t="s">
        <v>21</v>
      </c>
      <c r="G2" s="407"/>
      <c r="H2" s="40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9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0"/>
      <c r="I7" s="469"/>
      <c r="J7" s="41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7" t="s">
        <v>22</v>
      </c>
      <c r="G1" s="407"/>
      <c r="H1" s="40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7" t="s">
        <v>21</v>
      </c>
      <c r="G2" s="407"/>
      <c r="H2" s="407"/>
      <c r="I2" s="21">
        <f>J72*-1</f>
        <v>0</v>
      </c>
    </row>
    <row r="4" spans="1:10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0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77" t="s">
        <v>4</v>
      </c>
      <c r="I5" s="474" t="s">
        <v>5</v>
      </c>
      <c r="J5" s="475" t="s">
        <v>6</v>
      </c>
    </row>
    <row r="6" spans="1:10" x14ac:dyDescent="0.25">
      <c r="A6" s="40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4"/>
      <c r="J6" s="47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6" t="s">
        <v>12</v>
      </c>
      <c r="H66" s="47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13</v>
      </c>
      <c r="H67" s="47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6" t="s">
        <v>14</v>
      </c>
      <c r="H68" s="47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15</v>
      </c>
      <c r="H69" s="47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16</v>
      </c>
      <c r="H70" s="47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5</v>
      </c>
      <c r="H71" s="47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6" t="s">
        <v>31</v>
      </c>
      <c r="H72" s="47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7" t="s">
        <v>22</v>
      </c>
      <c r="G1" s="407"/>
      <c r="H1" s="407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J40*-1</f>
        <v>0</v>
      </c>
      <c r="J2" s="20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5" x14ac:dyDescent="0.25">
      <c r="A6" s="4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9"/>
      <c r="I6" s="451"/>
      <c r="J6" s="42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7" t="s">
        <v>22</v>
      </c>
      <c r="G1" s="407"/>
      <c r="H1" s="40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7" t="s">
        <v>21</v>
      </c>
      <c r="G2" s="407"/>
      <c r="H2" s="407"/>
      <c r="I2" s="21">
        <f>J71*-1</f>
        <v>12110891</v>
      </c>
    </row>
    <row r="4" spans="1:10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0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77" t="s">
        <v>4</v>
      </c>
      <c r="I5" s="474" t="s">
        <v>5</v>
      </c>
      <c r="J5" s="475" t="s">
        <v>6</v>
      </c>
    </row>
    <row r="6" spans="1:10" x14ac:dyDescent="0.25">
      <c r="A6" s="40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4"/>
      <c r="J6" s="47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6" t="s">
        <v>12</v>
      </c>
      <c r="H65" s="47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6" t="s">
        <v>13</v>
      </c>
      <c r="H66" s="47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14</v>
      </c>
      <c r="H67" s="47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6" t="s">
        <v>15</v>
      </c>
      <c r="H68" s="47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16</v>
      </c>
      <c r="H69" s="47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5</v>
      </c>
      <c r="H70" s="47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31</v>
      </c>
      <c r="H71" s="47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Febriansyah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Febriansyah!Print_Area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2018-11-08T01:42:54Z</cp:lastPrinted>
  <dcterms:created xsi:type="dcterms:W3CDTF">2016-05-07T01:49:09Z</dcterms:created>
  <dcterms:modified xsi:type="dcterms:W3CDTF">2018-11-13T10:53:57Z</dcterms:modified>
</cp:coreProperties>
</file>