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Bentang!$A$1:$J$70</definedName>
    <definedName name="_xlnm.Print_Area" localSheetId="25">BOJES!$A$1:$J$38</definedName>
    <definedName name="_xlnm.Print_Area" localSheetId="15">Febri!$A$1:$J$40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ST'!$A$5:$J$488</definedName>
    <definedName name="_xlnm.Print_Area" localSheetId="28">Widya!$A$1:$J$25</definedName>
    <definedName name="_xlnm.Print_Area" localSheetId="7">Yuan!$N$70:$N$109</definedName>
  </definedNames>
  <calcPr calcId="144525"/>
</workbook>
</file>

<file path=xl/calcChain.xml><?xml version="1.0" encoding="utf-8"?>
<calcChain xmlns="http://schemas.openxmlformats.org/spreadsheetml/2006/main">
  <c r="B21" i="15" l="1"/>
  <c r="B19" i="15"/>
  <c r="B12" i="15"/>
  <c r="B11" i="15"/>
  <c r="B9" i="15"/>
  <c r="B8" i="15"/>
  <c r="B6" i="15"/>
  <c r="B5" i="15"/>
  <c r="L2" i="58" l="1"/>
  <c r="L1" i="58"/>
  <c r="L2" i="35" l="1"/>
  <c r="L1" i="35"/>
  <c r="L2" i="2"/>
  <c r="L1" i="2"/>
  <c r="L2" i="54" l="1"/>
  <c r="L1" i="54"/>
  <c r="L1" i="12" l="1"/>
  <c r="L2" i="61" l="1"/>
  <c r="L1" i="61"/>
  <c r="M2" i="57" l="1"/>
  <c r="M1" i="57"/>
  <c r="L2" i="12" l="1"/>
  <c r="M1" i="2"/>
  <c r="M2" i="2"/>
  <c r="B13" i="15" l="1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15" i="61" l="1"/>
  <c r="J113" i="61"/>
  <c r="J111" i="61"/>
  <c r="J110" i="61"/>
  <c r="F108" i="61"/>
  <c r="C108" i="61"/>
  <c r="J112" i="61" l="1"/>
  <c r="J114" i="61" s="1"/>
  <c r="J116" i="61" s="1"/>
  <c r="I11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52" i="58" l="1"/>
  <c r="J1550" i="58"/>
  <c r="J1548" i="58"/>
  <c r="J1547" i="58"/>
  <c r="I1545" i="58"/>
  <c r="H1545" i="58"/>
  <c r="G1545" i="58"/>
  <c r="F1545" i="58"/>
  <c r="D1545" i="58"/>
  <c r="C1545" i="58"/>
  <c r="L666" i="58"/>
  <c r="L665" i="58"/>
  <c r="M3" i="58"/>
  <c r="N3" i="58" l="1"/>
  <c r="J1549" i="58"/>
  <c r="J1551" i="58" s="1"/>
  <c r="J1553" i="58" s="1"/>
  <c r="I1553" i="58" l="1"/>
  <c r="I2" i="58"/>
  <c r="C8" i="15" s="1"/>
  <c r="M66" i="57" l="1"/>
  <c r="M65" i="57"/>
  <c r="M67" i="57" l="1"/>
  <c r="L15" i="2"/>
  <c r="L16" i="2"/>
  <c r="L17" i="2"/>
  <c r="J365" i="57" l="1"/>
  <c r="J363" i="57"/>
  <c r="J361" i="57"/>
  <c r="J360" i="57"/>
  <c r="G358" i="57"/>
  <c r="F358" i="57"/>
  <c r="C358" i="57"/>
  <c r="J362" i="57" l="1"/>
  <c r="J364" i="57" s="1"/>
  <c r="J366" i="57" s="1"/>
  <c r="I366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9" i="55"/>
  <c r="J67" i="55"/>
  <c r="J65" i="55"/>
  <c r="J64" i="55"/>
  <c r="G62" i="55"/>
  <c r="F62" i="55"/>
  <c r="C62" i="55"/>
  <c r="M1" i="56" l="1"/>
  <c r="J66" i="55"/>
  <c r="J68" i="55" s="1"/>
  <c r="J70" i="55" s="1"/>
  <c r="I70" i="55" s="1"/>
  <c r="I2" i="55" l="1"/>
  <c r="C9" i="15" s="1"/>
  <c r="I42" i="30" l="1"/>
  <c r="I44" i="30"/>
  <c r="I37" i="18" l="1"/>
  <c r="I39" i="18"/>
  <c r="L3" i="12" l="1"/>
  <c r="B17" i="15" l="1"/>
  <c r="B14" i="15"/>
  <c r="J487" i="54" l="1"/>
  <c r="J485" i="54"/>
  <c r="J483" i="54"/>
  <c r="J482" i="54"/>
  <c r="I480" i="54"/>
  <c r="H480" i="54"/>
  <c r="G480" i="54"/>
  <c r="F480" i="54"/>
  <c r="D480" i="54"/>
  <c r="C480" i="54"/>
  <c r="J484" i="54" l="1"/>
  <c r="J486" i="54" s="1"/>
  <c r="J488" i="54" s="1"/>
  <c r="I2" i="54" s="1"/>
  <c r="C5" i="15" s="1"/>
  <c r="L3" i="54"/>
  <c r="N3" i="54" s="1"/>
  <c r="I488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2" i="2" l="1"/>
  <c r="I227" i="2"/>
  <c r="H227" i="2"/>
  <c r="G227" i="2"/>
  <c r="F22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34" i="2"/>
  <c r="J230" i="2"/>
  <c r="J229" i="2"/>
  <c r="D227" i="2"/>
  <c r="C227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1" i="2"/>
  <c r="J233" i="2" s="1"/>
  <c r="J235" i="2" s="1"/>
  <c r="I235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7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<sst xmlns="http://schemas.openxmlformats.org/spreadsheetml/2006/main" count="2429" uniqueCount="229">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</sst>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88"/>
  <sheetViews>
    <sheetView zoomScaleNormal="100" workbookViewId="0">
      <pane ySplit="7" topLeftCell="A464" activePane="bottomLeft" state="frozen"/>
      <selection pane="bottomLeft" activeCell="B474" sqref="B47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8" t="s">
        <v>22</v>
      </c>
      <c r="G1" s="408"/>
      <c r="H1" s="408"/>
      <c r="I1" s="220" t="s">
        <v>20</v>
      </c>
      <c r="J1" s="218"/>
      <c r="L1" s="275">
        <f>SUM(D460:D470)</f>
        <v>6240504</v>
      </c>
      <c r="M1" s="238">
        <v>5921913</v>
      </c>
      <c r="N1" s="238">
        <f>L1-M1</f>
        <v>318591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8" t="s">
        <v>21</v>
      </c>
      <c r="G2" s="408"/>
      <c r="H2" s="408"/>
      <c r="I2" s="220">
        <f>J488*-1</f>
        <v>2969313</v>
      </c>
      <c r="J2" s="218"/>
      <c r="L2" s="276">
        <f>SUM(G460:G470)</f>
        <v>450364</v>
      </c>
      <c r="M2" s="238">
        <v>619763</v>
      </c>
      <c r="N2" s="238">
        <f>L2-M2</f>
        <v>-169399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5790140</v>
      </c>
      <c r="M3" s="238">
        <f>M1-M2</f>
        <v>5302150</v>
      </c>
      <c r="N3" s="238">
        <f>L3+M3</f>
        <v>11092290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9" t="s">
        <v>59</v>
      </c>
      <c r="B5" s="409"/>
      <c r="C5" s="409"/>
      <c r="D5" s="409"/>
      <c r="E5" s="409"/>
      <c r="F5" s="409"/>
      <c r="G5" s="409"/>
      <c r="H5" s="409"/>
      <c r="I5" s="409"/>
      <c r="J5" s="409"/>
      <c r="L5" s="274"/>
      <c r="M5" s="238"/>
      <c r="N5" s="238"/>
      <c r="O5" s="238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5" x14ac:dyDescent="0.25">
      <c r="A7" s="41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1"/>
      <c r="I7" s="412"/>
      <c r="J7" s="41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10">
        <v>43423</v>
      </c>
      <c r="B471" s="115">
        <v>180179908</v>
      </c>
      <c r="C471" s="306">
        <v>13</v>
      </c>
      <c r="D471" s="117">
        <v>1156750</v>
      </c>
      <c r="E471" s="118">
        <v>180046217</v>
      </c>
      <c r="F471" s="120">
        <v>1</v>
      </c>
      <c r="G471" s="117">
        <v>126088</v>
      </c>
      <c r="H471" s="118"/>
      <c r="I471" s="213"/>
      <c r="J471" s="117"/>
    </row>
    <row r="472" spans="1:14" ht="15.75" customHeight="1" x14ac:dyDescent="0.25">
      <c r="A472" s="210">
        <v>43423</v>
      </c>
      <c r="B472" s="115">
        <v>180179938</v>
      </c>
      <c r="C472" s="306">
        <v>5</v>
      </c>
      <c r="D472" s="117">
        <v>537513</v>
      </c>
      <c r="E472" s="118"/>
      <c r="F472" s="120"/>
      <c r="G472" s="117"/>
      <c r="H472" s="118"/>
      <c r="I472" s="213"/>
      <c r="J472" s="117"/>
    </row>
    <row r="473" spans="1:14" ht="15.75" customHeight="1" x14ac:dyDescent="0.25">
      <c r="A473" s="210">
        <v>43425</v>
      </c>
      <c r="B473" s="115">
        <v>180180029</v>
      </c>
      <c r="C473" s="306">
        <v>17</v>
      </c>
      <c r="D473" s="117">
        <v>1305500</v>
      </c>
      <c r="E473" s="118">
        <v>180046239</v>
      </c>
      <c r="F473" s="120">
        <v>1</v>
      </c>
      <c r="G473" s="117">
        <v>127225</v>
      </c>
      <c r="H473" s="118"/>
      <c r="I473" s="213"/>
      <c r="J473" s="117"/>
    </row>
    <row r="474" spans="1:14" ht="15.75" customHeight="1" x14ac:dyDescent="0.25">
      <c r="A474" s="210">
        <v>43425</v>
      </c>
      <c r="B474" s="115">
        <v>180180052</v>
      </c>
      <c r="C474" s="306">
        <v>2</v>
      </c>
      <c r="D474" s="117">
        <v>222863</v>
      </c>
      <c r="E474" s="118"/>
      <c r="F474" s="120"/>
      <c r="G474" s="117"/>
      <c r="H474" s="118"/>
      <c r="I474" s="213"/>
      <c r="J474" s="117"/>
    </row>
    <row r="475" spans="1:14" ht="15.75" customHeight="1" x14ac:dyDescent="0.25">
      <c r="A475" s="210"/>
      <c r="B475" s="115"/>
      <c r="C475" s="306"/>
      <c r="D475" s="117"/>
      <c r="E475" s="118"/>
      <c r="F475" s="120"/>
      <c r="G475" s="117"/>
      <c r="H475" s="118"/>
      <c r="I475" s="213"/>
      <c r="J475" s="117"/>
    </row>
    <row r="476" spans="1:14" ht="15.75" customHeight="1" x14ac:dyDescent="0.25">
      <c r="A476" s="210"/>
      <c r="B476" s="115"/>
      <c r="C476" s="306"/>
      <c r="D476" s="117"/>
      <c r="E476" s="118"/>
      <c r="F476" s="120"/>
      <c r="G476" s="117"/>
      <c r="H476" s="118"/>
      <c r="I476" s="213"/>
      <c r="J476" s="117"/>
    </row>
    <row r="477" spans="1:14" ht="15.75" customHeight="1" x14ac:dyDescent="0.25">
      <c r="A477" s="210"/>
      <c r="B477" s="115"/>
      <c r="C477" s="306"/>
      <c r="D477" s="117"/>
      <c r="E477" s="118"/>
      <c r="F477" s="120"/>
      <c r="G477" s="117"/>
      <c r="H477" s="118"/>
      <c r="I477" s="213"/>
      <c r="J477" s="117"/>
    </row>
    <row r="478" spans="1:14" ht="15.75" customHeight="1" x14ac:dyDescent="0.25">
      <c r="A478" s="210"/>
      <c r="B478" s="115"/>
      <c r="C478" s="306"/>
      <c r="D478" s="117"/>
      <c r="E478" s="118"/>
      <c r="F478" s="120"/>
      <c r="G478" s="117"/>
      <c r="H478" s="118"/>
      <c r="I478" s="213"/>
      <c r="J478" s="117"/>
    </row>
    <row r="479" spans="1:14" x14ac:dyDescent="0.25">
      <c r="A479" s="235"/>
      <c r="B479" s="234"/>
      <c r="C479" s="12"/>
      <c r="D479" s="236"/>
      <c r="E479" s="237"/>
      <c r="F479" s="240"/>
      <c r="G479" s="236"/>
      <c r="H479" s="237"/>
      <c r="I479" s="239"/>
      <c r="J479" s="236"/>
    </row>
    <row r="480" spans="1:14" x14ac:dyDescent="0.25">
      <c r="A480" s="235"/>
      <c r="B480" s="223" t="s">
        <v>11</v>
      </c>
      <c r="C480" s="229">
        <f>SUM(C8:C479)</f>
        <v>4249</v>
      </c>
      <c r="D480" s="224">
        <f>SUM(D8:D479)</f>
        <v>439528455</v>
      </c>
      <c r="E480" s="223" t="s">
        <v>11</v>
      </c>
      <c r="F480" s="232">
        <f>SUM(F8:F479)</f>
        <v>561</v>
      </c>
      <c r="G480" s="224">
        <f>SUM(G8:G479)</f>
        <v>61503706</v>
      </c>
      <c r="H480" s="232">
        <f>SUM(H8:H479)</f>
        <v>0</v>
      </c>
      <c r="I480" s="232">
        <f>SUM(I8:I479)</f>
        <v>375055436</v>
      </c>
      <c r="J480" s="5"/>
    </row>
    <row r="481" spans="1:10" x14ac:dyDescent="0.25">
      <c r="A481" s="235"/>
      <c r="B481" s="223"/>
      <c r="C481" s="229"/>
      <c r="D481" s="224"/>
      <c r="E481" s="223"/>
      <c r="F481" s="232"/>
      <c r="G481" s="224"/>
      <c r="H481" s="232"/>
      <c r="I481" s="232"/>
      <c r="J481" s="5"/>
    </row>
    <row r="482" spans="1:10" x14ac:dyDescent="0.25">
      <c r="A482" s="225"/>
      <c r="B482" s="226"/>
      <c r="C482" s="12"/>
      <c r="D482" s="236"/>
      <c r="E482" s="223"/>
      <c r="F482" s="240"/>
      <c r="G482" s="407" t="s">
        <v>12</v>
      </c>
      <c r="H482" s="407"/>
      <c r="I482" s="239"/>
      <c r="J482" s="227">
        <f>SUM(D8:D479)</f>
        <v>439528455</v>
      </c>
    </row>
    <row r="483" spans="1:10" x14ac:dyDescent="0.25">
      <c r="A483" s="235"/>
      <c r="B483" s="234"/>
      <c r="C483" s="12"/>
      <c r="D483" s="236"/>
      <c r="E483" s="237"/>
      <c r="F483" s="240"/>
      <c r="G483" s="407" t="s">
        <v>13</v>
      </c>
      <c r="H483" s="407"/>
      <c r="I483" s="239"/>
      <c r="J483" s="227">
        <f>SUM(G8:G479)</f>
        <v>61503706</v>
      </c>
    </row>
    <row r="484" spans="1:10" x14ac:dyDescent="0.25">
      <c r="A484" s="228"/>
      <c r="B484" s="237"/>
      <c r="C484" s="12"/>
      <c r="D484" s="236"/>
      <c r="E484" s="237"/>
      <c r="F484" s="240"/>
      <c r="G484" s="407" t="s">
        <v>14</v>
      </c>
      <c r="H484" s="407"/>
      <c r="I484" s="41"/>
      <c r="J484" s="229">
        <f>J482-J483</f>
        <v>378024749</v>
      </c>
    </row>
    <row r="485" spans="1:10" x14ac:dyDescent="0.25">
      <c r="A485" s="235"/>
      <c r="B485" s="230"/>
      <c r="C485" s="12"/>
      <c r="D485" s="231"/>
      <c r="E485" s="237"/>
      <c r="F485" s="240"/>
      <c r="G485" s="407" t="s">
        <v>15</v>
      </c>
      <c r="H485" s="407"/>
      <c r="I485" s="239"/>
      <c r="J485" s="227">
        <f>SUM(H8:H479)</f>
        <v>0</v>
      </c>
    </row>
    <row r="486" spans="1:10" x14ac:dyDescent="0.25">
      <c r="A486" s="235"/>
      <c r="B486" s="230"/>
      <c r="C486" s="12"/>
      <c r="D486" s="231"/>
      <c r="E486" s="237"/>
      <c r="F486" s="240"/>
      <c r="G486" s="407" t="s">
        <v>16</v>
      </c>
      <c r="H486" s="407"/>
      <c r="I486" s="239"/>
      <c r="J486" s="227">
        <f>J484+J485</f>
        <v>378024749</v>
      </c>
    </row>
    <row r="487" spans="1:10" x14ac:dyDescent="0.25">
      <c r="A487" s="235"/>
      <c r="B487" s="230"/>
      <c r="C487" s="12"/>
      <c r="D487" s="231"/>
      <c r="E487" s="237"/>
      <c r="F487" s="240"/>
      <c r="G487" s="407" t="s">
        <v>5</v>
      </c>
      <c r="H487" s="407"/>
      <c r="I487" s="239"/>
      <c r="J487" s="227">
        <f>SUM(I8:I479)</f>
        <v>375055436</v>
      </c>
    </row>
    <row r="488" spans="1:10" x14ac:dyDescent="0.25">
      <c r="A488" s="235"/>
      <c r="B488" s="230"/>
      <c r="C488" s="12"/>
      <c r="D488" s="231"/>
      <c r="E488" s="237"/>
      <c r="F488" s="240"/>
      <c r="G488" s="407" t="s">
        <v>31</v>
      </c>
      <c r="H488" s="407"/>
      <c r="I488" s="240" t="str">
        <f>IF(J488&gt;0,"SALDO",IF(J488&lt;0,"PIUTANG",IF(J488=0,"LUNAS")))</f>
        <v>PIUTANG</v>
      </c>
      <c r="J488" s="227">
        <f>J487-J486</f>
        <v>-2969313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8:H488"/>
    <mergeCell ref="G482:H482"/>
    <mergeCell ref="G483:H483"/>
    <mergeCell ref="G484:H484"/>
    <mergeCell ref="G485:H485"/>
    <mergeCell ref="G486:H486"/>
    <mergeCell ref="G487:H48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5"/>
  <sheetViews>
    <sheetView workbookViewId="0">
      <pane ySplit="7" topLeftCell="A212" activePane="bottomLeft" state="frozen"/>
      <selection pane="bottomLeft" activeCell="B223" sqref="B22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8" t="s">
        <v>22</v>
      </c>
      <c r="G1" s="408"/>
      <c r="H1" s="408"/>
      <c r="I1" s="42" t="s">
        <v>20</v>
      </c>
      <c r="J1" s="20"/>
      <c r="L1" s="277">
        <f>SUM(D218:D220)</f>
        <v>492888</v>
      </c>
      <c r="M1" s="219">
        <f>SUM(D213:D217)</f>
        <v>911051</v>
      </c>
      <c r="N1" s="219">
        <f>L3+M3</f>
        <v>1169001</v>
      </c>
      <c r="O1" s="219">
        <f>L2+N1</f>
        <v>1403939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J235*-1</f>
        <v>958213</v>
      </c>
      <c r="J2" s="20"/>
      <c r="L2" s="277">
        <f>SUM(G218:G220)</f>
        <v>234938</v>
      </c>
      <c r="M2" s="219">
        <f>SUM(G214:G217)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257950</v>
      </c>
      <c r="M3" s="219">
        <f>M1-M2</f>
        <v>911051</v>
      </c>
      <c r="N3" s="219"/>
      <c r="O3" s="219"/>
      <c r="P3" s="219"/>
      <c r="Q3" s="219"/>
      <c r="R3" s="219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5" t="s">
        <v>4</v>
      </c>
      <c r="I6" s="412" t="s">
        <v>5</v>
      </c>
      <c r="J6" s="413" t="s">
        <v>6</v>
      </c>
    </row>
    <row r="7" spans="1:18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2"/>
      <c r="J7" s="41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>
        <v>43418</v>
      </c>
      <c r="B219" s="234">
        <v>180179589</v>
      </c>
      <c r="C219" s="240">
        <v>3</v>
      </c>
      <c r="D219" s="236">
        <v>257950</v>
      </c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>
        <v>43421</v>
      </c>
      <c r="B220" s="234"/>
      <c r="C220" s="240"/>
      <c r="D220" s="236"/>
      <c r="E220" s="237">
        <v>180046186</v>
      </c>
      <c r="F220" s="240">
        <v>2</v>
      </c>
      <c r="G220" s="236">
        <v>234938</v>
      </c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2">
        <v>43423</v>
      </c>
      <c r="B221" s="234">
        <v>180179937</v>
      </c>
      <c r="C221" s="240">
        <v>1</v>
      </c>
      <c r="D221" s="236">
        <v>117163</v>
      </c>
      <c r="E221" s="237"/>
      <c r="F221" s="240"/>
      <c r="G221" s="236"/>
      <c r="H221" s="239"/>
      <c r="I221" s="239"/>
      <c r="J221" s="23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2">
        <v>43424</v>
      </c>
      <c r="B222" s="234">
        <v>180180002</v>
      </c>
      <c r="C222" s="240">
        <v>2</v>
      </c>
      <c r="D222" s="236">
        <v>203700</v>
      </c>
      <c r="E222" s="237"/>
      <c r="F222" s="240"/>
      <c r="G222" s="236"/>
      <c r="H222" s="239"/>
      <c r="I222" s="239"/>
      <c r="J222" s="23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2">
        <v>43425</v>
      </c>
      <c r="B223" s="234">
        <v>180180069</v>
      </c>
      <c r="C223" s="240">
        <v>4</v>
      </c>
      <c r="D223" s="236">
        <v>379400</v>
      </c>
      <c r="E223" s="237"/>
      <c r="F223" s="240"/>
      <c r="G223" s="236"/>
      <c r="H223" s="239"/>
      <c r="I223" s="239"/>
      <c r="J223" s="236"/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/>
      <c r="B224" s="234"/>
      <c r="C224" s="240"/>
      <c r="D224" s="236"/>
      <c r="E224" s="237"/>
      <c r="F224" s="240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/>
      <c r="B225" s="234"/>
      <c r="C225" s="240"/>
      <c r="D225" s="236"/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x14ac:dyDescent="0.25">
      <c r="A226" s="162"/>
      <c r="B226" s="3"/>
      <c r="C226" s="40"/>
      <c r="D226" s="6"/>
      <c r="E226" s="7"/>
      <c r="F226" s="40"/>
      <c r="G226" s="6"/>
      <c r="H226" s="39"/>
      <c r="I226" s="39"/>
      <c r="J226" s="6"/>
    </row>
    <row r="227" spans="1:18" x14ac:dyDescent="0.25">
      <c r="A227" s="162"/>
      <c r="B227" s="8" t="s">
        <v>11</v>
      </c>
      <c r="C227" s="77">
        <f>SUM(C8:C226)</f>
        <v>1081</v>
      </c>
      <c r="D227" s="9">
        <f>SUM(D8:D226)</f>
        <v>116765911</v>
      </c>
      <c r="E227" s="8" t="s">
        <v>11</v>
      </c>
      <c r="F227" s="77">
        <f>SUM(F8:F226)</f>
        <v>94</v>
      </c>
      <c r="G227" s="5">
        <f>SUM(G8:G226)</f>
        <v>19887841</v>
      </c>
      <c r="H227" s="40">
        <f>SUM(H8:H226)</f>
        <v>0</v>
      </c>
      <c r="I227" s="40">
        <f>SUM(I8:I226)</f>
        <v>95919857</v>
      </c>
      <c r="J227" s="5"/>
    </row>
    <row r="228" spans="1:18" x14ac:dyDescent="0.25">
      <c r="A228" s="162"/>
      <c r="B228" s="8"/>
      <c r="C228" s="77"/>
      <c r="D228" s="9"/>
      <c r="E228" s="8"/>
      <c r="F228" s="77"/>
      <c r="G228" s="5"/>
      <c r="H228" s="40"/>
      <c r="I228" s="40"/>
      <c r="J228" s="5"/>
    </row>
    <row r="229" spans="1:18" x14ac:dyDescent="0.25">
      <c r="A229" s="163"/>
      <c r="B229" s="11"/>
      <c r="C229" s="40"/>
      <c r="D229" s="6"/>
      <c r="E229" s="8"/>
      <c r="F229" s="40"/>
      <c r="G229" s="407" t="s">
        <v>12</v>
      </c>
      <c r="H229" s="407"/>
      <c r="I229" s="39"/>
      <c r="J229" s="13">
        <f>SUM(D8:D226)</f>
        <v>116765911</v>
      </c>
    </row>
    <row r="230" spans="1:18" x14ac:dyDescent="0.25">
      <c r="A230" s="162"/>
      <c r="B230" s="3"/>
      <c r="C230" s="40"/>
      <c r="D230" s="6"/>
      <c r="E230" s="7"/>
      <c r="F230" s="40"/>
      <c r="G230" s="407" t="s">
        <v>13</v>
      </c>
      <c r="H230" s="407"/>
      <c r="I230" s="39"/>
      <c r="J230" s="13">
        <f>SUM(G8:G226)</f>
        <v>19887841</v>
      </c>
    </row>
    <row r="231" spans="1:18" x14ac:dyDescent="0.25">
      <c r="A231" s="164"/>
      <c r="B231" s="7"/>
      <c r="C231" s="40"/>
      <c r="D231" s="6"/>
      <c r="E231" s="7"/>
      <c r="F231" s="40"/>
      <c r="G231" s="407" t="s">
        <v>14</v>
      </c>
      <c r="H231" s="407"/>
      <c r="I231" s="41"/>
      <c r="J231" s="15">
        <f>J229-J230</f>
        <v>96878070</v>
      </c>
    </row>
    <row r="232" spans="1:18" x14ac:dyDescent="0.25">
      <c r="A232" s="162"/>
      <c r="B232" s="16"/>
      <c r="C232" s="40"/>
      <c r="D232" s="17"/>
      <c r="E232" s="7"/>
      <c r="F232" s="40"/>
      <c r="G232" s="407" t="s">
        <v>15</v>
      </c>
      <c r="H232" s="407"/>
      <c r="I232" s="39"/>
      <c r="J232" s="13">
        <f>SUM(H8:H226)</f>
        <v>0</v>
      </c>
    </row>
    <row r="233" spans="1:18" x14ac:dyDescent="0.25">
      <c r="A233" s="162"/>
      <c r="B233" s="16"/>
      <c r="C233" s="40"/>
      <c r="D233" s="17"/>
      <c r="E233" s="7"/>
      <c r="F233" s="40"/>
      <c r="G233" s="407" t="s">
        <v>16</v>
      </c>
      <c r="H233" s="407"/>
      <c r="I233" s="39"/>
      <c r="J233" s="13">
        <f>J231+J232</f>
        <v>96878070</v>
      </c>
    </row>
    <row r="234" spans="1:18" x14ac:dyDescent="0.25">
      <c r="A234" s="162"/>
      <c r="B234" s="16"/>
      <c r="C234" s="40"/>
      <c r="D234" s="17"/>
      <c r="E234" s="7"/>
      <c r="F234" s="40"/>
      <c r="G234" s="407" t="s">
        <v>5</v>
      </c>
      <c r="H234" s="407"/>
      <c r="I234" s="39"/>
      <c r="J234" s="13">
        <f>SUM(I8:I226)</f>
        <v>95919857</v>
      </c>
    </row>
    <row r="235" spans="1:18" x14ac:dyDescent="0.25">
      <c r="A235" s="162"/>
      <c r="B235" s="16"/>
      <c r="C235" s="40"/>
      <c r="D235" s="17"/>
      <c r="E235" s="7"/>
      <c r="F235" s="40"/>
      <c r="G235" s="407" t="s">
        <v>31</v>
      </c>
      <c r="H235" s="407"/>
      <c r="I235" s="40" t="str">
        <f>IF(J235&gt;0,"SALDO",IF(J235&lt;0,"PIUTANG",IF(J235=0,"LUNAS")))</f>
        <v>PIUTANG</v>
      </c>
      <c r="J235" s="13">
        <f>J234-J233</f>
        <v>-958213</v>
      </c>
    </row>
  </sheetData>
  <mergeCells count="15">
    <mergeCell ref="G234:H234"/>
    <mergeCell ref="G235:H235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53"/>
  <sheetViews>
    <sheetView workbookViewId="0">
      <pane ySplit="7" topLeftCell="A1532" activePane="bottomLeft" state="frozen"/>
      <selection pane="bottomLeft" activeCell="B1543" sqref="B154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SUM(D1528:D1536)</f>
        <v>3651640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J1553*-1</f>
        <v>4036377</v>
      </c>
      <c r="J2" s="218"/>
      <c r="L2" s="219">
        <f>SUM(G1528:G1536)</f>
        <v>260575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3391065</v>
      </c>
      <c r="M3" s="219">
        <f>M1-M2</f>
        <v>6789389</v>
      </c>
      <c r="N3" s="219">
        <f>L3+M3</f>
        <v>10180454</v>
      </c>
    </row>
    <row r="4" spans="1:18" x14ac:dyDescent="0.25">
      <c r="L4" s="233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6" t="s">
        <v>4</v>
      </c>
      <c r="I6" s="418" t="s">
        <v>5</v>
      </c>
      <c r="J6" s="420" t="s">
        <v>6</v>
      </c>
    </row>
    <row r="7" spans="1:18" x14ac:dyDescent="0.25">
      <c r="A7" s="41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10">
        <v>43425</v>
      </c>
      <c r="B1537" s="115">
        <v>180180009</v>
      </c>
      <c r="C1537" s="306">
        <v>26</v>
      </c>
      <c r="D1537" s="117">
        <v>3159975</v>
      </c>
      <c r="E1537" s="99">
        <v>180046238</v>
      </c>
      <c r="F1537" s="100">
        <v>10</v>
      </c>
      <c r="G1537" s="34">
        <v>1221938</v>
      </c>
      <c r="H1537" s="102"/>
      <c r="I1537" s="102"/>
      <c r="J1537" s="34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10">
        <v>43425</v>
      </c>
      <c r="B1538" s="115">
        <v>180180019</v>
      </c>
      <c r="C1538" s="306">
        <v>6</v>
      </c>
      <c r="D1538" s="117">
        <v>397950</v>
      </c>
      <c r="E1538" s="99"/>
      <c r="F1538" s="100"/>
      <c r="G1538" s="34"/>
      <c r="H1538" s="102"/>
      <c r="I1538" s="102"/>
      <c r="J1538" s="34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10">
        <v>39773</v>
      </c>
      <c r="B1539" s="115">
        <v>180180038</v>
      </c>
      <c r="C1539" s="306">
        <v>10</v>
      </c>
      <c r="D1539" s="117">
        <v>1116588</v>
      </c>
      <c r="E1539" s="99"/>
      <c r="F1539" s="100"/>
      <c r="G1539" s="34"/>
      <c r="H1539" s="102"/>
      <c r="I1539" s="102"/>
      <c r="J1539" s="34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10">
        <v>43425</v>
      </c>
      <c r="B1540" s="115">
        <v>180180045</v>
      </c>
      <c r="C1540" s="306">
        <v>3</v>
      </c>
      <c r="D1540" s="117">
        <v>296538</v>
      </c>
      <c r="E1540" s="99"/>
      <c r="F1540" s="100"/>
      <c r="G1540" s="34"/>
      <c r="H1540" s="102"/>
      <c r="I1540" s="102"/>
      <c r="J1540" s="34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10">
        <v>43425</v>
      </c>
      <c r="B1541" s="115">
        <v>180180058</v>
      </c>
      <c r="C1541" s="306">
        <v>1</v>
      </c>
      <c r="D1541" s="117">
        <v>44363</v>
      </c>
      <c r="E1541" s="99"/>
      <c r="F1541" s="100"/>
      <c r="G1541" s="34"/>
      <c r="H1541" s="102"/>
      <c r="I1541" s="102"/>
      <c r="J1541" s="34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98">
        <v>43425</v>
      </c>
      <c r="B1542" s="99">
        <v>180180062</v>
      </c>
      <c r="C1542" s="100">
        <v>1</v>
      </c>
      <c r="D1542" s="34">
        <v>141838</v>
      </c>
      <c r="E1542" s="99"/>
      <c r="F1542" s="100"/>
      <c r="G1542" s="34"/>
      <c r="H1542" s="102"/>
      <c r="I1542" s="102"/>
      <c r="J1542" s="34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98">
        <v>43425</v>
      </c>
      <c r="B1543" s="99">
        <v>180180070</v>
      </c>
      <c r="C1543" s="100">
        <v>1</v>
      </c>
      <c r="D1543" s="34">
        <v>101063</v>
      </c>
      <c r="E1543" s="99"/>
      <c r="F1543" s="100"/>
      <c r="G1543" s="34"/>
      <c r="H1543" s="102"/>
      <c r="I1543" s="102"/>
      <c r="J1543" s="34"/>
      <c r="K1543" s="138"/>
      <c r="L1543" s="138"/>
      <c r="M1543" s="138"/>
      <c r="N1543" s="138"/>
      <c r="O1543" s="138"/>
      <c r="P1543" s="138"/>
      <c r="Q1543" s="138"/>
      <c r="R1543" s="138"/>
    </row>
    <row r="1544" spans="1:18" x14ac:dyDescent="0.25">
      <c r="A1544" s="235"/>
      <c r="B1544" s="234"/>
      <c r="C1544" s="240"/>
      <c r="D1544" s="236"/>
      <c r="E1544" s="234"/>
      <c r="F1544" s="240"/>
      <c r="G1544" s="236"/>
      <c r="H1544" s="239"/>
      <c r="I1544" s="239"/>
      <c r="J1544" s="236"/>
    </row>
    <row r="1545" spans="1:18" s="218" customFormat="1" x14ac:dyDescent="0.25">
      <c r="A1545" s="226"/>
      <c r="B1545" s="223" t="s">
        <v>11</v>
      </c>
      <c r="C1545" s="232">
        <f>SUM(C8:C1544)</f>
        <v>15689</v>
      </c>
      <c r="D1545" s="224">
        <f>SUM(D8:D1544)</f>
        <v>1697279366</v>
      </c>
      <c r="E1545" s="223" t="s">
        <v>11</v>
      </c>
      <c r="F1545" s="232">
        <f>SUM(F8:F1544)</f>
        <v>1399</v>
      </c>
      <c r="G1545" s="224">
        <f>SUM(G8:G1544)</f>
        <v>152440025</v>
      </c>
      <c r="H1545" s="232">
        <f>SUM(H8:H1544)</f>
        <v>0</v>
      </c>
      <c r="I1545" s="232">
        <f>SUM(I8:I1544)</f>
        <v>1540802964</v>
      </c>
      <c r="J1545" s="224"/>
      <c r="K1545" s="220"/>
      <c r="L1545" s="220"/>
      <c r="M1545" s="220"/>
      <c r="N1545" s="220"/>
      <c r="O1545" s="220"/>
      <c r="P1545" s="220"/>
      <c r="Q1545" s="220"/>
      <c r="R1545" s="220"/>
    </row>
    <row r="1546" spans="1:18" s="218" customFormat="1" x14ac:dyDescent="0.25">
      <c r="A1546" s="226"/>
      <c r="B1546" s="223"/>
      <c r="C1546" s="232"/>
      <c r="D1546" s="224"/>
      <c r="E1546" s="223"/>
      <c r="F1546" s="232"/>
      <c r="G1546" s="224"/>
      <c r="H1546" s="232"/>
      <c r="I1546" s="232"/>
      <c r="J1546" s="224"/>
      <c r="K1546" s="220"/>
      <c r="M1546" s="220"/>
      <c r="N1546" s="220"/>
      <c r="O1546" s="220"/>
      <c r="P1546" s="220"/>
      <c r="Q1546" s="220"/>
      <c r="R1546" s="220"/>
    </row>
    <row r="1547" spans="1:18" x14ac:dyDescent="0.25">
      <c r="A1547" s="225"/>
      <c r="B1547" s="226"/>
      <c r="C1547" s="240"/>
      <c r="D1547" s="236"/>
      <c r="E1547" s="223"/>
      <c r="F1547" s="240"/>
      <c r="G1547" s="422" t="s">
        <v>12</v>
      </c>
      <c r="H1547" s="423"/>
      <c r="I1547" s="236"/>
      <c r="J1547" s="227">
        <f>SUM(D8:D1544)</f>
        <v>1697279366</v>
      </c>
      <c r="P1547" s="220"/>
      <c r="Q1547" s="220"/>
      <c r="R1547" s="233"/>
    </row>
    <row r="1548" spans="1:18" x14ac:dyDescent="0.25">
      <c r="A1548" s="235"/>
      <c r="B1548" s="234"/>
      <c r="C1548" s="240"/>
      <c r="D1548" s="236"/>
      <c r="E1548" s="234"/>
      <c r="F1548" s="240"/>
      <c r="G1548" s="422" t="s">
        <v>13</v>
      </c>
      <c r="H1548" s="423"/>
      <c r="I1548" s="237"/>
      <c r="J1548" s="227">
        <f>SUM(G8:G1544)</f>
        <v>152440025</v>
      </c>
      <c r="R1548" s="233"/>
    </row>
    <row r="1549" spans="1:18" x14ac:dyDescent="0.25">
      <c r="A1549" s="228"/>
      <c r="B1549" s="237"/>
      <c r="C1549" s="240"/>
      <c r="D1549" s="236"/>
      <c r="E1549" s="234"/>
      <c r="F1549" s="240"/>
      <c r="G1549" s="422" t="s">
        <v>14</v>
      </c>
      <c r="H1549" s="423"/>
      <c r="I1549" s="229"/>
      <c r="J1549" s="229">
        <f>J1547-J1548</f>
        <v>1544839341</v>
      </c>
      <c r="L1549" s="220"/>
      <c r="R1549" s="233"/>
    </row>
    <row r="1550" spans="1:18" x14ac:dyDescent="0.25">
      <c r="A1550" s="235"/>
      <c r="B1550" s="230"/>
      <c r="C1550" s="240"/>
      <c r="D1550" s="231"/>
      <c r="E1550" s="234"/>
      <c r="F1550" s="240"/>
      <c r="G1550" s="422" t="s">
        <v>15</v>
      </c>
      <c r="H1550" s="423"/>
      <c r="I1550" s="237"/>
      <c r="J1550" s="227">
        <f>SUM(H8:H1544)</f>
        <v>0</v>
      </c>
      <c r="R1550" s="233"/>
    </row>
    <row r="1551" spans="1:18" x14ac:dyDescent="0.25">
      <c r="A1551" s="235"/>
      <c r="B1551" s="230"/>
      <c r="C1551" s="240"/>
      <c r="D1551" s="231"/>
      <c r="E1551" s="234"/>
      <c r="F1551" s="240"/>
      <c r="G1551" s="422" t="s">
        <v>16</v>
      </c>
      <c r="H1551" s="423"/>
      <c r="I1551" s="237"/>
      <c r="J1551" s="227">
        <f>J1549+J1550</f>
        <v>1544839341</v>
      </c>
      <c r="R1551" s="233"/>
    </row>
    <row r="1552" spans="1:18" x14ac:dyDescent="0.25">
      <c r="A1552" s="235"/>
      <c r="B1552" s="230"/>
      <c r="C1552" s="240"/>
      <c r="D1552" s="231"/>
      <c r="E1552" s="234"/>
      <c r="F1552" s="240"/>
      <c r="G1552" s="422" t="s">
        <v>5</v>
      </c>
      <c r="H1552" s="423"/>
      <c r="I1552" s="237"/>
      <c r="J1552" s="227">
        <f>SUM(I8:I1544)</f>
        <v>1540802964</v>
      </c>
      <c r="R1552" s="233"/>
    </row>
    <row r="1553" spans="1:18" x14ac:dyDescent="0.25">
      <c r="A1553" s="235"/>
      <c r="B1553" s="230"/>
      <c r="C1553" s="240"/>
      <c r="D1553" s="231"/>
      <c r="E1553" s="234"/>
      <c r="F1553" s="240"/>
      <c r="G1553" s="422" t="s">
        <v>31</v>
      </c>
      <c r="H1553" s="423"/>
      <c r="I1553" s="234" t="str">
        <f>IF(J1553&gt;0,"SALDO",IF(J1553&lt;0,"PIUTANG",IF(J1553=0,"LUNAS")))</f>
        <v>PIUTANG</v>
      </c>
      <c r="J1553" s="227">
        <f>J1552-J1551</f>
        <v>-4036377</v>
      </c>
      <c r="R1553" s="233"/>
    </row>
  </sheetData>
  <mergeCells count="13">
    <mergeCell ref="G1553:H1553"/>
    <mergeCell ref="G1547:H1547"/>
    <mergeCell ref="G1548:H1548"/>
    <mergeCell ref="G1549:H1549"/>
    <mergeCell ref="G1550:H1550"/>
    <mergeCell ref="G1551:H1551"/>
    <mergeCell ref="G1552:H155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1" sqref="H7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J751*-1</f>
        <v>-980922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  <c r="O4" s="219">
        <v>1924738</v>
      </c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>
        <v>43417</v>
      </c>
      <c r="B736" s="340">
        <v>180179495</v>
      </c>
      <c r="C736" s="341">
        <v>1</v>
      </c>
      <c r="D736" s="342">
        <v>141838</v>
      </c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>
        <v>43417</v>
      </c>
      <c r="B737" s="340">
        <v>180179517</v>
      </c>
      <c r="C737" s="341">
        <v>1</v>
      </c>
      <c r="D737" s="342">
        <v>80500</v>
      </c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>
        <v>43424</v>
      </c>
      <c r="B738" s="340"/>
      <c r="C738" s="341"/>
      <c r="D738" s="342"/>
      <c r="E738" s="343">
        <v>180046230</v>
      </c>
      <c r="F738" s="341">
        <v>1</v>
      </c>
      <c r="G738" s="342">
        <v>119963</v>
      </c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4974</v>
      </c>
      <c r="D743" s="353">
        <f>SUM(D7:D742)</f>
        <v>492948012</v>
      </c>
      <c r="E743" s="351" t="s">
        <v>11</v>
      </c>
      <c r="F743" s="352">
        <f>SUM(F7:F742)</f>
        <v>1308</v>
      </c>
      <c r="G743" s="353">
        <f>SUM(G7:G742)</f>
        <v>133724638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4" t="s">
        <v>12</v>
      </c>
      <c r="H745" s="424"/>
      <c r="I745" s="350"/>
      <c r="J745" s="356">
        <f>SUM(D7:D742)</f>
        <v>492948012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4" t="s">
        <v>13</v>
      </c>
      <c r="H746" s="424"/>
      <c r="I746" s="350"/>
      <c r="J746" s="356">
        <f>SUM(G7:G742)</f>
        <v>133724638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4" t="s">
        <v>14</v>
      </c>
      <c r="H747" s="424"/>
      <c r="I747" s="358"/>
      <c r="J747" s="359">
        <f>J745-J746</f>
        <v>359223374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4" t="s">
        <v>15</v>
      </c>
      <c r="H748" s="424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4" t="s">
        <v>16</v>
      </c>
      <c r="H749" s="424"/>
      <c r="I749" s="350"/>
      <c r="J749" s="356">
        <f>J747+J748</f>
        <v>359223374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4" t="s">
        <v>5</v>
      </c>
      <c r="H750" s="424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4" t="s">
        <v>31</v>
      </c>
      <c r="H751" s="424"/>
      <c r="I751" s="347" t="str">
        <f>IF(J751&gt;0,"SALDO",IF(J751&lt;0,"PIUTANG",IF(J751=0,"LUNAS")))</f>
        <v>SALDO</v>
      </c>
      <c r="J751" s="356">
        <f>J750-J749</f>
        <v>980922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0" t="s">
        <v>12</v>
      </c>
      <c r="H650" s="440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4" t="s">
        <v>13</v>
      </c>
      <c r="H651" s="424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4" t="s">
        <v>14</v>
      </c>
      <c r="H652" s="424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4" t="s">
        <v>15</v>
      </c>
      <c r="H653" s="424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4" t="s">
        <v>16</v>
      </c>
      <c r="H654" s="424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4" t="s">
        <v>5</v>
      </c>
      <c r="H655" s="424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4" t="s">
        <v>31</v>
      </c>
      <c r="H656" s="424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72"/>
  <sheetViews>
    <sheetView zoomScale="85" zoomScaleNormal="85" workbookViewId="0">
      <pane ySplit="7" topLeftCell="A340" activePane="bottomLeft" state="frozen"/>
      <selection pane="bottomLeft" activeCell="B353" sqref="B35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8" t="s">
        <v>22</v>
      </c>
      <c r="G1" s="408"/>
      <c r="H1" s="408"/>
      <c r="I1" s="220"/>
      <c r="J1" s="218"/>
      <c r="M1" s="219">
        <f>SUM(D332:D346)</f>
        <v>10446978</v>
      </c>
      <c r="N1" s="219">
        <v>10446975</v>
      </c>
      <c r="O1" s="219">
        <f>N1-M1</f>
        <v>-3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8" t="s">
        <v>21</v>
      </c>
      <c r="G2" s="408"/>
      <c r="H2" s="408"/>
      <c r="I2" s="220">
        <f>J366*-1</f>
        <v>4484891</v>
      </c>
      <c r="J2" s="218"/>
      <c r="M2" s="219">
        <f>SUM(G332:G346)</f>
        <v>197401</v>
      </c>
      <c r="N2" s="219">
        <v>197400</v>
      </c>
      <c r="O2" s="219">
        <f>N2-M2</f>
        <v>-1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10249577</v>
      </c>
      <c r="N3" s="219">
        <f>N1-N2</f>
        <v>10249575</v>
      </c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9"/>
      <c r="I7" s="451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98">
        <v>43421</v>
      </c>
      <c r="B347" s="99">
        <v>180179777</v>
      </c>
      <c r="C347" s="100">
        <v>10</v>
      </c>
      <c r="D347" s="34">
        <v>873250</v>
      </c>
      <c r="E347" s="101"/>
      <c r="F347" s="99"/>
      <c r="G347" s="34"/>
      <c r="H347" s="102"/>
      <c r="I347" s="102"/>
      <c r="J347" s="34"/>
    </row>
    <row r="348" spans="1:10" x14ac:dyDescent="0.25">
      <c r="A348" s="98">
        <v>43421</v>
      </c>
      <c r="B348" s="99">
        <v>180179812</v>
      </c>
      <c r="C348" s="100">
        <v>7</v>
      </c>
      <c r="D348" s="34">
        <v>900288</v>
      </c>
      <c r="E348" s="101"/>
      <c r="F348" s="99"/>
      <c r="G348" s="34"/>
      <c r="H348" s="102"/>
      <c r="I348" s="102"/>
      <c r="J348" s="34"/>
    </row>
    <row r="349" spans="1:10" x14ac:dyDescent="0.25">
      <c r="A349" s="98">
        <v>43423</v>
      </c>
      <c r="B349" s="99">
        <v>180179902</v>
      </c>
      <c r="C349" s="100">
        <v>9</v>
      </c>
      <c r="D349" s="34">
        <v>994788</v>
      </c>
      <c r="E349" s="101">
        <v>180046218</v>
      </c>
      <c r="F349" s="99">
        <v>1</v>
      </c>
      <c r="G349" s="34">
        <v>205100</v>
      </c>
      <c r="H349" s="102"/>
      <c r="I349" s="102"/>
      <c r="J349" s="34"/>
    </row>
    <row r="350" spans="1:10" x14ac:dyDescent="0.25">
      <c r="A350" s="98">
        <v>43423</v>
      </c>
      <c r="B350" s="99">
        <v>180179935</v>
      </c>
      <c r="C350" s="100">
        <v>4</v>
      </c>
      <c r="D350" s="34">
        <v>360238</v>
      </c>
      <c r="E350" s="101"/>
      <c r="F350" s="99"/>
      <c r="G350" s="34"/>
      <c r="H350" s="102"/>
      <c r="I350" s="102"/>
      <c r="J350" s="34"/>
    </row>
    <row r="351" spans="1:10" x14ac:dyDescent="0.25">
      <c r="A351" s="98">
        <v>43424</v>
      </c>
      <c r="B351" s="99">
        <v>180179971</v>
      </c>
      <c r="C351" s="100">
        <v>2</v>
      </c>
      <c r="D351" s="34">
        <v>153213</v>
      </c>
      <c r="E351" s="101"/>
      <c r="F351" s="99"/>
      <c r="G351" s="34"/>
      <c r="H351" s="102"/>
      <c r="I351" s="102"/>
      <c r="J351" s="34"/>
    </row>
    <row r="352" spans="1:10" x14ac:dyDescent="0.25">
      <c r="A352" s="98">
        <v>43424</v>
      </c>
      <c r="B352" s="99">
        <v>180180001</v>
      </c>
      <c r="C352" s="100">
        <v>5</v>
      </c>
      <c r="D352" s="34">
        <v>586688</v>
      </c>
      <c r="E352" s="101"/>
      <c r="F352" s="99"/>
      <c r="G352" s="34"/>
      <c r="H352" s="102"/>
      <c r="I352" s="102"/>
      <c r="J352" s="34"/>
    </row>
    <row r="353" spans="1:16" x14ac:dyDescent="0.25">
      <c r="A353" s="98">
        <v>43425</v>
      </c>
      <c r="B353" s="99">
        <v>180180063</v>
      </c>
      <c r="C353" s="100">
        <v>8</v>
      </c>
      <c r="D353" s="34">
        <v>821538</v>
      </c>
      <c r="E353" s="101"/>
      <c r="F353" s="99"/>
      <c r="G353" s="34"/>
      <c r="H353" s="102"/>
      <c r="I353" s="102"/>
      <c r="J353" s="34"/>
    </row>
    <row r="354" spans="1:16" x14ac:dyDescent="0.25">
      <c r="A354" s="98"/>
      <c r="B354" s="99"/>
      <c r="C354" s="100"/>
      <c r="D354" s="34"/>
      <c r="E354" s="101"/>
      <c r="F354" s="99"/>
      <c r="G354" s="34"/>
      <c r="H354" s="102"/>
      <c r="I354" s="102"/>
      <c r="J354" s="34"/>
    </row>
    <row r="355" spans="1:16" x14ac:dyDescent="0.25">
      <c r="A355" s="98"/>
      <c r="B355" s="99"/>
      <c r="C355" s="100"/>
      <c r="D355" s="34"/>
      <c r="E355" s="101"/>
      <c r="F355" s="99"/>
      <c r="G355" s="34"/>
      <c r="H355" s="102"/>
      <c r="I355" s="102"/>
      <c r="J355" s="34"/>
    </row>
    <row r="356" spans="1:16" x14ac:dyDescent="0.25">
      <c r="A356" s="98"/>
      <c r="B356" s="99"/>
      <c r="C356" s="100"/>
      <c r="D356" s="34"/>
      <c r="E356" s="101"/>
      <c r="F356" s="99"/>
      <c r="G356" s="34"/>
      <c r="H356" s="102"/>
      <c r="I356" s="102"/>
      <c r="J356" s="34"/>
    </row>
    <row r="357" spans="1:16" x14ac:dyDescent="0.25">
      <c r="A357" s="235"/>
      <c r="B357" s="234"/>
      <c r="C357" s="240"/>
      <c r="D357" s="236"/>
      <c r="E357" s="237"/>
      <c r="F357" s="234"/>
      <c r="G357" s="236"/>
      <c r="H357" s="239"/>
      <c r="I357" s="239"/>
      <c r="J357" s="236"/>
    </row>
    <row r="358" spans="1:16" x14ac:dyDescent="0.25">
      <c r="A358" s="235"/>
      <c r="B358" s="223" t="s">
        <v>11</v>
      </c>
      <c r="C358" s="232">
        <f>SUM(C8:C357)</f>
        <v>2309</v>
      </c>
      <c r="D358" s="224"/>
      <c r="E358" s="223" t="s">
        <v>11</v>
      </c>
      <c r="F358" s="223">
        <f>SUM(F8:F357)</f>
        <v>234</v>
      </c>
      <c r="G358" s="224">
        <f>SUM(G8:G357)</f>
        <v>25179968</v>
      </c>
      <c r="H358" s="239"/>
      <c r="I358" s="239"/>
      <c r="J358" s="236"/>
    </row>
    <row r="359" spans="1:16" x14ac:dyDescent="0.25">
      <c r="A359" s="235"/>
      <c r="B359" s="223"/>
      <c r="C359" s="232"/>
      <c r="D359" s="224"/>
      <c r="E359" s="237"/>
      <c r="F359" s="234"/>
      <c r="G359" s="236"/>
      <c r="H359" s="239"/>
      <c r="I359" s="239"/>
      <c r="J359" s="236"/>
    </row>
    <row r="360" spans="1:16" x14ac:dyDescent="0.25">
      <c r="A360" s="225"/>
      <c r="B360" s="226"/>
      <c r="C360" s="240"/>
      <c r="D360" s="236"/>
      <c r="E360" s="223"/>
      <c r="F360" s="234"/>
      <c r="G360" s="407" t="s">
        <v>12</v>
      </c>
      <c r="H360" s="407"/>
      <c r="I360" s="239"/>
      <c r="J360" s="227">
        <f>SUM(D8:D357)</f>
        <v>225828755</v>
      </c>
    </row>
    <row r="361" spans="1:16" x14ac:dyDescent="0.25">
      <c r="A361" s="235"/>
      <c r="B361" s="234"/>
      <c r="C361" s="240"/>
      <c r="D361" s="236"/>
      <c r="E361" s="223"/>
      <c r="F361" s="234"/>
      <c r="G361" s="407" t="s">
        <v>13</v>
      </c>
      <c r="H361" s="407"/>
      <c r="I361" s="239"/>
      <c r="J361" s="227">
        <f>SUM(G8:G357)</f>
        <v>25179968</v>
      </c>
    </row>
    <row r="362" spans="1:16" x14ac:dyDescent="0.25">
      <c r="A362" s="228"/>
      <c r="B362" s="237"/>
      <c r="C362" s="240"/>
      <c r="D362" s="236"/>
      <c r="E362" s="237"/>
      <c r="F362" s="234"/>
      <c r="G362" s="407" t="s">
        <v>14</v>
      </c>
      <c r="H362" s="407"/>
      <c r="I362" s="41"/>
      <c r="J362" s="229">
        <f>J360-J361</f>
        <v>200648787</v>
      </c>
    </row>
    <row r="363" spans="1:16" x14ac:dyDescent="0.25">
      <c r="A363" s="235"/>
      <c r="B363" s="230"/>
      <c r="C363" s="240"/>
      <c r="D363" s="231"/>
      <c r="E363" s="237"/>
      <c r="F363" s="223"/>
      <c r="G363" s="407" t="s">
        <v>15</v>
      </c>
      <c r="H363" s="407"/>
      <c r="I363" s="239"/>
      <c r="J363" s="227">
        <f>SUM(H8:H359)</f>
        <v>375000</v>
      </c>
    </row>
    <row r="364" spans="1:16" x14ac:dyDescent="0.25">
      <c r="A364" s="235"/>
      <c r="B364" s="230"/>
      <c r="C364" s="240"/>
      <c r="D364" s="231"/>
      <c r="E364" s="237"/>
      <c r="F364" s="223"/>
      <c r="G364" s="407" t="s">
        <v>16</v>
      </c>
      <c r="H364" s="407"/>
      <c r="I364" s="239"/>
      <c r="J364" s="227">
        <f>J362+J363</f>
        <v>201023787</v>
      </c>
    </row>
    <row r="365" spans="1:16" x14ac:dyDescent="0.25">
      <c r="A365" s="235"/>
      <c r="B365" s="230"/>
      <c r="C365" s="240"/>
      <c r="D365" s="231"/>
      <c r="E365" s="237"/>
      <c r="F365" s="234"/>
      <c r="G365" s="407" t="s">
        <v>5</v>
      </c>
      <c r="H365" s="407"/>
      <c r="I365" s="239"/>
      <c r="J365" s="227">
        <f>SUM(I8:I359)</f>
        <v>196538896</v>
      </c>
    </row>
    <row r="366" spans="1:16" x14ac:dyDescent="0.25">
      <c r="A366" s="235"/>
      <c r="B366" s="230"/>
      <c r="C366" s="240"/>
      <c r="D366" s="231"/>
      <c r="E366" s="237"/>
      <c r="F366" s="234"/>
      <c r="G366" s="407" t="s">
        <v>31</v>
      </c>
      <c r="H366" s="407"/>
      <c r="I366" s="240" t="str">
        <f>IF(J366&gt;0,"SALDO",IF(J366&lt;0,"PIUTANG",IF(J366=0,"LUNAS")))</f>
        <v>PIUTANG</v>
      </c>
      <c r="J366" s="227">
        <f>J365-J364</f>
        <v>-4484891</v>
      </c>
    </row>
    <row r="367" spans="1:16" x14ac:dyDescent="0.25">
      <c r="F367" s="219"/>
      <c r="G367" s="219"/>
      <c r="J367" s="219"/>
    </row>
    <row r="368" spans="1:16" x14ac:dyDescent="0.25">
      <c r="C368" s="219"/>
      <c r="D368" s="219"/>
      <c r="F368" s="219"/>
      <c r="G368" s="219"/>
      <c r="J368" s="219"/>
      <c r="L368" s="233"/>
      <c r="M368" s="233"/>
      <c r="N368" s="233"/>
      <c r="O368" s="233"/>
      <c r="P368" s="233"/>
    </row>
    <row r="369" spans="3:16" x14ac:dyDescent="0.25">
      <c r="C369" s="219"/>
      <c r="D369" s="219"/>
      <c r="F369" s="219"/>
      <c r="G369" s="219"/>
      <c r="J369" s="219"/>
      <c r="L369" s="233"/>
      <c r="M369" s="233"/>
      <c r="N369" s="233"/>
      <c r="O369" s="233"/>
      <c r="P369" s="233"/>
    </row>
    <row r="370" spans="3:16" x14ac:dyDescent="0.25">
      <c r="C370" s="219"/>
      <c r="D370" s="219"/>
      <c r="F370" s="219"/>
      <c r="G370" s="219"/>
      <c r="J370" s="219"/>
      <c r="L370" s="233"/>
      <c r="M370" s="233"/>
      <c r="N370" s="233"/>
      <c r="O370" s="233"/>
      <c r="P370" s="233"/>
    </row>
    <row r="371" spans="3:16" x14ac:dyDescent="0.25">
      <c r="C371" s="219"/>
      <c r="D371" s="219"/>
      <c r="F371" s="219"/>
      <c r="G371" s="219"/>
      <c r="J371" s="219"/>
      <c r="L371" s="233"/>
      <c r="M371" s="233"/>
      <c r="N371" s="233"/>
      <c r="O371" s="233"/>
      <c r="P371" s="233"/>
    </row>
    <row r="372" spans="3:16" x14ac:dyDescent="0.25">
      <c r="C372" s="219"/>
      <c r="D372" s="219"/>
      <c r="L372" s="233"/>
      <c r="M372" s="233"/>
      <c r="N372" s="233"/>
      <c r="O372" s="233"/>
      <c r="P372" s="233"/>
    </row>
  </sheetData>
  <mergeCells count="15">
    <mergeCell ref="G366:H366"/>
    <mergeCell ref="G360:H360"/>
    <mergeCell ref="G361:H361"/>
    <mergeCell ref="G362:H362"/>
    <mergeCell ref="G363:H363"/>
    <mergeCell ref="G364:H364"/>
    <mergeCell ref="G365:H36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81" activePane="bottomLeft" state="frozen"/>
      <selection pane="bottomLeft" activeCell="E90" sqref="E9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8" t="s">
        <v>21</v>
      </c>
      <c r="G2" s="408"/>
      <c r="H2" s="408"/>
      <c r="I2" s="220">
        <f>J234*-1</f>
        <v>442320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9"/>
      <c r="I7" s="451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98">
        <v>43423</v>
      </c>
      <c r="B86" s="99">
        <v>18000179</v>
      </c>
      <c r="C86" s="100">
        <v>1</v>
      </c>
      <c r="D86" s="34">
        <v>180000</v>
      </c>
      <c r="E86" s="101"/>
      <c r="F86" s="99"/>
      <c r="G86" s="34"/>
      <c r="H86" s="102"/>
      <c r="I86" s="102"/>
      <c r="J86" s="34"/>
    </row>
    <row r="87" spans="1:10" x14ac:dyDescent="0.25">
      <c r="A87" s="98">
        <v>43423</v>
      </c>
      <c r="B87" s="99">
        <v>18000180</v>
      </c>
      <c r="C87" s="100">
        <v>1</v>
      </c>
      <c r="D87" s="34">
        <v>50625</v>
      </c>
      <c r="E87" s="101"/>
      <c r="F87" s="99"/>
      <c r="G87" s="34"/>
      <c r="H87" s="102"/>
      <c r="I87" s="102"/>
      <c r="J87" s="34"/>
    </row>
    <row r="88" spans="1:10" x14ac:dyDescent="0.25">
      <c r="A88" s="98">
        <v>43423</v>
      </c>
      <c r="B88" s="99">
        <v>18000181</v>
      </c>
      <c r="C88" s="100">
        <v>1</v>
      </c>
      <c r="D88" s="34">
        <v>33570</v>
      </c>
      <c r="E88" s="101"/>
      <c r="F88" s="99"/>
      <c r="G88" s="34"/>
      <c r="H88" s="102"/>
      <c r="I88" s="102"/>
      <c r="J88" s="34"/>
    </row>
    <row r="89" spans="1:10" x14ac:dyDescent="0.25">
      <c r="A89" s="98">
        <v>43423</v>
      </c>
      <c r="B89" s="99">
        <v>18000182</v>
      </c>
      <c r="C89" s="100">
        <v>2</v>
      </c>
      <c r="D89" s="34">
        <v>94875</v>
      </c>
      <c r="E89" s="101"/>
      <c r="F89" s="99"/>
      <c r="G89" s="34"/>
      <c r="H89" s="102"/>
      <c r="I89" s="102"/>
      <c r="J89" s="34"/>
    </row>
    <row r="90" spans="1:10" x14ac:dyDescent="0.25">
      <c r="A90" s="98">
        <v>43425</v>
      </c>
      <c r="B90" s="99">
        <v>18000183</v>
      </c>
      <c r="C90" s="100">
        <v>1</v>
      </c>
      <c r="D90" s="34">
        <v>83250</v>
      </c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138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7" t="s">
        <v>12</v>
      </c>
      <c r="H228" s="407"/>
      <c r="I228" s="239"/>
      <c r="J228" s="227">
        <f>SUM(D8:D225)</f>
        <v>8923828</v>
      </c>
    </row>
    <row r="229" spans="1:10" x14ac:dyDescent="0.25">
      <c r="A229" s="235"/>
      <c r="B229" s="234"/>
      <c r="C229" s="240"/>
      <c r="D229" s="236"/>
      <c r="E229" s="223"/>
      <c r="F229" s="234"/>
      <c r="G229" s="407" t="s">
        <v>13</v>
      </c>
      <c r="H229" s="407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7" t="s">
        <v>14</v>
      </c>
      <c r="H230" s="407"/>
      <c r="I230" s="41"/>
      <c r="J230" s="229">
        <f>J228-J229</f>
        <v>8682628</v>
      </c>
    </row>
    <row r="231" spans="1:10" x14ac:dyDescent="0.25">
      <c r="A231" s="235"/>
      <c r="B231" s="230"/>
      <c r="C231" s="240"/>
      <c r="D231" s="231"/>
      <c r="E231" s="237"/>
      <c r="F231" s="223"/>
      <c r="G231" s="407" t="s">
        <v>15</v>
      </c>
      <c r="H231" s="407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7" t="s">
        <v>16</v>
      </c>
      <c r="H232" s="407"/>
      <c r="I232" s="239"/>
      <c r="J232" s="227">
        <f>J230+J231</f>
        <v>8682628</v>
      </c>
    </row>
    <row r="233" spans="1:10" x14ac:dyDescent="0.25">
      <c r="A233" s="235"/>
      <c r="B233" s="230"/>
      <c r="C233" s="240"/>
      <c r="D233" s="231"/>
      <c r="E233" s="237"/>
      <c r="F233" s="234"/>
      <c r="G233" s="407" t="s">
        <v>5</v>
      </c>
      <c r="H233" s="407"/>
      <c r="I233" s="239"/>
      <c r="J233" s="227">
        <f>SUM(I8:I227)</f>
        <v>8240308</v>
      </c>
    </row>
    <row r="234" spans="1:10" x14ac:dyDescent="0.25">
      <c r="A234" s="235"/>
      <c r="B234" s="230"/>
      <c r="C234" s="240"/>
      <c r="D234" s="231"/>
      <c r="E234" s="237"/>
      <c r="F234" s="234"/>
      <c r="G234" s="407" t="s">
        <v>31</v>
      </c>
      <c r="H234" s="407"/>
      <c r="I234" s="240" t="str">
        <f>IF(J234&gt;0,"SALDO",IF(J234&lt;0,"PIUTANG",IF(J234=0,"LUNAS")))</f>
        <v>PIUTANG</v>
      </c>
      <c r="J234" s="227">
        <f>J233-J232</f>
        <v>-442320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16"/>
  <sheetViews>
    <sheetView workbookViewId="0">
      <pane ySplit="7" topLeftCell="A96" activePane="bottomLeft" state="frozen"/>
      <selection pane="bottomLeft" activeCell="B105" sqref="B10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8" t="s">
        <v>22</v>
      </c>
      <c r="G1" s="408"/>
      <c r="H1" s="408"/>
      <c r="I1" s="220" t="s">
        <v>188</v>
      </c>
      <c r="J1" s="218"/>
      <c r="L1" s="238">
        <f>SUM(D99:D101)</f>
        <v>2684763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8" t="s">
        <v>21</v>
      </c>
      <c r="G2" s="408"/>
      <c r="H2" s="408"/>
      <c r="I2" s="220">
        <f>J116*-1</f>
        <v>2214626</v>
      </c>
      <c r="J2" s="218"/>
      <c r="L2" s="238">
        <f>SUM(G99:G101)</f>
        <v>0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2684763</v>
      </c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51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98">
        <v>43421</v>
      </c>
      <c r="B102" s="99">
        <v>180179768</v>
      </c>
      <c r="C102" s="253">
        <v>6</v>
      </c>
      <c r="D102" s="34">
        <v>658350</v>
      </c>
      <c r="E102" s="101"/>
      <c r="F102" s="99"/>
      <c r="G102" s="34"/>
      <c r="H102" s="101"/>
      <c r="I102" s="102"/>
      <c r="J102" s="34"/>
      <c r="L102" s="238"/>
    </row>
    <row r="103" spans="1:12" x14ac:dyDescent="0.25">
      <c r="A103" s="98">
        <v>43423</v>
      </c>
      <c r="B103" s="99">
        <v>180179898</v>
      </c>
      <c r="C103" s="253">
        <v>7</v>
      </c>
      <c r="D103" s="34">
        <v>651875</v>
      </c>
      <c r="E103" s="101"/>
      <c r="F103" s="99"/>
      <c r="G103" s="34"/>
      <c r="H103" s="101"/>
      <c r="I103" s="102"/>
      <c r="J103" s="34"/>
      <c r="L103" s="238"/>
    </row>
    <row r="104" spans="1:12" x14ac:dyDescent="0.25">
      <c r="A104" s="98">
        <v>43424</v>
      </c>
      <c r="B104" s="99">
        <v>180179978</v>
      </c>
      <c r="C104" s="253">
        <v>6</v>
      </c>
      <c r="D104" s="34">
        <v>666313</v>
      </c>
      <c r="E104" s="101"/>
      <c r="F104" s="99"/>
      <c r="G104" s="34"/>
      <c r="H104" s="101"/>
      <c r="I104" s="102"/>
      <c r="J104" s="34"/>
      <c r="L104" s="238"/>
    </row>
    <row r="105" spans="1:12" x14ac:dyDescent="0.25">
      <c r="A105" s="98">
        <v>43425</v>
      </c>
      <c r="B105" s="99">
        <v>180180016</v>
      </c>
      <c r="C105" s="253">
        <v>3</v>
      </c>
      <c r="D105" s="34">
        <v>238088</v>
      </c>
      <c r="E105" s="101"/>
      <c r="F105" s="99"/>
      <c r="G105" s="34"/>
      <c r="H105" s="101"/>
      <c r="I105" s="102"/>
      <c r="J105" s="34"/>
      <c r="L105" s="238"/>
    </row>
    <row r="106" spans="1:12" x14ac:dyDescent="0.25">
      <c r="A106" s="98"/>
      <c r="B106" s="99"/>
      <c r="C106" s="253"/>
      <c r="D106" s="34"/>
      <c r="E106" s="101"/>
      <c r="F106" s="99"/>
      <c r="G106" s="34"/>
      <c r="H106" s="101"/>
      <c r="I106" s="102"/>
      <c r="J106" s="34"/>
      <c r="L106" s="238"/>
    </row>
    <row r="107" spans="1:12" x14ac:dyDescent="0.25">
      <c r="A107" s="235"/>
      <c r="B107" s="234"/>
      <c r="C107" s="26"/>
      <c r="D107" s="236"/>
      <c r="E107" s="237"/>
      <c r="F107" s="234"/>
      <c r="G107" s="236"/>
      <c r="H107" s="237"/>
      <c r="I107" s="239"/>
      <c r="J107" s="236"/>
    </row>
    <row r="108" spans="1:12" x14ac:dyDescent="0.25">
      <c r="A108" s="235"/>
      <c r="B108" s="223" t="s">
        <v>11</v>
      </c>
      <c r="C108" s="27">
        <f>SUM(C8:C107)</f>
        <v>367</v>
      </c>
      <c r="D108" s="224"/>
      <c r="E108" s="223" t="s">
        <v>11</v>
      </c>
      <c r="F108" s="223">
        <f>SUM(F8:F107)</f>
        <v>20</v>
      </c>
      <c r="G108" s="5"/>
      <c r="H108" s="234"/>
      <c r="I108" s="240"/>
      <c r="J108" s="5"/>
    </row>
    <row r="109" spans="1:12" x14ac:dyDescent="0.25">
      <c r="A109" s="235"/>
      <c r="B109" s="223"/>
      <c r="C109" s="27"/>
      <c r="D109" s="224"/>
      <c r="E109" s="223"/>
      <c r="F109" s="223"/>
      <c r="G109" s="32"/>
      <c r="H109" s="33"/>
      <c r="I109" s="240"/>
      <c r="J109" s="5"/>
    </row>
    <row r="110" spans="1:12" x14ac:dyDescent="0.25">
      <c r="A110" s="225"/>
      <c r="B110" s="226"/>
      <c r="C110" s="26"/>
      <c r="D110" s="236"/>
      <c r="E110" s="223"/>
      <c r="F110" s="234"/>
      <c r="G110" s="407" t="s">
        <v>12</v>
      </c>
      <c r="H110" s="407"/>
      <c r="I110" s="239"/>
      <c r="J110" s="227">
        <f>SUM(D8:D107)</f>
        <v>39999686</v>
      </c>
    </row>
    <row r="111" spans="1:12" x14ac:dyDescent="0.25">
      <c r="A111" s="235"/>
      <c r="B111" s="234"/>
      <c r="C111" s="26"/>
      <c r="D111" s="236"/>
      <c r="E111" s="237"/>
      <c r="F111" s="234"/>
      <c r="G111" s="407" t="s">
        <v>13</v>
      </c>
      <c r="H111" s="407"/>
      <c r="I111" s="239"/>
      <c r="J111" s="227">
        <f>SUM(G8:G107)</f>
        <v>2128177</v>
      </c>
    </row>
    <row r="112" spans="1:12" x14ac:dyDescent="0.25">
      <c r="A112" s="228"/>
      <c r="B112" s="237"/>
      <c r="C112" s="26"/>
      <c r="D112" s="236"/>
      <c r="E112" s="237"/>
      <c r="F112" s="234"/>
      <c r="G112" s="407" t="s">
        <v>14</v>
      </c>
      <c r="H112" s="407"/>
      <c r="I112" s="41"/>
      <c r="J112" s="229">
        <f>J110-J111</f>
        <v>37871509</v>
      </c>
    </row>
    <row r="113" spans="1:10" x14ac:dyDescent="0.25">
      <c r="A113" s="235"/>
      <c r="B113" s="230"/>
      <c r="C113" s="26"/>
      <c r="D113" s="231"/>
      <c r="E113" s="237"/>
      <c r="F113" s="234"/>
      <c r="G113" s="407" t="s">
        <v>15</v>
      </c>
      <c r="H113" s="407"/>
      <c r="I113" s="239"/>
      <c r="J113" s="227">
        <f>SUM(H8:H108)</f>
        <v>0</v>
      </c>
    </row>
    <row r="114" spans="1:10" x14ac:dyDescent="0.25">
      <c r="A114" s="235"/>
      <c r="B114" s="230"/>
      <c r="C114" s="26"/>
      <c r="D114" s="231"/>
      <c r="E114" s="237"/>
      <c r="F114" s="234"/>
      <c r="G114" s="407" t="s">
        <v>16</v>
      </c>
      <c r="H114" s="407"/>
      <c r="I114" s="239"/>
      <c r="J114" s="227">
        <f>J112+J113</f>
        <v>37871509</v>
      </c>
    </row>
    <row r="115" spans="1:10" x14ac:dyDescent="0.25">
      <c r="A115" s="235"/>
      <c r="B115" s="230"/>
      <c r="C115" s="26"/>
      <c r="D115" s="231"/>
      <c r="E115" s="237"/>
      <c r="F115" s="234"/>
      <c r="G115" s="407" t="s">
        <v>5</v>
      </c>
      <c r="H115" s="407"/>
      <c r="I115" s="239"/>
      <c r="J115" s="227">
        <f>SUM(I8:I108)</f>
        <v>35656883</v>
      </c>
    </row>
    <row r="116" spans="1:10" x14ac:dyDescent="0.25">
      <c r="A116" s="235"/>
      <c r="B116" s="230"/>
      <c r="C116" s="26"/>
      <c r="D116" s="231"/>
      <c r="E116" s="237"/>
      <c r="F116" s="234"/>
      <c r="G116" s="407" t="s">
        <v>31</v>
      </c>
      <c r="H116" s="407"/>
      <c r="I116" s="240" t="str">
        <f>IF(J116&gt;0,"SALDO",IF(J116&lt;0,"PIUTANG",IF(J116=0,"LUNAS")))</f>
        <v>PIUTANG</v>
      </c>
      <c r="J116" s="227">
        <f>J115-J114</f>
        <v>-2214626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6:H116"/>
    <mergeCell ref="G110:H110"/>
    <mergeCell ref="G111:H111"/>
    <mergeCell ref="G112:H112"/>
    <mergeCell ref="G113:H113"/>
    <mergeCell ref="G114:H114"/>
    <mergeCell ref="G115:H11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6" activePane="bottomLeft" state="frozen"/>
      <selection pane="bottomLeft" activeCell="I75" sqref="I7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8" t="s">
        <v>22</v>
      </c>
      <c r="G1" s="408"/>
      <c r="H1" s="408"/>
      <c r="I1" s="38" t="s">
        <v>36</v>
      </c>
      <c r="J1" s="20"/>
      <c r="L1" s="37">
        <f>SUM(D75:D77)</f>
        <v>1492838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J91*-1</f>
        <v>1461688</v>
      </c>
      <c r="J2" s="20"/>
      <c r="L2" s="37">
        <f>SUM(G75:G76)</f>
        <v>279738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1213100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M5" s="37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M6" s="37"/>
    </row>
    <row r="7" spans="1:17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98">
        <v>43412</v>
      </c>
      <c r="B76" s="99">
        <v>180179052</v>
      </c>
      <c r="C76" s="100">
        <v>4</v>
      </c>
      <c r="D76" s="34">
        <v>581788</v>
      </c>
      <c r="E76" s="101">
        <v>180046071</v>
      </c>
      <c r="F76" s="99">
        <v>2</v>
      </c>
      <c r="G76" s="34">
        <v>279738</v>
      </c>
      <c r="H76" s="102"/>
      <c r="I76" s="102"/>
      <c r="J76" s="34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98">
        <v>43419</v>
      </c>
      <c r="B77" s="99">
        <v>180179623</v>
      </c>
      <c r="C77" s="100">
        <v>2</v>
      </c>
      <c r="D77" s="34">
        <v>180950</v>
      </c>
      <c r="E77" s="101"/>
      <c r="F77" s="99"/>
      <c r="G77" s="34"/>
      <c r="H77" s="102"/>
      <c r="I77" s="102"/>
      <c r="J77" s="34"/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404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07" t="s">
        <v>12</v>
      </c>
      <c r="H85" s="407"/>
      <c r="I85" s="39"/>
      <c r="J85" s="13">
        <f>SUM(D8:D82)</f>
        <v>45219491</v>
      </c>
      <c r="M85" s="37"/>
    </row>
    <row r="86" spans="1:17" x14ac:dyDescent="0.25">
      <c r="A86" s="4"/>
      <c r="B86" s="3"/>
      <c r="C86" s="40"/>
      <c r="D86" s="6"/>
      <c r="E86" s="7"/>
      <c r="F86" s="3"/>
      <c r="G86" s="407" t="s">
        <v>13</v>
      </c>
      <c r="H86" s="407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07" t="s">
        <v>14</v>
      </c>
      <c r="H87" s="407"/>
      <c r="I87" s="41"/>
      <c r="J87" s="15">
        <f>J85-J86</f>
        <v>31411556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07" t="s">
        <v>15</v>
      </c>
      <c r="H88" s="407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07" t="s">
        <v>16</v>
      </c>
      <c r="H89" s="407"/>
      <c r="I89" s="39"/>
      <c r="J89" s="13">
        <f>J87+J88</f>
        <v>31411556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07" t="s">
        <v>5</v>
      </c>
      <c r="H90" s="407"/>
      <c r="I90" s="39"/>
      <c r="J90" s="13">
        <f>SUM(I8:I83)</f>
        <v>29949868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07" t="s">
        <v>31</v>
      </c>
      <c r="H91" s="407"/>
      <c r="I91" s="40" t="str">
        <f>IF(J91&gt;0,"SALDO",IF(J91&lt;0,"PIUTANG",IF(J91=0,"LUNAS")))</f>
        <v>PIUTANG</v>
      </c>
      <c r="J91" s="13">
        <f>J90-J89</f>
        <v>-1461688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I31" sqref="I3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8" t="s">
        <v>21</v>
      </c>
      <c r="G2" s="408"/>
      <c r="H2" s="408"/>
      <c r="I2" s="38">
        <f>J42*-1</f>
        <v>-4737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51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/>
      <c r="B29" s="99"/>
      <c r="C29" s="253"/>
      <c r="D29" s="34"/>
      <c r="E29" s="101"/>
      <c r="F29" s="99"/>
      <c r="G29" s="34"/>
      <c r="H29" s="101"/>
      <c r="I29" s="102"/>
      <c r="J29" s="34"/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694</v>
      </c>
      <c r="D34" s="9"/>
      <c r="E34" s="8" t="s">
        <v>11</v>
      </c>
      <c r="F34" s="8">
        <f>SUM(F8:F33)</f>
        <v>117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07" t="s">
        <v>12</v>
      </c>
      <c r="H36" s="407"/>
      <c r="I36" s="39"/>
      <c r="J36" s="13">
        <f>SUM(D8:D33)</f>
        <v>72597705</v>
      </c>
    </row>
    <row r="37" spans="1:10" x14ac:dyDescent="0.25">
      <c r="A37" s="4"/>
      <c r="B37" s="3"/>
      <c r="C37" s="26"/>
      <c r="D37" s="6"/>
      <c r="E37" s="7"/>
      <c r="F37" s="3"/>
      <c r="G37" s="407" t="s">
        <v>13</v>
      </c>
      <c r="H37" s="407"/>
      <c r="I37" s="39"/>
      <c r="J37" s="13">
        <f>SUM(G8:G33)</f>
        <v>12693442</v>
      </c>
    </row>
    <row r="38" spans="1:10" x14ac:dyDescent="0.25">
      <c r="A38" s="14"/>
      <c r="B38" s="7"/>
      <c r="C38" s="26"/>
      <c r="D38" s="6"/>
      <c r="E38" s="7"/>
      <c r="F38" s="3"/>
      <c r="G38" s="407" t="s">
        <v>14</v>
      </c>
      <c r="H38" s="407"/>
      <c r="I38" s="41"/>
      <c r="J38" s="15">
        <f>J36-J37</f>
        <v>59904263</v>
      </c>
    </row>
    <row r="39" spans="1:10" x14ac:dyDescent="0.25">
      <c r="A39" s="4"/>
      <c r="B39" s="16"/>
      <c r="C39" s="26"/>
      <c r="D39" s="17"/>
      <c r="E39" s="7"/>
      <c r="F39" s="3"/>
      <c r="G39" s="407" t="s">
        <v>15</v>
      </c>
      <c r="H39" s="407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07" t="s">
        <v>16</v>
      </c>
      <c r="H40" s="407"/>
      <c r="I40" s="39"/>
      <c r="J40" s="13">
        <f>J38+J39</f>
        <v>59904263</v>
      </c>
    </row>
    <row r="41" spans="1:10" x14ac:dyDescent="0.25">
      <c r="A41" s="4"/>
      <c r="B41" s="16"/>
      <c r="C41" s="26"/>
      <c r="D41" s="17"/>
      <c r="E41" s="7"/>
      <c r="F41" s="3"/>
      <c r="G41" s="407" t="s">
        <v>5</v>
      </c>
      <c r="H41" s="407"/>
      <c r="I41" s="39"/>
      <c r="J41" s="13">
        <f>SUM(I8:I34)</f>
        <v>59909000</v>
      </c>
    </row>
    <row r="42" spans="1:10" x14ac:dyDescent="0.25">
      <c r="A42" s="4"/>
      <c r="B42" s="16"/>
      <c r="C42" s="26"/>
      <c r="D42" s="17"/>
      <c r="E42" s="7"/>
      <c r="F42" s="3"/>
      <c r="G42" s="407" t="s">
        <v>31</v>
      </c>
      <c r="H42" s="407"/>
      <c r="I42" s="40" t="str">
        <f>IF(J42&gt;0,"SALDO",IF(J42&lt;0,"PIUTANG",IF(J42=0,"LUNAS")))</f>
        <v>SALDO</v>
      </c>
      <c r="J42" s="13">
        <f>J41-J40</f>
        <v>4737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3" activePane="bottomLeft" state="frozen"/>
      <selection pane="bottomLeft" activeCell="B212" sqref="B21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8" t="s">
        <v>22</v>
      </c>
      <c r="G1" s="408"/>
      <c r="H1" s="408"/>
      <c r="I1" s="38" t="s">
        <v>87</v>
      </c>
      <c r="J1" s="20"/>
      <c r="L1" s="37">
        <f>SUM(D195:D205)</f>
        <v>1560218</v>
      </c>
      <c r="M1" s="37">
        <v>1560213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220">
        <f>J227*-1</f>
        <v>1145866</v>
      </c>
      <c r="J2" s="20"/>
      <c r="L2" s="219">
        <f>SUM(H195:H205)</f>
        <v>188000</v>
      </c>
      <c r="M2" s="219">
        <v>188000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1748218</v>
      </c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9"/>
      <c r="I7" s="451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98">
        <v>43423</v>
      </c>
      <c r="B206" s="99">
        <v>180179881</v>
      </c>
      <c r="C206" s="100">
        <v>1</v>
      </c>
      <c r="D206" s="34">
        <v>141838</v>
      </c>
      <c r="E206" s="101"/>
      <c r="F206" s="99"/>
      <c r="G206" s="34"/>
      <c r="H206" s="102">
        <v>14000</v>
      </c>
      <c r="I206" s="102"/>
      <c r="J206" s="34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98">
        <v>43423</v>
      </c>
      <c r="B207" s="99">
        <v>180179882</v>
      </c>
      <c r="C207" s="100">
        <v>1</v>
      </c>
      <c r="D207" s="34">
        <v>141838</v>
      </c>
      <c r="E207" s="101"/>
      <c r="F207" s="99"/>
      <c r="G207" s="34"/>
      <c r="H207" s="102">
        <v>25000</v>
      </c>
      <c r="I207" s="102"/>
      <c r="J207" s="34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98">
        <v>43423</v>
      </c>
      <c r="B208" s="99">
        <v>180179883</v>
      </c>
      <c r="C208" s="100">
        <v>1</v>
      </c>
      <c r="D208" s="34">
        <v>141838</v>
      </c>
      <c r="E208" s="101"/>
      <c r="F208" s="99"/>
      <c r="G208" s="34"/>
      <c r="H208" s="102">
        <v>14000</v>
      </c>
      <c r="I208" s="102"/>
      <c r="J208" s="34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98">
        <v>43423</v>
      </c>
      <c r="B209" s="99">
        <v>180179884</v>
      </c>
      <c r="C209" s="100">
        <v>1</v>
      </c>
      <c r="D209" s="34">
        <v>141838</v>
      </c>
      <c r="E209" s="101"/>
      <c r="F209" s="99"/>
      <c r="G209" s="34"/>
      <c r="H209" s="102">
        <v>10000</v>
      </c>
      <c r="I209" s="102"/>
      <c r="J209" s="34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98">
        <v>43424</v>
      </c>
      <c r="B210" s="99">
        <v>180179991</v>
      </c>
      <c r="C210" s="100">
        <v>1</v>
      </c>
      <c r="D210" s="34">
        <v>141838</v>
      </c>
      <c r="E210" s="101"/>
      <c r="F210" s="99"/>
      <c r="G210" s="34"/>
      <c r="H210" s="102">
        <v>21000</v>
      </c>
      <c r="I210" s="102"/>
      <c r="J210" s="34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98">
        <v>43424</v>
      </c>
      <c r="B211" s="99">
        <v>180179993</v>
      </c>
      <c r="C211" s="100">
        <v>1</v>
      </c>
      <c r="D211" s="34">
        <v>141838</v>
      </c>
      <c r="E211" s="101"/>
      <c r="F211" s="99"/>
      <c r="G211" s="34"/>
      <c r="H211" s="102">
        <v>47000</v>
      </c>
      <c r="I211" s="102"/>
      <c r="J211" s="34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98">
        <v>43424</v>
      </c>
      <c r="B212" s="99">
        <v>180179994</v>
      </c>
      <c r="C212" s="100">
        <v>1</v>
      </c>
      <c r="D212" s="34">
        <v>141838</v>
      </c>
      <c r="E212" s="101"/>
      <c r="F212" s="99"/>
      <c r="G212" s="34"/>
      <c r="H212" s="102">
        <v>22000</v>
      </c>
      <c r="I212" s="102"/>
      <c r="J212" s="34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844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07" t="s">
        <v>12</v>
      </c>
      <c r="H221" s="407"/>
      <c r="I221" s="39"/>
      <c r="J221" s="13">
        <f>SUM(D8:D218)</f>
        <v>71693391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07" t="s">
        <v>13</v>
      </c>
      <c r="H222" s="407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07" t="s">
        <v>14</v>
      </c>
      <c r="H223" s="407"/>
      <c r="I223" s="41"/>
      <c r="J223" s="15">
        <f>J221-J222</f>
        <v>71594866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07" t="s">
        <v>15</v>
      </c>
      <c r="H224" s="407"/>
      <c r="I224" s="39"/>
      <c r="J224" s="13">
        <f>SUM(H8:H220)</f>
        <v>4708500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07" t="s">
        <v>16</v>
      </c>
      <c r="H225" s="407"/>
      <c r="I225" s="39"/>
      <c r="J225" s="13">
        <f>J223+J224</f>
        <v>76303366</v>
      </c>
    </row>
    <row r="226" spans="1:16" x14ac:dyDescent="0.25">
      <c r="A226" s="4"/>
      <c r="B226" s="16"/>
      <c r="C226" s="40"/>
      <c r="D226" s="17"/>
      <c r="E226" s="7"/>
      <c r="F226" s="3"/>
      <c r="G226" s="407" t="s">
        <v>5</v>
      </c>
      <c r="H226" s="407"/>
      <c r="I226" s="39"/>
      <c r="J226" s="13">
        <f>SUM(I8:I220)</f>
        <v>75157500</v>
      </c>
    </row>
    <row r="227" spans="1:16" x14ac:dyDescent="0.25">
      <c r="A227" s="4"/>
      <c r="B227" s="16"/>
      <c r="C227" s="40"/>
      <c r="D227" s="17"/>
      <c r="E227" s="7"/>
      <c r="F227" s="3"/>
      <c r="G227" s="407" t="s">
        <v>31</v>
      </c>
      <c r="H227" s="407"/>
      <c r="I227" s="40" t="str">
        <f>IF(J227&gt;0,"SALDO",IF(J227&lt;0,"PIUTANG",IF(J227=0,"LUNAS")))</f>
        <v>PIUTANG</v>
      </c>
      <c r="J227" s="13">
        <f>J226-J225</f>
        <v>-1145866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6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6"/>
  <sheetViews>
    <sheetView workbookViewId="0">
      <pane ySplit="7" topLeftCell="A52" activePane="bottomLeft" state="frozen"/>
      <selection pane="bottomLeft" activeCell="B55" sqref="B5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J70*-1</f>
        <v>9359602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102">
        <v>4000000</v>
      </c>
      <c r="J58" s="34" t="s">
        <v>17</v>
      </c>
    </row>
    <row r="59" spans="1:10" x14ac:dyDescent="0.25">
      <c r="A59" s="98">
        <v>43421</v>
      </c>
      <c r="B59" s="99">
        <v>180179764</v>
      </c>
      <c r="C59" s="100">
        <v>8</v>
      </c>
      <c r="D59" s="34">
        <v>780238</v>
      </c>
      <c r="E59" s="101">
        <v>180046182</v>
      </c>
      <c r="F59" s="99">
        <v>7</v>
      </c>
      <c r="G59" s="34">
        <v>763700</v>
      </c>
      <c r="H59" s="102"/>
      <c r="I59" s="102"/>
      <c r="J59" s="34"/>
    </row>
    <row r="60" spans="1:10" x14ac:dyDescent="0.25">
      <c r="A60" s="98">
        <v>43421</v>
      </c>
      <c r="B60" s="99">
        <v>180179765</v>
      </c>
      <c r="C60" s="100">
        <v>18</v>
      </c>
      <c r="D60" s="34">
        <v>1718938</v>
      </c>
      <c r="E60" s="101"/>
      <c r="F60" s="99"/>
      <c r="G60" s="34"/>
      <c r="H60" s="102"/>
      <c r="I60" s="102"/>
      <c r="J60" s="34"/>
    </row>
    <row r="61" spans="1:10" x14ac:dyDescent="0.25">
      <c r="A61" s="235"/>
      <c r="B61" s="234"/>
      <c r="C61" s="240"/>
      <c r="D61" s="236"/>
      <c r="E61" s="237"/>
      <c r="F61" s="234"/>
      <c r="G61" s="236"/>
      <c r="H61" s="239"/>
      <c r="I61" s="239"/>
      <c r="J61" s="236"/>
    </row>
    <row r="62" spans="1:10" x14ac:dyDescent="0.25">
      <c r="A62" s="235"/>
      <c r="B62" s="223" t="s">
        <v>11</v>
      </c>
      <c r="C62" s="232">
        <f>SUM(C8:C61)</f>
        <v>1094</v>
      </c>
      <c r="D62" s="224"/>
      <c r="E62" s="223" t="s">
        <v>11</v>
      </c>
      <c r="F62" s="223">
        <f>SUM(F8:F61)</f>
        <v>173</v>
      </c>
      <c r="G62" s="224">
        <f>SUM(G8:G61)</f>
        <v>18200704</v>
      </c>
      <c r="H62" s="239"/>
      <c r="I62" s="239"/>
      <c r="J62" s="236"/>
    </row>
    <row r="63" spans="1:10" x14ac:dyDescent="0.25">
      <c r="A63" s="235"/>
      <c r="B63" s="223"/>
      <c r="C63" s="232"/>
      <c r="D63" s="224"/>
      <c r="E63" s="237"/>
      <c r="F63" s="234"/>
      <c r="G63" s="236"/>
      <c r="H63" s="239"/>
      <c r="I63" s="239"/>
      <c r="J63" s="236"/>
    </row>
    <row r="64" spans="1:10" x14ac:dyDescent="0.25">
      <c r="A64" s="225"/>
      <c r="B64" s="226"/>
      <c r="C64" s="240"/>
      <c r="D64" s="236"/>
      <c r="E64" s="223"/>
      <c r="F64" s="234"/>
      <c r="G64" s="407" t="s">
        <v>12</v>
      </c>
      <c r="H64" s="407"/>
      <c r="I64" s="239"/>
      <c r="J64" s="227">
        <f>SUM(D8:D61)</f>
        <v>113917482</v>
      </c>
    </row>
    <row r="65" spans="1:16" x14ac:dyDescent="0.25">
      <c r="A65" s="235"/>
      <c r="B65" s="234"/>
      <c r="C65" s="240"/>
      <c r="D65" s="236"/>
      <c r="E65" s="223"/>
      <c r="F65" s="234"/>
      <c r="G65" s="407" t="s">
        <v>13</v>
      </c>
      <c r="H65" s="407"/>
      <c r="I65" s="239"/>
      <c r="J65" s="227">
        <f>SUM(G8:G61)</f>
        <v>18200704</v>
      </c>
    </row>
    <row r="66" spans="1:16" x14ac:dyDescent="0.25">
      <c r="A66" s="228"/>
      <c r="B66" s="237"/>
      <c r="C66" s="240"/>
      <c r="D66" s="236"/>
      <c r="E66" s="237"/>
      <c r="F66" s="234"/>
      <c r="G66" s="407" t="s">
        <v>14</v>
      </c>
      <c r="H66" s="407"/>
      <c r="I66" s="41"/>
      <c r="J66" s="229">
        <f>J64-J65</f>
        <v>95716778</v>
      </c>
    </row>
    <row r="67" spans="1:16" x14ac:dyDescent="0.25">
      <c r="A67" s="235"/>
      <c r="B67" s="230"/>
      <c r="C67" s="240"/>
      <c r="D67" s="231"/>
      <c r="E67" s="237"/>
      <c r="F67" s="223"/>
      <c r="G67" s="407" t="s">
        <v>15</v>
      </c>
      <c r="H67" s="407"/>
      <c r="I67" s="239"/>
      <c r="J67" s="227">
        <f>SUM(H8:H63)</f>
        <v>0</v>
      </c>
    </row>
    <row r="68" spans="1:16" x14ac:dyDescent="0.25">
      <c r="A68" s="235"/>
      <c r="B68" s="230"/>
      <c r="C68" s="240"/>
      <c r="D68" s="231"/>
      <c r="E68" s="237"/>
      <c r="F68" s="223"/>
      <c r="G68" s="407" t="s">
        <v>16</v>
      </c>
      <c r="H68" s="407"/>
      <c r="I68" s="239"/>
      <c r="J68" s="227">
        <f>J66+J67</f>
        <v>95716778</v>
      </c>
    </row>
    <row r="69" spans="1:16" x14ac:dyDescent="0.25">
      <c r="A69" s="235"/>
      <c r="B69" s="230"/>
      <c r="C69" s="240"/>
      <c r="D69" s="231"/>
      <c r="E69" s="237"/>
      <c r="F69" s="234"/>
      <c r="G69" s="407" t="s">
        <v>5</v>
      </c>
      <c r="H69" s="407"/>
      <c r="I69" s="239"/>
      <c r="J69" s="227">
        <f>SUM(I8:I63)</f>
        <v>86357176</v>
      </c>
    </row>
    <row r="70" spans="1:16" x14ac:dyDescent="0.25">
      <c r="A70" s="235"/>
      <c r="B70" s="230"/>
      <c r="C70" s="240"/>
      <c r="D70" s="231"/>
      <c r="E70" s="237"/>
      <c r="F70" s="234"/>
      <c r="G70" s="407" t="s">
        <v>31</v>
      </c>
      <c r="H70" s="407"/>
      <c r="I70" s="240" t="str">
        <f>IF(J70&gt;0,"SALDO",IF(J70&lt;0,"PIUTANG",IF(J70=0,"LUNAS")))</f>
        <v>PIUTANG</v>
      </c>
      <c r="J70" s="227">
        <f>J69-J68</f>
        <v>-9359602</v>
      </c>
    </row>
    <row r="71" spans="1:16" x14ac:dyDescent="0.25">
      <c r="F71" s="219"/>
      <c r="G71" s="219"/>
      <c r="J71" s="219"/>
    </row>
    <row r="72" spans="1:16" x14ac:dyDescent="0.25">
      <c r="C72" s="219"/>
      <c r="D72" s="219"/>
      <c r="F72" s="219"/>
      <c r="G72" s="219"/>
      <c r="J72" s="219"/>
      <c r="M72" s="233"/>
      <c r="N72" s="233"/>
      <c r="O72" s="233"/>
      <c r="P72" s="233"/>
    </row>
    <row r="73" spans="1:16" x14ac:dyDescent="0.25">
      <c r="C73" s="219"/>
      <c r="D73" s="219"/>
      <c r="F73" s="219"/>
      <c r="G73" s="219"/>
      <c r="J73" s="219"/>
      <c r="L73" s="238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8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L76" s="233"/>
      <c r="M76" s="233"/>
      <c r="N76" s="233"/>
      <c r="O76" s="233"/>
      <c r="P7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0:H70"/>
    <mergeCell ref="G64:H64"/>
    <mergeCell ref="G65:H65"/>
    <mergeCell ref="G66:H66"/>
    <mergeCell ref="G67:H67"/>
    <mergeCell ref="G68:H68"/>
    <mergeCell ref="G69:H6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8" t="s">
        <v>22</v>
      </c>
      <c r="G1" s="408"/>
      <c r="H1" s="408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3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7" t="s">
        <v>12</v>
      </c>
      <c r="H30" s="407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7" t="s">
        <v>13</v>
      </c>
      <c r="H31" s="407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7" t="s">
        <v>14</v>
      </c>
      <c r="H32" s="407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7" t="s">
        <v>15</v>
      </c>
      <c r="H33" s="407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7" t="s">
        <v>16</v>
      </c>
      <c r="H34" s="407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7" t="s">
        <v>5</v>
      </c>
      <c r="H35" s="407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7" t="s">
        <v>31</v>
      </c>
      <c r="H36" s="407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8" t="s">
        <v>21</v>
      </c>
      <c r="G2" s="408"/>
      <c r="H2" s="408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9"/>
      <c r="I7" s="451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7" t="s">
        <v>12</v>
      </c>
      <c r="H46" s="40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7" t="s">
        <v>13</v>
      </c>
      <c r="H47" s="40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7" t="s">
        <v>14</v>
      </c>
      <c r="H48" s="40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7" t="s">
        <v>15</v>
      </c>
      <c r="H49" s="40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7" t="s">
        <v>16</v>
      </c>
      <c r="H50" s="40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7" t="s">
        <v>5</v>
      </c>
      <c r="H51" s="40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7" t="s">
        <v>31</v>
      </c>
      <c r="H52" s="40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7" t="s">
        <v>12</v>
      </c>
      <c r="H69" s="40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7" t="s">
        <v>13</v>
      </c>
      <c r="H70" s="40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7" t="s">
        <v>14</v>
      </c>
      <c r="H71" s="40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7" t="s">
        <v>15</v>
      </c>
      <c r="H72" s="40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7" t="s">
        <v>16</v>
      </c>
      <c r="H73" s="40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7" t="s">
        <v>5</v>
      </c>
      <c r="H74" s="40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7" t="s">
        <v>31</v>
      </c>
      <c r="H75" s="40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O20" sqref="O20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8" t="s">
        <v>22</v>
      </c>
      <c r="G1" s="408"/>
      <c r="H1" s="408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8" t="s">
        <v>21</v>
      </c>
      <c r="G2" s="408"/>
      <c r="H2" s="408"/>
      <c r="I2" s="21">
        <f>J40*-1</f>
        <v>777476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11" t="s">
        <v>4</v>
      </c>
      <c r="I5" s="452" t="s">
        <v>5</v>
      </c>
      <c r="J5" s="413" t="s">
        <v>6</v>
      </c>
      <c r="L5" s="37"/>
      <c r="M5" s="37"/>
      <c r="N5" s="37"/>
      <c r="O5" s="37"/>
      <c r="P5" s="37"/>
      <c r="Q5" s="37"/>
    </row>
    <row r="6" spans="1:17" x14ac:dyDescent="0.25">
      <c r="A6" s="41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1"/>
      <c r="I6" s="452"/>
      <c r="J6" s="41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/>
      <c r="B14" s="261"/>
      <c r="C14" s="262"/>
      <c r="D14" s="26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201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37</v>
      </c>
      <c r="D32" s="9">
        <f>SUM(D7:D31)</f>
        <v>3764864</v>
      </c>
      <c r="E32" s="8" t="s">
        <v>11</v>
      </c>
      <c r="F32" s="77">
        <f>SUM(F7:F31)</f>
        <v>14</v>
      </c>
      <c r="G32" s="9">
        <f>SUM(G7:G31)</f>
        <v>1462388</v>
      </c>
      <c r="H32" s="77">
        <f>SUM(H7:H31)</f>
        <v>305000</v>
      </c>
      <c r="I32" s="77">
        <f>SUM(I7:I31)</f>
        <v>1830000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6"/>
      <c r="J34" s="13">
        <f>SUM(D7:D31)</f>
        <v>3764864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7"/>
      <c r="J35" s="13">
        <f>SUM(G7:G31)</f>
        <v>1462388</v>
      </c>
    </row>
    <row r="36" spans="1:17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15"/>
      <c r="J36" s="15">
        <f>J34-J35</f>
        <v>2302476</v>
      </c>
    </row>
    <row r="37" spans="1:17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7"/>
      <c r="J37" s="13">
        <f>SUM(H7:H31)</f>
        <v>305000</v>
      </c>
    </row>
    <row r="38" spans="1:17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7"/>
      <c r="J38" s="13">
        <f>J36+J37</f>
        <v>2607476</v>
      </c>
    </row>
    <row r="39" spans="1:17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7"/>
      <c r="J39" s="13">
        <f>SUM(I7:I31)</f>
        <v>1830000</v>
      </c>
    </row>
    <row r="40" spans="1:17" x14ac:dyDescent="0.25">
      <c r="A40" s="4"/>
      <c r="B40" s="16"/>
      <c r="C40" s="40"/>
      <c r="D40" s="17"/>
      <c r="E40" s="7"/>
      <c r="F40" s="40"/>
      <c r="G40" s="407" t="s">
        <v>31</v>
      </c>
      <c r="H40" s="407"/>
      <c r="I40" s="3" t="str">
        <f>IF(J40&gt;0,"SALDO",IF(J40&lt;0,"PIUTANG",IF(J40=0,"LUNAS")))</f>
        <v>PIUTANG</v>
      </c>
      <c r="J40" s="13">
        <f>J39-J38</f>
        <v>-777476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3" t="s">
        <v>21</v>
      </c>
      <c r="H1" s="453"/>
      <c r="I1" s="453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3" t="s">
        <v>107</v>
      </c>
      <c r="H2" s="453"/>
      <c r="I2" s="45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3" t="s">
        <v>108</v>
      </c>
      <c r="H3" s="453"/>
      <c r="I3" s="453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51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7" t="s">
        <v>12</v>
      </c>
      <c r="H44" s="40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7" t="s">
        <v>13</v>
      </c>
      <c r="H45" s="40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7" t="s">
        <v>14</v>
      </c>
      <c r="H46" s="40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7" t="s">
        <v>15</v>
      </c>
      <c r="H47" s="40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7" t="s">
        <v>16</v>
      </c>
      <c r="H48" s="40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7" t="s">
        <v>5</v>
      </c>
      <c r="H49" s="40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7" t="s">
        <v>31</v>
      </c>
      <c r="H50" s="40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4" t="s">
        <v>48</v>
      </c>
      <c r="B1" s="454"/>
      <c r="C1" s="454"/>
    </row>
    <row r="2" spans="1:5" ht="15" customHeight="1" x14ac:dyDescent="0.25">
      <c r="A2" s="454"/>
      <c r="B2" s="454"/>
      <c r="C2" s="45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ST'!A471</f>
        <v>43423</v>
      </c>
      <c r="C5" s="281">
        <f>'Taufik ST'!I2</f>
        <v>2969313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Fashion'!A218</f>
        <v>43416</v>
      </c>
      <c r="C6" s="281">
        <f>'Indra Fashion'!I2</f>
        <v>958213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Bandros!A1537</f>
        <v>43425</v>
      </c>
      <c r="C8" s="281">
        <f>Bandros!I2</f>
        <v>4036377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Bentang!A57</f>
        <v>43380</v>
      </c>
      <c r="C9" s="281">
        <f>Bentang!I2</f>
        <v>9359602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ESP!A347</f>
        <v>43421</v>
      </c>
      <c r="C11" s="281">
        <f>ESP!I2</f>
        <v>4484891</v>
      </c>
      <c r="E11" s="289"/>
    </row>
    <row r="12" spans="1:5" s="267" customFormat="1" ht="18.75" customHeight="1" x14ac:dyDescent="0.25">
      <c r="A12" s="185" t="s">
        <v>202</v>
      </c>
      <c r="B12" s="184">
        <f>Yuan!A102</f>
        <v>43421</v>
      </c>
      <c r="C12" s="281">
        <f>Yuan!I2</f>
        <v>2214626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Yanyan!A75</f>
        <v>43405</v>
      </c>
      <c r="C13" s="281">
        <f>Yanyan!I2</f>
        <v>1461688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Anip!A206</f>
        <v>43423</v>
      </c>
      <c r="C19" s="281">
        <f>Anip!I2</f>
        <v>1145866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f>'Sale ESP'!A86</f>
        <v>43423</v>
      </c>
      <c r="C21" s="281">
        <f>'Sale ESP'!I2</f>
        <v>442320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7" t="s">
        <v>11</v>
      </c>
      <c r="B24" s="458"/>
      <c r="C24" s="455">
        <f>SUM(C5:C23)</f>
        <v>27073048.5</v>
      </c>
    </row>
    <row r="25" spans="1:5" s="267" customFormat="1" ht="15" customHeight="1" x14ac:dyDescent="0.25">
      <c r="A25" s="459"/>
      <c r="B25" s="460"/>
      <c r="C25" s="456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8" t="s">
        <v>21</v>
      </c>
      <c r="G2" s="408"/>
      <c r="H2" s="408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51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7" t="s">
        <v>12</v>
      </c>
      <c r="H49" s="40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7" t="s">
        <v>13</v>
      </c>
      <c r="H50" s="40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7" t="s">
        <v>14</v>
      </c>
      <c r="H51" s="40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7" t="s">
        <v>15</v>
      </c>
      <c r="H52" s="40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7" t="s">
        <v>16</v>
      </c>
      <c r="H53" s="40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7" t="s">
        <v>5</v>
      </c>
      <c r="H54" s="40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7" t="s">
        <v>31</v>
      </c>
      <c r="H55" s="40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0" t="s">
        <v>12</v>
      </c>
      <c r="H647" s="44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4" t="s">
        <v>13</v>
      </c>
      <c r="H648" s="424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4" t="s">
        <v>14</v>
      </c>
      <c r="H649" s="424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4" t="s">
        <v>15</v>
      </c>
      <c r="H650" s="42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4" t="s">
        <v>16</v>
      </c>
      <c r="H651" s="424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4" t="s">
        <v>5</v>
      </c>
      <c r="H652" s="42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4" t="s">
        <v>31</v>
      </c>
      <c r="H653" s="424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8" t="s">
        <v>22</v>
      </c>
      <c r="G1" s="408"/>
      <c r="H1" s="408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2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51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7" t="s">
        <v>12</v>
      </c>
      <c r="H120" s="40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7" t="s">
        <v>13</v>
      </c>
      <c r="H121" s="40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7" t="s">
        <v>14</v>
      </c>
      <c r="H122" s="40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7" t="s">
        <v>15</v>
      </c>
      <c r="H123" s="40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7" t="s">
        <v>16</v>
      </c>
      <c r="H124" s="40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7" t="s">
        <v>5</v>
      </c>
      <c r="H125" s="40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7" t="s">
        <v>31</v>
      </c>
      <c r="H126" s="40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2" t="s">
        <v>22</v>
      </c>
      <c r="G1" s="462"/>
      <c r="H1" s="462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2" t="s">
        <v>21</v>
      </c>
      <c r="G2" s="462"/>
      <c r="H2" s="462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3"/>
      <c r="B5" s="463"/>
      <c r="C5" s="463"/>
      <c r="D5" s="463"/>
      <c r="E5" s="463"/>
      <c r="F5" s="463"/>
      <c r="G5" s="463"/>
      <c r="H5" s="463"/>
      <c r="I5" s="463"/>
      <c r="J5" s="463"/>
    </row>
    <row r="6" spans="1:13" x14ac:dyDescent="0.25">
      <c r="A6" s="464" t="s">
        <v>2</v>
      </c>
      <c r="B6" s="465" t="s">
        <v>3</v>
      </c>
      <c r="C6" s="465"/>
      <c r="D6" s="465"/>
      <c r="E6" s="465"/>
      <c r="F6" s="465"/>
      <c r="G6" s="465"/>
      <c r="H6" s="466" t="s">
        <v>4</v>
      </c>
      <c r="I6" s="468" t="s">
        <v>5</v>
      </c>
      <c r="J6" s="469" t="s">
        <v>6</v>
      </c>
    </row>
    <row r="7" spans="1:13" x14ac:dyDescent="0.25">
      <c r="A7" s="46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7"/>
      <c r="I7" s="468"/>
      <c r="J7" s="46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1" t="s">
        <v>12</v>
      </c>
      <c r="H89" s="46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1" t="s">
        <v>13</v>
      </c>
      <c r="H90" s="46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1" t="s">
        <v>14</v>
      </c>
      <c r="H91" s="46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1" t="s">
        <v>15</v>
      </c>
      <c r="H92" s="46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1" t="s">
        <v>16</v>
      </c>
      <c r="H93" s="46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1" t="s">
        <v>5</v>
      </c>
      <c r="H94" s="46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1" t="s">
        <v>31</v>
      </c>
      <c r="H95" s="46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8" t="s">
        <v>22</v>
      </c>
      <c r="G1" s="408"/>
      <c r="H1" s="40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8" t="s">
        <v>21</v>
      </c>
      <c r="G2" s="408"/>
      <c r="H2" s="40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9"/>
      <c r="I6" s="451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7" t="s">
        <v>12</v>
      </c>
      <c r="H121" s="40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7" t="s">
        <v>13</v>
      </c>
      <c r="H122" s="40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7" t="s">
        <v>14</v>
      </c>
      <c r="H123" s="40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7" t="s">
        <v>15</v>
      </c>
      <c r="H124" s="40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7" t="s">
        <v>16</v>
      </c>
      <c r="H125" s="40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7" t="s">
        <v>5</v>
      </c>
      <c r="H126" s="40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7" t="s">
        <v>31</v>
      </c>
      <c r="H127" s="40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-34807202</v>
      </c>
      <c r="J2" s="20"/>
    </row>
    <row r="4" spans="1:10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0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0" x14ac:dyDescent="0.25">
      <c r="A6" s="4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9"/>
      <c r="I6" s="451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0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0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0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0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0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0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0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0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0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0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7" t="s">
        <v>31</v>
      </c>
      <c r="H59" s="40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8" t="s">
        <v>21</v>
      </c>
      <c r="G2" s="408"/>
      <c r="H2" s="408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L6" s="238"/>
    </row>
    <row r="7" spans="1:12" x14ac:dyDescent="0.25">
      <c r="A7" s="4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9"/>
      <c r="I7" s="451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7" t="s">
        <v>12</v>
      </c>
      <c r="H53" s="40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7" t="s">
        <v>13</v>
      </c>
      <c r="H54" s="40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7" t="s">
        <v>14</v>
      </c>
      <c r="H55" s="40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7" t="s">
        <v>15</v>
      </c>
      <c r="H56" s="40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7" t="s">
        <v>16</v>
      </c>
      <c r="H57" s="40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7" t="s">
        <v>5</v>
      </c>
      <c r="H58" s="40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7" t="s">
        <v>31</v>
      </c>
      <c r="H59" s="40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8" t="s">
        <v>21</v>
      </c>
      <c r="G2" s="408"/>
      <c r="H2" s="40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1"/>
      <c r="I7" s="452"/>
      <c r="J7" s="41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8" t="s">
        <v>22</v>
      </c>
      <c r="G1" s="408"/>
      <c r="H1" s="408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9" t="s">
        <v>61</v>
      </c>
      <c r="B5" s="409"/>
      <c r="C5" s="409"/>
      <c r="D5" s="409"/>
      <c r="E5" s="409"/>
      <c r="F5" s="409"/>
      <c r="G5" s="409"/>
      <c r="H5" s="409"/>
      <c r="I5" s="409"/>
      <c r="J5" s="409"/>
    </row>
    <row r="6" spans="1:19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9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1"/>
      <c r="I7" s="412"/>
      <c r="J7" s="41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7" t="s">
        <v>12</v>
      </c>
      <c r="H32" s="40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7" t="s">
        <v>13</v>
      </c>
      <c r="H33" s="40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7" t="s">
        <v>14</v>
      </c>
      <c r="H34" s="40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7" t="s">
        <v>15</v>
      </c>
      <c r="H35" s="40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7" t="s">
        <v>16</v>
      </c>
      <c r="H36" s="40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7" t="s">
        <v>5</v>
      </c>
      <c r="H37" s="40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7" t="s">
        <v>31</v>
      </c>
      <c r="H38" s="40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8" t="s">
        <v>21</v>
      </c>
      <c r="G2" s="408"/>
      <c r="H2" s="40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51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7" t="s">
        <v>12</v>
      </c>
      <c r="H73" s="40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7" t="s">
        <v>13</v>
      </c>
      <c r="H74" s="40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7" t="s">
        <v>14</v>
      </c>
      <c r="H75" s="40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7" t="s">
        <v>15</v>
      </c>
      <c r="H76" s="40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7" t="s">
        <v>16</v>
      </c>
      <c r="H77" s="40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7" t="s">
        <v>5</v>
      </c>
      <c r="H78" s="40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7" t="s">
        <v>31</v>
      </c>
      <c r="H79" s="40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8" t="s">
        <v>118</v>
      </c>
      <c r="G2" s="408"/>
      <c r="H2" s="408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18"/>
      <c r="N5" s="18"/>
      <c r="O5" s="37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73" t="s">
        <v>4</v>
      </c>
      <c r="I6" s="475" t="s">
        <v>5</v>
      </c>
      <c r="J6" s="476" t="s">
        <v>6</v>
      </c>
      <c r="L6" s="18"/>
      <c r="N6" s="18"/>
      <c r="O6" s="37"/>
    </row>
    <row r="7" spans="1:15" x14ac:dyDescent="0.25">
      <c r="A7" s="41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4"/>
      <c r="I7" s="475"/>
      <c r="J7" s="47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2" t="s">
        <v>12</v>
      </c>
      <c r="H19" s="47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2" t="s">
        <v>13</v>
      </c>
      <c r="H20" s="47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2" t="s">
        <v>14</v>
      </c>
      <c r="H21" s="47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2" t="s">
        <v>15</v>
      </c>
      <c r="H22" s="47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2" t="s">
        <v>16</v>
      </c>
      <c r="H23" s="47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2" t="s">
        <v>5</v>
      </c>
      <c r="H24" s="47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2" t="s">
        <v>31</v>
      </c>
      <c r="H25" s="47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8" t="s">
        <v>22</v>
      </c>
      <c r="G1" s="408"/>
      <c r="H1" s="408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7" t="s">
        <v>31</v>
      </c>
      <c r="H59" s="40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51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8" t="s">
        <v>22</v>
      </c>
      <c r="G1" s="408"/>
      <c r="H1" s="408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8" t="s">
        <v>21</v>
      </c>
      <c r="G2" s="408"/>
      <c r="H2" s="408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51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7" t="s">
        <v>12</v>
      </c>
      <c r="H35" s="40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7" t="s">
        <v>13</v>
      </c>
      <c r="H36" s="40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7" t="s">
        <v>14</v>
      </c>
      <c r="H37" s="40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7" t="s">
        <v>15</v>
      </c>
      <c r="H38" s="40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7" t="s">
        <v>16</v>
      </c>
      <c r="H39" s="40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7" t="s">
        <v>5</v>
      </c>
      <c r="H40" s="40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7" t="s">
        <v>31</v>
      </c>
      <c r="H41" s="40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8" t="s">
        <v>22</v>
      </c>
      <c r="G1" s="408"/>
      <c r="H1" s="408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8" t="s">
        <v>21</v>
      </c>
      <c r="G2" s="408"/>
      <c r="H2" s="408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7" x14ac:dyDescent="0.25">
      <c r="A7" s="4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51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8" t="s">
        <v>21</v>
      </c>
      <c r="G2" s="408"/>
      <c r="H2" s="408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51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7" t="s">
        <v>12</v>
      </c>
      <c r="H35" s="40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7" t="s">
        <v>13</v>
      </c>
      <c r="H36" s="40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7" t="s">
        <v>14</v>
      </c>
      <c r="H37" s="40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7" t="s">
        <v>15</v>
      </c>
      <c r="H38" s="40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7" t="s">
        <v>16</v>
      </c>
      <c r="H39" s="40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7" t="s">
        <v>5</v>
      </c>
      <c r="H40" s="40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7" t="s">
        <v>31</v>
      </c>
      <c r="H41" s="40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8" t="s">
        <v>21</v>
      </c>
      <c r="G2" s="408"/>
      <c r="H2" s="408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51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8" t="s">
        <v>22</v>
      </c>
      <c r="G1" s="408"/>
      <c r="H1" s="408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6" x14ac:dyDescent="0.25">
      <c r="A7" s="4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51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7" t="s">
        <v>12</v>
      </c>
      <c r="H158" s="40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7" t="s">
        <v>13</v>
      </c>
      <c r="H159" s="40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7" t="s">
        <v>14</v>
      </c>
      <c r="H160" s="40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7" t="s">
        <v>15</v>
      </c>
      <c r="H161" s="40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7" t="s">
        <v>16</v>
      </c>
      <c r="H162" s="40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7" t="s">
        <v>5</v>
      </c>
      <c r="H163" s="40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7" t="s">
        <v>31</v>
      </c>
      <c r="H164" s="40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8" t="s">
        <v>22</v>
      </c>
      <c r="G1" s="408"/>
      <c r="H1" s="408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8" t="s">
        <v>21</v>
      </c>
      <c r="G2" s="408"/>
      <c r="H2" s="40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52"/>
      <c r="J7" s="41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8" t="s">
        <v>22</v>
      </c>
      <c r="G1" s="408"/>
      <c r="H1" s="408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74"/>
      <c r="M5" s="18"/>
      <c r="O5" s="18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  <c r="L6" s="174"/>
    </row>
    <row r="7" spans="1:15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51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7" t="s">
        <v>12</v>
      </c>
      <c r="H57" s="40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7" t="s">
        <v>13</v>
      </c>
      <c r="H58" s="40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7" t="s">
        <v>14</v>
      </c>
      <c r="H59" s="40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7" t="s">
        <v>15</v>
      </c>
      <c r="H60" s="40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7" t="s">
        <v>16</v>
      </c>
      <c r="H61" s="40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7" t="s">
        <v>5</v>
      </c>
      <c r="H62" s="40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7" t="s">
        <v>31</v>
      </c>
      <c r="H63" s="40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8" t="s">
        <v>22</v>
      </c>
      <c r="G1" s="408"/>
      <c r="H1" s="408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8" t="s">
        <v>21</v>
      </c>
      <c r="G2" s="408"/>
      <c r="H2" s="408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1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1" x14ac:dyDescent="0.25">
      <c r="A7" s="4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7" t="s">
        <v>12</v>
      </c>
      <c r="H116" s="40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7" t="s">
        <v>13</v>
      </c>
      <c r="H117" s="40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7" t="s">
        <v>14</v>
      </c>
      <c r="H118" s="40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7" t="s">
        <v>15</v>
      </c>
      <c r="H119" s="40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7" t="s">
        <v>16</v>
      </c>
      <c r="H120" s="40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7" t="s">
        <v>5</v>
      </c>
      <c r="H121" s="40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7" t="s">
        <v>31</v>
      </c>
      <c r="H122" s="40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8" t="s">
        <v>21</v>
      </c>
      <c r="G2" s="408"/>
      <c r="H2" s="40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52"/>
      <c r="J7" s="41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J72*-1</f>
        <v>0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2" t="s">
        <v>12</v>
      </c>
      <c r="H66" s="47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13</v>
      </c>
      <c r="H67" s="47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2" t="s">
        <v>14</v>
      </c>
      <c r="H68" s="47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15</v>
      </c>
      <c r="H69" s="47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16</v>
      </c>
      <c r="H70" s="47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5</v>
      </c>
      <c r="H71" s="47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2" t="s">
        <v>31</v>
      </c>
      <c r="H72" s="47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8" t="s">
        <v>22</v>
      </c>
      <c r="G1" s="408"/>
      <c r="H1" s="408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J40*-1</f>
        <v>0</v>
      </c>
      <c r="J2" s="20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9"/>
      <c r="I6" s="451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7" t="s">
        <v>31</v>
      </c>
      <c r="H40" s="40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J71*-1</f>
        <v>12110891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2" t="s">
        <v>12</v>
      </c>
      <c r="H65" s="47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2" t="s">
        <v>13</v>
      </c>
      <c r="H66" s="47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14</v>
      </c>
      <c r="H67" s="47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2" t="s">
        <v>15</v>
      </c>
      <c r="H68" s="47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16</v>
      </c>
      <c r="H69" s="47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5</v>
      </c>
      <c r="H70" s="47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31</v>
      </c>
      <c r="H71" s="47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2018-11-08T01:42:54Z</cp:lastPrinted>
  <dcterms:created xsi:type="dcterms:W3CDTF">2016-05-07T01:49:09Z</dcterms:created>
  <dcterms:modified xsi:type="dcterms:W3CDTF">2018-11-21T11:22:58Z</dcterms:modified>
</cp:coreProperties>
</file>