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8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Bentang!$A$1:$J$85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ST'!$A$5:$J$532</definedName>
    <definedName name="_xlnm.Print_Area" localSheetId="28">Widya!$A$1:$J$25</definedName>
    <definedName name="_xlnm.Print_Area" localSheetId="7">Yuan!$N$70:$N$131</definedName>
  </definedNames>
  <calcPr calcId="144525"/>
</workbook>
</file>

<file path=xl/calcChain.xml><?xml version="1.0" encoding="utf-8"?>
<calcChain xmlns="http://schemas.openxmlformats.org/spreadsheetml/2006/main">
  <c r="B21" i="15" l="1"/>
  <c r="B12" i="15"/>
  <c r="B11" i="15"/>
  <c r="B9" i="15"/>
  <c r="L2" i="35" l="1"/>
  <c r="L1" i="35"/>
  <c r="L2" i="58"/>
  <c r="L1" i="58"/>
  <c r="L2" i="2"/>
  <c r="L1" i="2"/>
  <c r="L2" i="54" l="1"/>
  <c r="L1" i="54"/>
  <c r="L2" i="61" l="1"/>
  <c r="L1" i="61"/>
  <c r="L1" i="64" l="1"/>
  <c r="M2" i="57"/>
  <c r="M1" i="57"/>
  <c r="B6" i="15" l="1"/>
  <c r="B18" i="15" l="1"/>
  <c r="B20" i="15" l="1"/>
  <c r="B13" i="15" l="1"/>
  <c r="B10" i="15"/>
  <c r="C10" i="15"/>
  <c r="L2" i="12" l="1"/>
  <c r="L1" i="12"/>
  <c r="M2" i="2"/>
  <c r="M1" i="2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2" i="64"/>
  <c r="J230" i="64"/>
  <c r="J228" i="64"/>
  <c r="J227" i="64"/>
  <c r="G225" i="64"/>
  <c r="F225" i="64"/>
  <c r="C225" i="64"/>
  <c r="J229" i="64" l="1"/>
  <c r="J231" i="64" s="1"/>
  <c r="J233" i="64" s="1"/>
  <c r="I2" i="64" s="1"/>
  <c r="C21" i="15" s="1"/>
  <c r="L679" i="63"/>
  <c r="I233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37" i="61" l="1"/>
  <c r="J135" i="61"/>
  <c r="J133" i="61"/>
  <c r="J132" i="61"/>
  <c r="F130" i="61"/>
  <c r="C130" i="61"/>
  <c r="J134" i="61" l="1"/>
  <c r="J136" i="61" s="1"/>
  <c r="J138" i="61" s="1"/>
  <c r="I138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66" i="58" l="1"/>
  <c r="J1664" i="58"/>
  <c r="J1662" i="58"/>
  <c r="J1661" i="58"/>
  <c r="I1659" i="58"/>
  <c r="H1659" i="58"/>
  <c r="G1659" i="58"/>
  <c r="F1659" i="58"/>
  <c r="D1659" i="58"/>
  <c r="C1659" i="58"/>
  <c r="L666" i="58"/>
  <c r="L665" i="58"/>
  <c r="M3" i="58"/>
  <c r="N3" i="58" l="1"/>
  <c r="J1663" i="58"/>
  <c r="J1665" i="58" s="1"/>
  <c r="J1667" i="58" s="1"/>
  <c r="I1667" i="58" l="1"/>
  <c r="I2" i="58"/>
  <c r="C8" i="15" s="1"/>
  <c r="M66" i="57" l="1"/>
  <c r="M65" i="57"/>
  <c r="M67" i="57" l="1"/>
  <c r="L15" i="2"/>
  <c r="L16" i="2"/>
  <c r="L17" i="2"/>
  <c r="J465" i="57" l="1"/>
  <c r="J463" i="57"/>
  <c r="J461" i="57"/>
  <c r="J460" i="57"/>
  <c r="G458" i="57"/>
  <c r="F458" i="57"/>
  <c r="C458" i="57"/>
  <c r="J462" i="57" l="1"/>
  <c r="J464" i="57" s="1"/>
  <c r="J466" i="57" s="1"/>
  <c r="I466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84" i="55"/>
  <c r="J82" i="55"/>
  <c r="J80" i="55"/>
  <c r="J79" i="55"/>
  <c r="G77" i="55"/>
  <c r="F77" i="55"/>
  <c r="C77" i="55"/>
  <c r="M1" i="56" l="1"/>
  <c r="J81" i="55"/>
  <c r="J83" i="55" s="1"/>
  <c r="J85" i="55" s="1"/>
  <c r="I85" i="55" s="1"/>
  <c r="I2" i="55" l="1"/>
  <c r="C9" i="15" s="1"/>
  <c r="I42" i="30" l="1"/>
  <c r="I44" i="30"/>
  <c r="I37" i="18" l="1"/>
  <c r="I39" i="18"/>
  <c r="L3" i="12" l="1"/>
  <c r="B17" i="15" l="1"/>
  <c r="B14" i="15"/>
  <c r="J531" i="54" l="1"/>
  <c r="J529" i="54"/>
  <c r="J527" i="54"/>
  <c r="J526" i="54"/>
  <c r="I524" i="54"/>
  <c r="H524" i="54"/>
  <c r="G524" i="54"/>
  <c r="F524" i="54"/>
  <c r="D524" i="54"/>
  <c r="C524" i="54"/>
  <c r="J528" i="54" l="1"/>
  <c r="J530" i="54" s="1"/>
  <c r="J532" i="54" s="1"/>
  <c r="I2" i="54" s="1"/>
  <c r="C5" i="15" s="1"/>
  <c r="L3" i="54"/>
  <c r="N3" i="54" s="1"/>
  <c r="I532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5" i="2" l="1"/>
  <c r="I240" i="2"/>
  <c r="H240" i="2"/>
  <c r="G240" i="2"/>
  <c r="F24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47" i="2"/>
  <c r="J243" i="2"/>
  <c r="J242" i="2"/>
  <c r="D240" i="2"/>
  <c r="C240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4" i="2"/>
  <c r="J246" i="2" s="1"/>
  <c r="J248" i="2" s="1"/>
  <c r="I248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  <comment ref="J516" authorId="0">
      <text>
        <r>
          <rPr>
            <b/>
            <sz val="9"/>
            <color indexed="81"/>
            <rFont val="Tahoma"/>
            <charset val="1"/>
          </rPr>
          <t xml:space="preserve"> PEND
TRSF E-BANKING CR
1712/FTSCY/WS95011
7710764.00
Pembayaran Taufik
TAUFIK HIDAYAT
0000
7,710,764.00
CR
395,759,319.92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13/12/18  TRANSFER IBNK INDRA MASTOTI TO ABDUL RAHMAN
  1.399.451,00  12.718.069,00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  <comment ref="J1641" authorId="0">
      <text>
        <r>
          <rPr>
            <b/>
            <sz val="9"/>
            <color indexed="81"/>
            <rFont val="Tahoma"/>
            <family val="2"/>
          </rPr>
          <t>13/12/2018  MCM InhouseTrf CS-CS
Inficlo Bandros
DARI TIKA KARTIKA SARI
Inficlo Bandros
 0,00  9.300.025,00</t>
        </r>
      </text>
    </comment>
    <comment ref="J1645" authorId="0">
      <text>
        <r>
          <rPr>
            <b/>
            <sz val="9"/>
            <color indexed="81"/>
            <rFont val="Tahoma"/>
            <charset val="1"/>
          </rPr>
          <t>14/12/2018  MCM InhouseTrf CS-CS
Inficlo Bandros
DARI TIKA KARTIKA SARI
Inficlo Bandros
 0,00  15.307.164,00</t>
        </r>
      </text>
    </comment>
    <comment ref="J1648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7043488.00
Inficlo Bandros
TIKA KARTIKA SARI
0000
7,043,488.00
CR
363,938,902.92</t>
        </r>
      </text>
    </comment>
    <comment ref="J1651" authorId="0">
      <text>
        <r>
          <rPr>
            <b/>
            <sz val="9"/>
            <color indexed="81"/>
            <rFont val="Tahoma"/>
            <charset val="1"/>
          </rPr>
          <t>17/12/2018  MCM InhouseTrf CS-CS
Inficlo Bandros
DARI TIKA KARTIKA SARI
Inficlo Bandros
 0,00  10.323.514,00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  <comment ref="J443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19222270.00
Transfer
Inficlo-Blackkelly
WAHYUNI
0000
19,222,270.00
CR
383,161,172.92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1183130.00
Transfer
INF-BCL Sale
WAHYUNI
0000
1,183,130.00
CR
384,344,302.92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  <comment ref="J126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PELUNASAN KREDIT I
NFICLO N BCLLY
YUAN PERDANA
0000
7,073,413.00
CR
405,449,408.92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<sst xmlns="http://schemas.openxmlformats.org/spreadsheetml/2006/main" count="2482" uniqueCount="230">
  <si>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</si>
  <si>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</si>
  <si>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</si>
  <si>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</si>
  <si>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</si>
  <si>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</si>
  <si>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</si>
  <si>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</si>
  <si>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</si>
  <si>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</si>
  <si>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</si>
  <si>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</si>
  <si>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</si>
  <si>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</si>
  <si>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</si>
  <si>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</si>
  <si>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</si>
  <si>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</si>
  <si>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</si>
  <si>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</si>
  <si>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</si>
  <si>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</si>
  <si>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</si>
  <si>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</si>
  <si>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</si>
  <si>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</si>
  <si>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</si>
  <si>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</si>
  <si>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</si>
  <si>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</si>
  <si>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</si>
  <si>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</si>
  <si>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</si>
  <si>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</si>
  <si>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</si>
  <si>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</si>
  <si>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</si>
  <si>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</si>
  <si>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</si>
  <si>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</si>
  <si>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</si>
  <si>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</si>
  <si>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</si>
  <si>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</si>
  <si>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</si>
  <si>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</si>
  <si>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</si>
  <si>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</si>
  <si>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</si>
  <si>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</si>
  <si>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</si>
  <si>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</si>
  <si>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</si>
  <si>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</si>
  <si>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</si>
  <si>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</si>
  <si>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</si>
  <si>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</si>
  <si>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</si>
  <si>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</si>
  <si>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</si>
  <si>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</si>
  <si>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</si>
  <si>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</si>
  <si>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</si>
  <si>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</si>
  <si>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</si>
  <si>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</si>
  <si>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</si>
  <si>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</si>
  <si>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</si>
  <si>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</si>
  <si>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</si>
  <si>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</si>
  <si>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</si>
  <si>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</si>
  <si>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</si>
  <si>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</si>
  <si>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</si>
  <si>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</si>
  <si>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</si>
  <si>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</si>
  <si>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</si>
  <si>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</si>
  <si>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</si>
  <si>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</si>
  <si>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</si>
  <si>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</si>
  <si>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</si>
  <si>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</si>
  <si>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</si>
  <si>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</si>
  <si>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</si>
  <si>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</si>
  <si>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</si>
  <si>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</si>
  <si>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</si>
  <si>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</si>
  <si>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</si>
  <si>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</si>
  <si>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</si>
  <si>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</si>
  <si>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</si>
  <si>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</si>
  <si>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</si>
  <si>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</si>
  <si>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</si>
  <si>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</si>
  <si>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</si>
  <si>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</si>
  <si>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</si>
  <si>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</si>
  <si>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</si>
  <si>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</si>
  <si>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</si>
  <si>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</si>
  <si>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</si>
  <si>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</si>
  <si>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</si>
  <si>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</si>
  <si>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</si>
  <si>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</si>
  <si>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</si>
  <si>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</si>
  <si>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</si>
  <si>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</si>
  <si>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</si>
  <si>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</si>
  <si>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</si>
  <si>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</si>
  <si>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</si>
  <si>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</si>
  <si>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</si>
  <si>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</si>
  <si>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</si>
  <si>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</si>
  <si>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</si>
  <si>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</si>
  <si>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</si>
  <si>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</si>
  <si>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</si>
  <si>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</si>
  <si>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</si>
  <si>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</si>
  <si>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</si>
  <si>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</si>
  <si>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</si>
  <si>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</si>
  <si>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</si>
  <si>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</si>
  <si>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</si>
  <si>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</si>
  <si>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</si>
  <si>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</si>
  <si>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</si>
  <si>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</si>
  <si>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</si>
  <si>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</si>
  <si>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</si>
  <si>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</si>
  <si>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</si>
  <si>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</si>
  <si>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</si>
  <si>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</si>
  <si>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</si>
  <si>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</si>
  <si>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</si>
  <si>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</si>
  <si>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</si>
  <si>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</si>
  <si>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</si>
  <si>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</si>
  <si>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</si>
  <si>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</si>
  <si>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</si>
  <si>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</si>
  <si>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</si>
  <si>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</si>
  <si>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</si>
  <si>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</si>
  <si>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</si>
  <si>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</si>
  <si>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</si>
  <si>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</si>
  <si>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</si>
  <si>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</si>
  <si>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</si>
  <si>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</si>
  <si>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</si>
  <si>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</si>
  <si>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</si>
  <si>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</si>
  <si>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</si>
  <si>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</si>
  <si>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</si>
  <si>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</si>
  <si>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</si>
  <si>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</si>
  <si>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</si>
  <si>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</si>
  <si>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</si>
  <si>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</si>
  <si>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</si>
  <si>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</si>
  <si>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</si>
  <si>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</si>
  <si>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</si>
  <si>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</si>
  <si>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</si>
  <si>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</si>
  <si>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</si>
  <si>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</si>
  <si>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</si>
  <si>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</si>
  <si>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</si>
  <si>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</si>
  <si>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</si>
  <si>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</si>
  <si>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</si>
  <si>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</si>
  <si>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</si>
  <si>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</si>
  <si>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</si>
  <si>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</si>
  <si>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</si>
  <si>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</si>
  <si>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</si>
  <si>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</si>
  <si>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</si>
  <si>
    <t>R18000023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</si>
</sst>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32"/>
  <sheetViews>
    <sheetView zoomScaleNormal="100" workbookViewId="0">
      <pane ySplit="7" topLeftCell="A513" activePane="bottomLeft" state="frozen"/>
      <selection pane="bottomLeft" activeCell="I519" sqref="I51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SUM(D505:D516)</f>
        <v>8224303</v>
      </c>
      <c r="M1" s="238">
        <v>6205588</v>
      </c>
      <c r="N1" s="238">
        <f>L1-M1</f>
        <v>2018715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J532*-1</f>
        <v>1224038</v>
      </c>
      <c r="J2" s="218"/>
      <c r="L2" s="276">
        <f>SUM(G505:G516)</f>
        <v>513539</v>
      </c>
      <c r="M2" s="238">
        <v>519138</v>
      </c>
      <c r="N2" s="238">
        <f>L2-M2</f>
        <v>-5599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7710764</v>
      </c>
      <c r="M3" s="238">
        <f>M1-M2</f>
        <v>5686450</v>
      </c>
      <c r="N3" s="238">
        <f>L3+M3</f>
        <v>13397214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241">
        <v>43444</v>
      </c>
      <c r="B505" s="242">
        <v>180181311</v>
      </c>
      <c r="C505" s="106">
        <v>13</v>
      </c>
      <c r="D505" s="246">
        <v>1046238</v>
      </c>
      <c r="E505" s="244">
        <v>180046481</v>
      </c>
      <c r="F505" s="247">
        <v>1</v>
      </c>
      <c r="G505" s="246">
        <v>93013</v>
      </c>
      <c r="H505" s="244"/>
      <c r="I505" s="245"/>
      <c r="J505" s="246"/>
    </row>
    <row r="506" spans="1:10" ht="15.75" customHeight="1" x14ac:dyDescent="0.25">
      <c r="A506" s="241">
        <v>43444</v>
      </c>
      <c r="B506" s="242">
        <v>180181345</v>
      </c>
      <c r="C506" s="106">
        <v>5</v>
      </c>
      <c r="D506" s="246">
        <v>516075</v>
      </c>
      <c r="E506" s="244"/>
      <c r="F506" s="247"/>
      <c r="G506" s="246"/>
      <c r="H506" s="244"/>
      <c r="I506" s="245"/>
      <c r="J506" s="246"/>
    </row>
    <row r="507" spans="1:10" ht="15.75" customHeight="1" x14ac:dyDescent="0.25">
      <c r="A507" s="241">
        <v>43445</v>
      </c>
      <c r="B507" s="242">
        <v>180181386</v>
      </c>
      <c r="C507" s="106">
        <v>7</v>
      </c>
      <c r="D507" s="246">
        <v>585725</v>
      </c>
      <c r="E507" s="244">
        <v>180046493</v>
      </c>
      <c r="F507" s="247">
        <v>1</v>
      </c>
      <c r="G507" s="246">
        <v>93100</v>
      </c>
      <c r="H507" s="244"/>
      <c r="I507" s="245"/>
      <c r="J507" s="246"/>
    </row>
    <row r="508" spans="1:10" ht="15.75" customHeight="1" x14ac:dyDescent="0.25">
      <c r="A508" s="241">
        <v>43445</v>
      </c>
      <c r="B508" s="242">
        <v>180181418</v>
      </c>
      <c r="C508" s="106">
        <v>3</v>
      </c>
      <c r="D508" s="246">
        <v>331713</v>
      </c>
      <c r="E508" s="244"/>
      <c r="F508" s="247"/>
      <c r="G508" s="246"/>
      <c r="H508" s="244"/>
      <c r="I508" s="245"/>
      <c r="J508" s="246"/>
    </row>
    <row r="509" spans="1:10" ht="15.75" customHeight="1" x14ac:dyDescent="0.25">
      <c r="A509" s="241">
        <v>43446</v>
      </c>
      <c r="B509" s="242">
        <v>180181450</v>
      </c>
      <c r="C509" s="106">
        <v>8</v>
      </c>
      <c r="D509" s="246">
        <v>672700</v>
      </c>
      <c r="E509" s="244">
        <v>180046511</v>
      </c>
      <c r="F509" s="247">
        <v>1</v>
      </c>
      <c r="G509" s="246">
        <v>76038</v>
      </c>
      <c r="H509" s="244"/>
      <c r="I509" s="245"/>
      <c r="J509" s="246"/>
    </row>
    <row r="510" spans="1:10" ht="15.75" customHeight="1" x14ac:dyDescent="0.25">
      <c r="A510" s="241">
        <v>43446</v>
      </c>
      <c r="B510" s="242">
        <v>180181490</v>
      </c>
      <c r="C510" s="106">
        <v>5</v>
      </c>
      <c r="D510" s="246">
        <v>499625</v>
      </c>
      <c r="E510" s="244"/>
      <c r="F510" s="247"/>
      <c r="G510" s="246"/>
      <c r="H510" s="244"/>
      <c r="I510" s="245"/>
      <c r="J510" s="246"/>
    </row>
    <row r="511" spans="1:10" ht="15.75" customHeight="1" x14ac:dyDescent="0.25">
      <c r="A511" s="241">
        <v>43447</v>
      </c>
      <c r="B511" s="242">
        <v>180181532</v>
      </c>
      <c r="C511" s="106">
        <v>18</v>
      </c>
      <c r="D511" s="246">
        <v>1545863</v>
      </c>
      <c r="E511" s="244"/>
      <c r="F511" s="247"/>
      <c r="G511" s="246"/>
      <c r="H511" s="244"/>
      <c r="I511" s="245"/>
      <c r="J511" s="246"/>
    </row>
    <row r="512" spans="1:10" ht="15.75" customHeight="1" x14ac:dyDescent="0.25">
      <c r="A512" s="241">
        <v>43447</v>
      </c>
      <c r="B512" s="242">
        <v>180181561</v>
      </c>
      <c r="C512" s="106">
        <v>5</v>
      </c>
      <c r="D512" s="246">
        <v>476613</v>
      </c>
      <c r="E512" s="244"/>
      <c r="F512" s="247"/>
      <c r="G512" s="246"/>
      <c r="H512" s="244"/>
      <c r="I512" s="245"/>
      <c r="J512" s="246"/>
    </row>
    <row r="513" spans="1:10" ht="15.75" customHeight="1" x14ac:dyDescent="0.25">
      <c r="A513" s="241">
        <v>43448</v>
      </c>
      <c r="B513" s="242">
        <v>180181586</v>
      </c>
      <c r="C513" s="106">
        <v>8</v>
      </c>
      <c r="D513" s="246">
        <v>860388</v>
      </c>
      <c r="E513" s="244">
        <v>180046527</v>
      </c>
      <c r="F513" s="247">
        <v>2</v>
      </c>
      <c r="G513" s="246">
        <v>251388</v>
      </c>
      <c r="H513" s="244"/>
      <c r="I513" s="245"/>
      <c r="J513" s="246"/>
    </row>
    <row r="514" spans="1:10" ht="15.75" customHeight="1" x14ac:dyDescent="0.25">
      <c r="A514" s="241">
        <v>43448</v>
      </c>
      <c r="B514" s="242">
        <v>180181618</v>
      </c>
      <c r="C514" s="106">
        <v>3</v>
      </c>
      <c r="D514" s="246">
        <v>301088</v>
      </c>
      <c r="E514" s="244"/>
      <c r="F514" s="247"/>
      <c r="G514" s="246"/>
      <c r="H514" s="244"/>
      <c r="I514" s="245"/>
      <c r="J514" s="246"/>
    </row>
    <row r="515" spans="1:10" ht="15.75" customHeight="1" x14ac:dyDescent="0.25">
      <c r="A515" s="241">
        <v>43449</v>
      </c>
      <c r="B515" s="242">
        <v>180181660</v>
      </c>
      <c r="C515" s="106">
        <v>13</v>
      </c>
      <c r="D515" s="246">
        <v>1261050</v>
      </c>
      <c r="E515" s="244"/>
      <c r="F515" s="247"/>
      <c r="G515" s="246"/>
      <c r="H515" s="244"/>
      <c r="I515" s="245"/>
      <c r="J515" s="246"/>
    </row>
    <row r="516" spans="1:10" ht="15.75" customHeight="1" x14ac:dyDescent="0.25">
      <c r="A516" s="241">
        <v>43449</v>
      </c>
      <c r="B516" s="242">
        <v>180181667</v>
      </c>
      <c r="C516" s="106">
        <v>1</v>
      </c>
      <c r="D516" s="246">
        <v>127225</v>
      </c>
      <c r="E516" s="244"/>
      <c r="F516" s="247"/>
      <c r="G516" s="246"/>
      <c r="H516" s="244"/>
      <c r="I516" s="245">
        <v>7710764</v>
      </c>
      <c r="J516" s="246" t="s">
        <v>17</v>
      </c>
    </row>
    <row r="517" spans="1:10" ht="15.75" customHeight="1" x14ac:dyDescent="0.25">
      <c r="A517" s="98">
        <v>43451</v>
      </c>
      <c r="B517" s="99">
        <v>180181770</v>
      </c>
      <c r="C517" s="410">
        <v>12</v>
      </c>
      <c r="D517" s="34">
        <v>1104075</v>
      </c>
      <c r="E517" s="101">
        <v>180046570</v>
      </c>
      <c r="F517" s="100">
        <v>3</v>
      </c>
      <c r="G517" s="34">
        <v>221900</v>
      </c>
      <c r="H517" s="101"/>
      <c r="I517" s="102"/>
      <c r="J517" s="34"/>
    </row>
    <row r="518" spans="1:10" ht="15.75" customHeight="1" x14ac:dyDescent="0.25">
      <c r="A518" s="98">
        <v>43451</v>
      </c>
      <c r="B518" s="99">
        <v>180181803</v>
      </c>
      <c r="C518" s="410">
        <v>4</v>
      </c>
      <c r="D518" s="34">
        <v>341863</v>
      </c>
      <c r="E518" s="101"/>
      <c r="F518" s="100"/>
      <c r="G518" s="34"/>
      <c r="H518" s="101"/>
      <c r="I518" s="102"/>
      <c r="J518" s="34"/>
    </row>
    <row r="519" spans="1:10" ht="15.75" customHeight="1" x14ac:dyDescent="0.25">
      <c r="A519" s="98"/>
      <c r="B519" s="99"/>
      <c r="C519" s="410"/>
      <c r="D519" s="34"/>
      <c r="E519" s="101"/>
      <c r="F519" s="100"/>
      <c r="G519" s="34"/>
      <c r="H519" s="101"/>
      <c r="I519" s="102"/>
      <c r="J519" s="34"/>
    </row>
    <row r="520" spans="1:10" ht="15.75" customHeight="1" x14ac:dyDescent="0.25">
      <c r="A520" s="98"/>
      <c r="B520" s="99"/>
      <c r="C520" s="410"/>
      <c r="D520" s="34"/>
      <c r="E520" s="101"/>
      <c r="F520" s="100"/>
      <c r="G520" s="34"/>
      <c r="H520" s="101"/>
      <c r="I520" s="102"/>
      <c r="J520" s="34"/>
    </row>
    <row r="521" spans="1:10" ht="15.75" customHeight="1" x14ac:dyDescent="0.25">
      <c r="A521" s="98"/>
      <c r="B521" s="99"/>
      <c r="C521" s="410"/>
      <c r="D521" s="34"/>
      <c r="E521" s="101"/>
      <c r="F521" s="100"/>
      <c r="G521" s="34"/>
      <c r="H521" s="101"/>
      <c r="I521" s="102"/>
      <c r="J521" s="34"/>
    </row>
    <row r="522" spans="1:10" ht="15.75" customHeight="1" x14ac:dyDescent="0.25">
      <c r="A522" s="98"/>
      <c r="B522" s="99"/>
      <c r="C522" s="410"/>
      <c r="D522" s="34"/>
      <c r="E522" s="101"/>
      <c r="F522" s="100"/>
      <c r="G522" s="34"/>
      <c r="H522" s="101"/>
      <c r="I522" s="102"/>
      <c r="J522" s="34"/>
    </row>
    <row r="523" spans="1:10" x14ac:dyDescent="0.25">
      <c r="A523" s="235"/>
      <c r="B523" s="234"/>
      <c r="C523" s="12"/>
      <c r="D523" s="236"/>
      <c r="E523" s="237"/>
      <c r="F523" s="240"/>
      <c r="G523" s="236"/>
      <c r="H523" s="237"/>
      <c r="I523" s="239"/>
      <c r="J523" s="236"/>
    </row>
    <row r="524" spans="1:10" x14ac:dyDescent="0.25">
      <c r="A524" s="235"/>
      <c r="B524" s="223" t="s">
        <v>11</v>
      </c>
      <c r="C524" s="229">
        <f>SUM(C8:C523)</f>
        <v>4525</v>
      </c>
      <c r="D524" s="224">
        <f>SUM(D8:D523)</f>
        <v>465107079</v>
      </c>
      <c r="E524" s="223" t="s">
        <v>11</v>
      </c>
      <c r="F524" s="232">
        <f>SUM(F8:F523)</f>
        <v>580</v>
      </c>
      <c r="G524" s="224">
        <f>SUM(G8:G523)</f>
        <v>63435360</v>
      </c>
      <c r="H524" s="232">
        <f>SUM(H8:H523)</f>
        <v>0</v>
      </c>
      <c r="I524" s="232">
        <f>SUM(I8:I523)</f>
        <v>400447681</v>
      </c>
      <c r="J524" s="5"/>
    </row>
    <row r="525" spans="1:10" x14ac:dyDescent="0.25">
      <c r="A525" s="235"/>
      <c r="B525" s="223"/>
      <c r="C525" s="229"/>
      <c r="D525" s="224"/>
      <c r="E525" s="223"/>
      <c r="F525" s="232"/>
      <c r="G525" s="224"/>
      <c r="H525" s="232"/>
      <c r="I525" s="232"/>
      <c r="J525" s="5"/>
    </row>
    <row r="526" spans="1:10" x14ac:dyDescent="0.25">
      <c r="A526" s="225"/>
      <c r="B526" s="226"/>
      <c r="C526" s="12"/>
      <c r="D526" s="236"/>
      <c r="E526" s="223"/>
      <c r="F526" s="240"/>
      <c r="G526" s="421" t="s">
        <v>12</v>
      </c>
      <c r="H526" s="421"/>
      <c r="I526" s="239"/>
      <c r="J526" s="227">
        <f>SUM(D8:D523)</f>
        <v>465107079</v>
      </c>
    </row>
    <row r="527" spans="1:10" x14ac:dyDescent="0.25">
      <c r="A527" s="235"/>
      <c r="B527" s="234"/>
      <c r="C527" s="12"/>
      <c r="D527" s="236"/>
      <c r="E527" s="237"/>
      <c r="F527" s="240"/>
      <c r="G527" s="421" t="s">
        <v>13</v>
      </c>
      <c r="H527" s="421"/>
      <c r="I527" s="239"/>
      <c r="J527" s="227">
        <f>SUM(G8:G523)</f>
        <v>63435360</v>
      </c>
    </row>
    <row r="528" spans="1:10" x14ac:dyDescent="0.25">
      <c r="A528" s="228"/>
      <c r="B528" s="237"/>
      <c r="C528" s="12"/>
      <c r="D528" s="236"/>
      <c r="E528" s="237"/>
      <c r="F528" s="240"/>
      <c r="G528" s="421" t="s">
        <v>14</v>
      </c>
      <c r="H528" s="421"/>
      <c r="I528" s="41"/>
      <c r="J528" s="229">
        <f>J526-J527</f>
        <v>401671719</v>
      </c>
    </row>
    <row r="529" spans="1:10" x14ac:dyDescent="0.25">
      <c r="A529" s="235"/>
      <c r="B529" s="230"/>
      <c r="C529" s="12"/>
      <c r="D529" s="231"/>
      <c r="E529" s="237"/>
      <c r="F529" s="240"/>
      <c r="G529" s="421" t="s">
        <v>15</v>
      </c>
      <c r="H529" s="421"/>
      <c r="I529" s="239"/>
      <c r="J529" s="227">
        <f>SUM(H8:H523)</f>
        <v>0</v>
      </c>
    </row>
    <row r="530" spans="1:10" x14ac:dyDescent="0.25">
      <c r="A530" s="235"/>
      <c r="B530" s="230"/>
      <c r="C530" s="12"/>
      <c r="D530" s="231"/>
      <c r="E530" s="237"/>
      <c r="F530" s="240"/>
      <c r="G530" s="421" t="s">
        <v>16</v>
      </c>
      <c r="H530" s="421"/>
      <c r="I530" s="239"/>
      <c r="J530" s="227">
        <f>J528+J529</f>
        <v>401671719</v>
      </c>
    </row>
    <row r="531" spans="1:10" x14ac:dyDescent="0.25">
      <c r="A531" s="235"/>
      <c r="B531" s="230"/>
      <c r="C531" s="12"/>
      <c r="D531" s="231"/>
      <c r="E531" s="237"/>
      <c r="F531" s="240"/>
      <c r="G531" s="421" t="s">
        <v>5</v>
      </c>
      <c r="H531" s="421"/>
      <c r="I531" s="239"/>
      <c r="J531" s="227">
        <f>SUM(I8:I523)</f>
        <v>400447681</v>
      </c>
    </row>
    <row r="532" spans="1:10" x14ac:dyDescent="0.25">
      <c r="A532" s="235"/>
      <c r="B532" s="230"/>
      <c r="C532" s="12"/>
      <c r="D532" s="231"/>
      <c r="E532" s="237"/>
      <c r="F532" s="240"/>
      <c r="G532" s="421" t="s">
        <v>31</v>
      </c>
      <c r="H532" s="421"/>
      <c r="I532" s="240" t="str">
        <f>IF(J532&gt;0,"SALDO",IF(J532&lt;0,"PIUTANG",IF(J532=0,"LUNAS")))</f>
        <v>PIUTANG</v>
      </c>
      <c r="J532" s="227">
        <f>J531-J530</f>
        <v>-1224038</v>
      </c>
    </row>
  </sheetData>
  <mergeCells count="15">
    <mergeCell ref="G532:H532"/>
    <mergeCell ref="G526:H526"/>
    <mergeCell ref="G527:H527"/>
    <mergeCell ref="G528:H528"/>
    <mergeCell ref="G529:H529"/>
    <mergeCell ref="G530:H530"/>
    <mergeCell ref="G531:H53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48"/>
  <sheetViews>
    <sheetView workbookViewId="0">
      <pane ySplit="7" topLeftCell="A227" activePane="bottomLeft" state="frozen"/>
      <selection pane="bottomLeft" activeCell="B236" sqref="B23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SUM(D231:D236)</f>
        <v>767463</v>
      </c>
      <c r="M1" s="219">
        <f>SUM(D227:D230)</f>
        <v>1365876</v>
      </c>
      <c r="N1" s="219">
        <f>L3+M3</f>
        <v>1546626</v>
      </c>
      <c r="O1" s="219">
        <f>L2+N1</f>
        <v>1634651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J248*-1</f>
        <v>679438</v>
      </c>
      <c r="J2" s="20"/>
      <c r="L2" s="277">
        <f>SUM(G231:G236)</f>
        <v>88025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679438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2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19" t="s">
        <v>5</v>
      </c>
      <c r="J6" s="420" t="s">
        <v>6</v>
      </c>
    </row>
    <row r="7" spans="1:18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19"/>
      <c r="J7" s="42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1">
        <v>43430</v>
      </c>
      <c r="B224" s="242">
        <v>180180431</v>
      </c>
      <c r="C224" s="247">
        <v>2</v>
      </c>
      <c r="D224" s="246">
        <v>172200</v>
      </c>
      <c r="E224" s="244">
        <v>180046312</v>
      </c>
      <c r="F224" s="247">
        <v>1</v>
      </c>
      <c r="G224" s="246">
        <v>59325</v>
      </c>
      <c r="H224" s="245"/>
      <c r="I224" s="245"/>
      <c r="J224" s="24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1">
        <v>43432</v>
      </c>
      <c r="B225" s="242">
        <v>180180567</v>
      </c>
      <c r="C225" s="247">
        <v>3</v>
      </c>
      <c r="D225" s="246">
        <v>350088</v>
      </c>
      <c r="E225" s="244"/>
      <c r="F225" s="247"/>
      <c r="G225" s="246"/>
      <c r="H225" s="245"/>
      <c r="I225" s="245"/>
      <c r="J225" s="24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1">
        <v>43434</v>
      </c>
      <c r="B226" s="242">
        <v>180180701</v>
      </c>
      <c r="C226" s="247">
        <v>1</v>
      </c>
      <c r="D226" s="246">
        <v>69300</v>
      </c>
      <c r="E226" s="244"/>
      <c r="F226" s="247"/>
      <c r="G226" s="246"/>
      <c r="H226" s="245"/>
      <c r="I226" s="245"/>
      <c r="J226" s="24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1">
        <v>43438</v>
      </c>
      <c r="B227" s="242">
        <v>180180960</v>
      </c>
      <c r="C227" s="247">
        <v>3</v>
      </c>
      <c r="D227" s="246">
        <v>336088</v>
      </c>
      <c r="E227" s="244">
        <v>180046409</v>
      </c>
      <c r="F227" s="247">
        <v>1</v>
      </c>
      <c r="G227" s="246">
        <v>106050</v>
      </c>
      <c r="H227" s="245"/>
      <c r="I227" s="245"/>
      <c r="J227" s="24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1">
        <v>43439</v>
      </c>
      <c r="B228" s="242">
        <v>180180135</v>
      </c>
      <c r="C228" s="247">
        <v>8</v>
      </c>
      <c r="D228" s="246">
        <v>785400</v>
      </c>
      <c r="E228" s="244">
        <v>180046421</v>
      </c>
      <c r="F228" s="247">
        <v>2</v>
      </c>
      <c r="G228" s="246">
        <v>244038</v>
      </c>
      <c r="H228" s="245"/>
      <c r="I228" s="245"/>
      <c r="J228" s="24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1">
        <v>43440</v>
      </c>
      <c r="B229" s="242">
        <v>180181092</v>
      </c>
      <c r="C229" s="247">
        <v>2</v>
      </c>
      <c r="D229" s="246">
        <v>244388</v>
      </c>
      <c r="E229" s="244"/>
      <c r="F229" s="247"/>
      <c r="G229" s="246"/>
      <c r="H229" s="245"/>
      <c r="I229" s="245"/>
      <c r="J229" s="24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1">
        <v>43442</v>
      </c>
      <c r="B230" s="242"/>
      <c r="C230" s="247"/>
      <c r="D230" s="246"/>
      <c r="E230" s="244">
        <v>180046449</v>
      </c>
      <c r="F230" s="247">
        <v>1</v>
      </c>
      <c r="G230" s="246">
        <v>148600</v>
      </c>
      <c r="H230" s="245"/>
      <c r="I230" s="245">
        <v>1399451</v>
      </c>
      <c r="J230" s="246" t="s">
        <v>17</v>
      </c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2">
        <v>43444</v>
      </c>
      <c r="B231" s="234">
        <v>180181337</v>
      </c>
      <c r="C231" s="240">
        <v>1</v>
      </c>
      <c r="D231" s="236">
        <v>88025</v>
      </c>
      <c r="E231" s="237"/>
      <c r="F231" s="240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2">
        <v>43445</v>
      </c>
      <c r="B232" s="234"/>
      <c r="C232" s="240"/>
      <c r="D232" s="236"/>
      <c r="E232" s="237">
        <v>180046496</v>
      </c>
      <c r="F232" s="240">
        <v>1</v>
      </c>
      <c r="G232" s="236">
        <v>88025</v>
      </c>
      <c r="H232" s="239"/>
      <c r="I232" s="239"/>
      <c r="J232" s="23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2">
        <v>43446</v>
      </c>
      <c r="B233" s="234">
        <v>180181494</v>
      </c>
      <c r="C233" s="240">
        <v>2</v>
      </c>
      <c r="D233" s="236">
        <v>249200</v>
      </c>
      <c r="E233" s="237"/>
      <c r="F233" s="240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2">
        <v>43447</v>
      </c>
      <c r="B234" s="234">
        <v>180181551</v>
      </c>
      <c r="C234" s="240">
        <v>1</v>
      </c>
      <c r="D234" s="236">
        <v>112875</v>
      </c>
      <c r="E234" s="237"/>
      <c r="F234" s="240"/>
      <c r="G234" s="236"/>
      <c r="H234" s="239"/>
      <c r="I234" s="239"/>
      <c r="J234" s="236"/>
      <c r="K234" s="219"/>
      <c r="L234" s="219"/>
      <c r="M234" s="219"/>
      <c r="N234" s="219"/>
      <c r="O234" s="219"/>
      <c r="P234" s="219"/>
      <c r="Q234" s="219"/>
      <c r="R234" s="219"/>
    </row>
    <row r="235" spans="1:18" s="233" customFormat="1" ht="15.75" customHeight="1" x14ac:dyDescent="0.25">
      <c r="A235" s="162">
        <v>43448</v>
      </c>
      <c r="B235" s="234">
        <v>180181613</v>
      </c>
      <c r="C235" s="240">
        <v>2</v>
      </c>
      <c r="D235" s="236">
        <v>199325</v>
      </c>
      <c r="E235" s="237"/>
      <c r="F235" s="240"/>
      <c r="G235" s="236"/>
      <c r="H235" s="239"/>
      <c r="I235" s="239"/>
      <c r="J235" s="236"/>
      <c r="K235" s="219"/>
      <c r="L235" s="219"/>
      <c r="M235" s="219"/>
      <c r="N235" s="219"/>
      <c r="O235" s="219"/>
      <c r="P235" s="219"/>
      <c r="Q235" s="219"/>
      <c r="R235" s="219"/>
    </row>
    <row r="236" spans="1:18" s="233" customFormat="1" ht="15.75" customHeight="1" x14ac:dyDescent="0.25">
      <c r="A236" s="162">
        <v>43449</v>
      </c>
      <c r="B236" s="234">
        <v>180181665</v>
      </c>
      <c r="C236" s="240">
        <v>1</v>
      </c>
      <c r="D236" s="236">
        <v>118038</v>
      </c>
      <c r="E236" s="237"/>
      <c r="F236" s="240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  <c r="Q236" s="219"/>
      <c r="R236" s="219"/>
    </row>
    <row r="237" spans="1:18" s="233" customFormat="1" ht="15.75" customHeight="1" x14ac:dyDescent="0.25">
      <c r="A237" s="162"/>
      <c r="B237" s="234"/>
      <c r="C237" s="240"/>
      <c r="D237" s="236"/>
      <c r="E237" s="237"/>
      <c r="F237" s="240"/>
      <c r="G237" s="236"/>
      <c r="H237" s="239"/>
      <c r="I237" s="239"/>
      <c r="J237" s="236"/>
      <c r="K237" s="219"/>
      <c r="L237" s="219"/>
      <c r="M237" s="219"/>
      <c r="N237" s="219"/>
      <c r="O237" s="219"/>
      <c r="P237" s="219"/>
      <c r="Q237" s="219"/>
      <c r="R237" s="219"/>
    </row>
    <row r="238" spans="1:18" s="233" customFormat="1" ht="15.75" customHeight="1" x14ac:dyDescent="0.25">
      <c r="A238" s="162"/>
      <c r="B238" s="234"/>
      <c r="C238" s="240"/>
      <c r="D238" s="236"/>
      <c r="E238" s="237"/>
      <c r="F238" s="240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  <c r="Q238" s="219"/>
      <c r="R238" s="219"/>
    </row>
    <row r="239" spans="1:18" x14ac:dyDescent="0.25">
      <c r="A239" s="162"/>
      <c r="B239" s="3"/>
      <c r="C239" s="40"/>
      <c r="D239" s="6"/>
      <c r="E239" s="7"/>
      <c r="F239" s="40"/>
      <c r="G239" s="6"/>
      <c r="H239" s="39"/>
      <c r="I239" s="39"/>
      <c r="J239" s="6"/>
    </row>
    <row r="240" spans="1:18" x14ac:dyDescent="0.25">
      <c r="A240" s="162"/>
      <c r="B240" s="8" t="s">
        <v>11</v>
      </c>
      <c r="C240" s="77">
        <f>SUM(C8:C239)</f>
        <v>1107</v>
      </c>
      <c r="D240" s="9">
        <f>SUM(D8:D239)</f>
        <v>119490838</v>
      </c>
      <c r="E240" s="8" t="s">
        <v>11</v>
      </c>
      <c r="F240" s="77">
        <f>SUM(F8:F239)</f>
        <v>100</v>
      </c>
      <c r="G240" s="5">
        <f>SUM(G8:G239)</f>
        <v>20533879</v>
      </c>
      <c r="H240" s="40">
        <f>SUM(H8:H239)</f>
        <v>0</v>
      </c>
      <c r="I240" s="40">
        <f>SUM(I8:I239)</f>
        <v>98277521</v>
      </c>
      <c r="J240" s="5"/>
    </row>
    <row r="241" spans="1:18" x14ac:dyDescent="0.25">
      <c r="A241" s="162"/>
      <c r="B241" s="8"/>
      <c r="C241" s="77"/>
      <c r="D241" s="9"/>
      <c r="E241" s="8"/>
      <c r="F241" s="77"/>
      <c r="G241" s="5"/>
      <c r="H241" s="40"/>
      <c r="I241" s="40"/>
      <c r="J241" s="5"/>
    </row>
    <row r="242" spans="1:18" x14ac:dyDescent="0.25">
      <c r="A242" s="163"/>
      <c r="B242" s="11"/>
      <c r="C242" s="40"/>
      <c r="D242" s="6"/>
      <c r="E242" s="8"/>
      <c r="F242" s="40"/>
      <c r="G242" s="421" t="s">
        <v>12</v>
      </c>
      <c r="H242" s="421"/>
      <c r="I242" s="39"/>
      <c r="J242" s="13">
        <f>SUM(D8:D239)</f>
        <v>119490838</v>
      </c>
    </row>
    <row r="243" spans="1:18" x14ac:dyDescent="0.25">
      <c r="A243" s="162"/>
      <c r="B243" s="3"/>
      <c r="C243" s="40"/>
      <c r="D243" s="6"/>
      <c r="E243" s="7"/>
      <c r="F243" s="40"/>
      <c r="G243" s="421" t="s">
        <v>13</v>
      </c>
      <c r="H243" s="421"/>
      <c r="I243" s="39"/>
      <c r="J243" s="13">
        <f>SUM(G8:G239)</f>
        <v>20533879</v>
      </c>
    </row>
    <row r="244" spans="1:18" x14ac:dyDescent="0.25">
      <c r="A244" s="164"/>
      <c r="B244" s="7"/>
      <c r="C244" s="40"/>
      <c r="D244" s="6"/>
      <c r="E244" s="7"/>
      <c r="F244" s="40"/>
      <c r="G244" s="421" t="s">
        <v>14</v>
      </c>
      <c r="H244" s="421"/>
      <c r="I244" s="41"/>
      <c r="J244" s="15">
        <f>J242-J243</f>
        <v>98956959</v>
      </c>
    </row>
    <row r="245" spans="1:18" x14ac:dyDescent="0.25">
      <c r="A245" s="162"/>
      <c r="B245" s="16"/>
      <c r="C245" s="40"/>
      <c r="D245" s="17"/>
      <c r="E245" s="7"/>
      <c r="F245" s="40"/>
      <c r="G245" s="421" t="s">
        <v>15</v>
      </c>
      <c r="H245" s="421"/>
      <c r="I245" s="39"/>
      <c r="J245" s="13">
        <f>SUM(H8:H239)</f>
        <v>0</v>
      </c>
      <c r="K245"/>
      <c r="L245"/>
      <c r="M245"/>
      <c r="N245"/>
      <c r="O245"/>
      <c r="P245"/>
      <c r="Q245"/>
      <c r="R245"/>
    </row>
    <row r="246" spans="1:18" x14ac:dyDescent="0.25">
      <c r="A246" s="162"/>
      <c r="B246" s="16"/>
      <c r="C246" s="40"/>
      <c r="D246" s="17"/>
      <c r="E246" s="7"/>
      <c r="F246" s="40"/>
      <c r="G246" s="421" t="s">
        <v>16</v>
      </c>
      <c r="H246" s="421"/>
      <c r="I246" s="39"/>
      <c r="J246" s="13">
        <f>J244+J245</f>
        <v>98956959</v>
      </c>
      <c r="K246"/>
      <c r="L246"/>
      <c r="M246"/>
      <c r="N246"/>
      <c r="O246"/>
      <c r="P246"/>
      <c r="Q246"/>
      <c r="R246"/>
    </row>
    <row r="247" spans="1:18" x14ac:dyDescent="0.25">
      <c r="A247" s="162"/>
      <c r="B247" s="16"/>
      <c r="C247" s="40"/>
      <c r="D247" s="17"/>
      <c r="E247" s="7"/>
      <c r="F247" s="40"/>
      <c r="G247" s="421" t="s">
        <v>5</v>
      </c>
      <c r="H247" s="421"/>
      <c r="I247" s="39"/>
      <c r="J247" s="13">
        <f>SUM(I8:I239)</f>
        <v>98277521</v>
      </c>
      <c r="K247"/>
      <c r="L247"/>
      <c r="M247"/>
      <c r="N247"/>
      <c r="O247"/>
      <c r="P247"/>
      <c r="Q247"/>
      <c r="R247"/>
    </row>
    <row r="248" spans="1:18" x14ac:dyDescent="0.25">
      <c r="A248" s="162"/>
      <c r="B248" s="16"/>
      <c r="C248" s="40"/>
      <c r="D248" s="17"/>
      <c r="E248" s="7"/>
      <c r="F248" s="40"/>
      <c r="G248" s="421" t="s">
        <v>31</v>
      </c>
      <c r="H248" s="421"/>
      <c r="I248" s="40" t="str">
        <f>IF(J248&gt;0,"SALDO",IF(J248&lt;0,"PIUTANG",IF(J248=0,"LUNAS")))</f>
        <v>PIUTANG</v>
      </c>
      <c r="J248" s="13">
        <f>J247-J246</f>
        <v>-679438</v>
      </c>
      <c r="K248"/>
      <c r="L248"/>
      <c r="M248"/>
      <c r="N248"/>
      <c r="O248"/>
      <c r="P248"/>
      <c r="Q248"/>
      <c r="R24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7:H247"/>
    <mergeCell ref="G248:H248"/>
    <mergeCell ref="G242:H242"/>
    <mergeCell ref="G243:H243"/>
    <mergeCell ref="G244:H244"/>
    <mergeCell ref="G245:H245"/>
    <mergeCell ref="G246:H246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67"/>
  <sheetViews>
    <sheetView workbookViewId="0">
      <pane ySplit="7" topLeftCell="A1644" activePane="bottomLeft" state="frozen"/>
      <selection pane="bottomLeft" activeCell="B1655" sqref="B165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SUM(D1649:D1651)</f>
        <v>10518464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J1667*-1</f>
        <v>12588188</v>
      </c>
      <c r="J2" s="218"/>
      <c r="L2" s="219">
        <f>SUM(G1649:G1651)</f>
        <v>194950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10323514</v>
      </c>
      <c r="M3" s="219">
        <f>M1-M2</f>
        <v>6789389</v>
      </c>
      <c r="N3" s="219">
        <f>L3+M3</f>
        <v>17112903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6" t="s">
        <v>4</v>
      </c>
      <c r="I6" s="428" t="s">
        <v>5</v>
      </c>
      <c r="J6" s="430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7"/>
      <c r="I7" s="429"/>
      <c r="J7" s="43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241">
        <v>43446</v>
      </c>
      <c r="B1638" s="242">
        <v>180181438</v>
      </c>
      <c r="C1638" s="247">
        <v>48</v>
      </c>
      <c r="D1638" s="246">
        <v>5349225</v>
      </c>
      <c r="E1638" s="242"/>
      <c r="F1638" s="247"/>
      <c r="G1638" s="246"/>
      <c r="H1638" s="245"/>
      <c r="I1638" s="245"/>
      <c r="J1638" s="246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241">
        <v>43446</v>
      </c>
      <c r="B1639" s="242">
        <v>180181452</v>
      </c>
      <c r="C1639" s="247">
        <v>20</v>
      </c>
      <c r="D1639" s="246">
        <v>2360750</v>
      </c>
      <c r="E1639" s="242"/>
      <c r="F1639" s="247"/>
      <c r="G1639" s="246"/>
      <c r="H1639" s="245"/>
      <c r="I1639" s="245"/>
      <c r="J1639" s="246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241">
        <v>43446</v>
      </c>
      <c r="B1640" s="242">
        <v>180181473</v>
      </c>
      <c r="C1640" s="247">
        <v>13</v>
      </c>
      <c r="D1640" s="246">
        <v>1250550</v>
      </c>
      <c r="E1640" s="242"/>
      <c r="F1640" s="247"/>
      <c r="G1640" s="246"/>
      <c r="H1640" s="245"/>
      <c r="I1640" s="245"/>
      <c r="J1640" s="246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241">
        <v>43446</v>
      </c>
      <c r="B1641" s="242">
        <v>180181482</v>
      </c>
      <c r="C1641" s="247">
        <v>3</v>
      </c>
      <c r="D1641" s="246">
        <v>339500</v>
      </c>
      <c r="E1641" s="242"/>
      <c r="F1641" s="247"/>
      <c r="G1641" s="246"/>
      <c r="H1641" s="245"/>
      <c r="I1641" s="245">
        <v>9300025</v>
      </c>
      <c r="J1641" s="246" t="s">
        <v>17</v>
      </c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241">
        <v>43447</v>
      </c>
      <c r="B1642" s="242">
        <v>180181519</v>
      </c>
      <c r="C1642" s="247">
        <v>65</v>
      </c>
      <c r="D1642" s="246">
        <v>6953450</v>
      </c>
      <c r="E1642" s="242"/>
      <c r="F1642" s="247"/>
      <c r="G1642" s="246"/>
      <c r="H1642" s="245"/>
      <c r="I1642" s="245"/>
      <c r="J1642" s="246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241">
        <v>43447</v>
      </c>
      <c r="B1643" s="242">
        <v>180181528</v>
      </c>
      <c r="C1643" s="247">
        <v>47</v>
      </c>
      <c r="D1643" s="246">
        <v>4637763</v>
      </c>
      <c r="E1643" s="242"/>
      <c r="F1643" s="247"/>
      <c r="G1643" s="246"/>
      <c r="H1643" s="245"/>
      <c r="I1643" s="245"/>
      <c r="J1643" s="246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241">
        <v>43447</v>
      </c>
      <c r="B1644" s="242">
        <v>180181536</v>
      </c>
      <c r="C1644" s="247">
        <v>29</v>
      </c>
      <c r="D1644" s="246">
        <v>3230938</v>
      </c>
      <c r="E1644" s="242"/>
      <c r="F1644" s="247"/>
      <c r="G1644" s="246"/>
      <c r="H1644" s="245"/>
      <c r="I1644" s="245"/>
      <c r="J1644" s="246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241">
        <v>43447</v>
      </c>
      <c r="B1645" s="242">
        <v>180181546</v>
      </c>
      <c r="C1645" s="247">
        <v>4</v>
      </c>
      <c r="D1645" s="246">
        <v>485013</v>
      </c>
      <c r="E1645" s="242"/>
      <c r="F1645" s="247"/>
      <c r="G1645" s="246"/>
      <c r="H1645" s="245"/>
      <c r="I1645" s="245">
        <v>15307164</v>
      </c>
      <c r="J1645" s="246" t="s">
        <v>17</v>
      </c>
      <c r="K1645" s="138"/>
      <c r="L1645" s="138"/>
      <c r="M1645" s="138"/>
      <c r="N1645" s="138"/>
      <c r="O1645" s="138"/>
      <c r="P1645" s="138"/>
      <c r="Q1645" s="138"/>
      <c r="R1645" s="138"/>
    </row>
    <row r="1646" spans="1:18" s="134" customFormat="1" x14ac:dyDescent="0.25">
      <c r="A1646" s="241">
        <v>43448</v>
      </c>
      <c r="B1646" s="242">
        <v>180181579</v>
      </c>
      <c r="C1646" s="247">
        <v>52</v>
      </c>
      <c r="D1646" s="246">
        <v>5237050</v>
      </c>
      <c r="E1646" s="242">
        <v>180046528</v>
      </c>
      <c r="F1646" s="247">
        <v>17</v>
      </c>
      <c r="G1646" s="246">
        <v>1671863</v>
      </c>
      <c r="H1646" s="245"/>
      <c r="I1646" s="245"/>
      <c r="J1646" s="246"/>
      <c r="K1646" s="138"/>
      <c r="L1646" s="138"/>
      <c r="M1646" s="138"/>
      <c r="N1646" s="138"/>
      <c r="O1646" s="138"/>
      <c r="P1646" s="138"/>
      <c r="Q1646" s="138"/>
      <c r="R1646" s="138"/>
    </row>
    <row r="1647" spans="1:18" s="134" customFormat="1" x14ac:dyDescent="0.25">
      <c r="A1647" s="241">
        <v>43448</v>
      </c>
      <c r="B1647" s="242">
        <v>180181592</v>
      </c>
      <c r="C1647" s="247">
        <v>24</v>
      </c>
      <c r="D1647" s="246">
        <v>2721688</v>
      </c>
      <c r="E1647" s="242"/>
      <c r="F1647" s="247"/>
      <c r="G1647" s="246"/>
      <c r="H1647" s="245"/>
      <c r="I1647" s="245"/>
      <c r="J1647" s="246"/>
      <c r="K1647" s="138"/>
      <c r="L1647" s="138"/>
      <c r="M1647" s="138"/>
      <c r="N1647" s="138"/>
      <c r="O1647" s="138"/>
      <c r="P1647" s="138"/>
      <c r="Q1647" s="138"/>
      <c r="R1647" s="138"/>
    </row>
    <row r="1648" spans="1:18" s="134" customFormat="1" x14ac:dyDescent="0.25">
      <c r="A1648" s="241">
        <v>43448</v>
      </c>
      <c r="B1648" s="242">
        <v>180181601</v>
      </c>
      <c r="C1648" s="247">
        <v>7</v>
      </c>
      <c r="D1648" s="246">
        <v>756613</v>
      </c>
      <c r="E1648" s="242"/>
      <c r="F1648" s="247"/>
      <c r="G1648" s="246"/>
      <c r="H1648" s="245"/>
      <c r="I1648" s="245">
        <v>7043488</v>
      </c>
      <c r="J1648" s="246" t="s">
        <v>17</v>
      </c>
      <c r="K1648" s="138"/>
      <c r="L1648" s="138"/>
      <c r="M1648" s="138"/>
      <c r="N1648" s="138"/>
      <c r="O1648" s="138"/>
      <c r="P1648" s="138"/>
      <c r="Q1648" s="138"/>
      <c r="R1648" s="138"/>
    </row>
    <row r="1649" spans="1:18" s="134" customFormat="1" x14ac:dyDescent="0.25">
      <c r="A1649" s="241">
        <v>43449</v>
      </c>
      <c r="B1649" s="242">
        <v>180181636</v>
      </c>
      <c r="C1649" s="247">
        <v>53</v>
      </c>
      <c r="D1649" s="246">
        <v>4966588</v>
      </c>
      <c r="E1649" s="242">
        <v>180046538</v>
      </c>
      <c r="F1649" s="247">
        <v>2</v>
      </c>
      <c r="G1649" s="246">
        <v>194950</v>
      </c>
      <c r="H1649" s="245"/>
      <c r="I1649" s="245"/>
      <c r="J1649" s="246"/>
      <c r="K1649" s="138"/>
      <c r="L1649" s="138"/>
      <c r="M1649" s="138"/>
      <c r="N1649" s="138"/>
      <c r="O1649" s="138"/>
      <c r="P1649" s="138"/>
      <c r="Q1649" s="138"/>
      <c r="R1649" s="138"/>
    </row>
    <row r="1650" spans="1:18" s="134" customFormat="1" x14ac:dyDescent="0.25">
      <c r="A1650" s="241">
        <v>43449</v>
      </c>
      <c r="B1650" s="242">
        <v>180181642</v>
      </c>
      <c r="C1650" s="247">
        <v>3</v>
      </c>
      <c r="D1650" s="246">
        <v>290588</v>
      </c>
      <c r="E1650" s="242"/>
      <c r="F1650" s="247"/>
      <c r="G1650" s="246"/>
      <c r="H1650" s="245"/>
      <c r="I1650" s="245"/>
      <c r="J1650" s="246"/>
      <c r="K1650" s="138"/>
      <c r="L1650" s="138"/>
      <c r="M1650" s="138"/>
      <c r="N1650" s="138"/>
      <c r="O1650" s="138"/>
      <c r="P1650" s="138"/>
      <c r="Q1650" s="138"/>
      <c r="R1650" s="138"/>
    </row>
    <row r="1651" spans="1:18" s="134" customFormat="1" x14ac:dyDescent="0.25">
      <c r="A1651" s="241">
        <v>43449</v>
      </c>
      <c r="B1651" s="242">
        <v>180181674</v>
      </c>
      <c r="C1651" s="247">
        <v>57</v>
      </c>
      <c r="D1651" s="246">
        <v>5261288</v>
      </c>
      <c r="E1651" s="242"/>
      <c r="F1651" s="247"/>
      <c r="G1651" s="246"/>
      <c r="H1651" s="245"/>
      <c r="I1651" s="245">
        <v>10323514</v>
      </c>
      <c r="J1651" s="246" t="s">
        <v>17</v>
      </c>
      <c r="K1651" s="138"/>
      <c r="L1651" s="138"/>
      <c r="M1651" s="138"/>
      <c r="N1651" s="138"/>
      <c r="O1651" s="138"/>
      <c r="P1651" s="138"/>
      <c r="Q1651" s="138"/>
      <c r="R1651" s="138"/>
    </row>
    <row r="1652" spans="1:18" s="134" customFormat="1" x14ac:dyDescent="0.25">
      <c r="A1652" s="98">
        <v>39799</v>
      </c>
      <c r="B1652" s="99">
        <v>180181748</v>
      </c>
      <c r="C1652" s="100">
        <v>64</v>
      </c>
      <c r="D1652" s="34">
        <v>7113750</v>
      </c>
      <c r="E1652" s="99">
        <v>180046574</v>
      </c>
      <c r="F1652" s="100">
        <v>15</v>
      </c>
      <c r="G1652" s="34">
        <v>1675713</v>
      </c>
      <c r="H1652" s="102"/>
      <c r="I1652" s="102"/>
      <c r="J1652" s="34"/>
      <c r="K1652" s="138"/>
      <c r="L1652" s="138"/>
      <c r="M1652" s="138"/>
      <c r="N1652" s="138"/>
      <c r="O1652" s="138"/>
      <c r="P1652" s="138"/>
      <c r="Q1652" s="138"/>
      <c r="R1652" s="138"/>
    </row>
    <row r="1653" spans="1:18" s="134" customFormat="1" x14ac:dyDescent="0.25">
      <c r="A1653" s="98">
        <v>43451</v>
      </c>
      <c r="B1653" s="99">
        <v>180181768</v>
      </c>
      <c r="C1653" s="100">
        <v>41</v>
      </c>
      <c r="D1653" s="34">
        <v>4524538</v>
      </c>
      <c r="E1653" s="99"/>
      <c r="F1653" s="100"/>
      <c r="G1653" s="34"/>
      <c r="H1653" s="102"/>
      <c r="I1653" s="102"/>
      <c r="J1653" s="34"/>
      <c r="K1653" s="138"/>
      <c r="L1653" s="138"/>
      <c r="M1653" s="138"/>
      <c r="N1653" s="138"/>
      <c r="O1653" s="138"/>
      <c r="P1653" s="138"/>
      <c r="Q1653" s="138"/>
      <c r="R1653" s="138"/>
    </row>
    <row r="1654" spans="1:18" s="134" customFormat="1" x14ac:dyDescent="0.25">
      <c r="A1654" s="98">
        <v>43451</v>
      </c>
      <c r="B1654" s="99">
        <v>180181789</v>
      </c>
      <c r="C1654" s="100">
        <v>13</v>
      </c>
      <c r="D1654" s="34">
        <v>1571850</v>
      </c>
      <c r="E1654" s="99"/>
      <c r="F1654" s="100"/>
      <c r="G1654" s="34"/>
      <c r="H1654" s="102"/>
      <c r="I1654" s="102"/>
      <c r="J1654" s="34"/>
      <c r="K1654" s="138"/>
      <c r="L1654" s="138"/>
      <c r="M1654" s="138"/>
      <c r="N1654" s="138"/>
      <c r="O1654" s="138"/>
      <c r="P1654" s="138"/>
      <c r="Q1654" s="138"/>
      <c r="R1654" s="138"/>
    </row>
    <row r="1655" spans="1:18" s="134" customFormat="1" x14ac:dyDescent="0.25">
      <c r="A1655" s="98">
        <v>43451</v>
      </c>
      <c r="B1655" s="99">
        <v>180181795</v>
      </c>
      <c r="C1655" s="100">
        <v>8</v>
      </c>
      <c r="D1655" s="34">
        <v>1053763</v>
      </c>
      <c r="E1655" s="99"/>
      <c r="F1655" s="100"/>
      <c r="G1655" s="34"/>
      <c r="H1655" s="102"/>
      <c r="I1655" s="102"/>
      <c r="J1655" s="34"/>
      <c r="K1655" s="138"/>
      <c r="L1655" s="138"/>
      <c r="M1655" s="138"/>
      <c r="N1655" s="138"/>
      <c r="O1655" s="138"/>
      <c r="P1655" s="138"/>
      <c r="Q1655" s="138"/>
      <c r="R1655" s="138"/>
    </row>
    <row r="1656" spans="1:18" s="134" customFormat="1" x14ac:dyDescent="0.25">
      <c r="A1656" s="98"/>
      <c r="B1656" s="99"/>
      <c r="C1656" s="100"/>
      <c r="D1656" s="34"/>
      <c r="E1656" s="99"/>
      <c r="F1656" s="100"/>
      <c r="G1656" s="34"/>
      <c r="H1656" s="102"/>
      <c r="I1656" s="102"/>
      <c r="J1656" s="34"/>
      <c r="K1656" s="138"/>
      <c r="L1656" s="138"/>
      <c r="M1656" s="138"/>
      <c r="N1656" s="138"/>
      <c r="O1656" s="138"/>
      <c r="P1656" s="138"/>
      <c r="Q1656" s="138"/>
      <c r="R1656" s="138"/>
    </row>
    <row r="1657" spans="1:18" s="134" customFormat="1" x14ac:dyDescent="0.25">
      <c r="A1657" s="98"/>
      <c r="B1657" s="99"/>
      <c r="C1657" s="100"/>
      <c r="D1657" s="34"/>
      <c r="E1657" s="99"/>
      <c r="F1657" s="100"/>
      <c r="G1657" s="34"/>
      <c r="H1657" s="102"/>
      <c r="I1657" s="102"/>
      <c r="J1657" s="34"/>
      <c r="K1657" s="138"/>
      <c r="L1657" s="138"/>
      <c r="M1657" s="138"/>
      <c r="N1657" s="138"/>
      <c r="O1657" s="138"/>
      <c r="P1657" s="138"/>
      <c r="Q1657" s="138"/>
      <c r="R1657" s="138"/>
    </row>
    <row r="1658" spans="1:18" x14ac:dyDescent="0.25">
      <c r="A1658" s="235"/>
      <c r="B1658" s="234"/>
      <c r="C1658" s="240"/>
      <c r="D1658" s="236"/>
      <c r="E1658" s="234"/>
      <c r="F1658" s="240"/>
      <c r="G1658" s="236"/>
      <c r="H1658" s="239"/>
      <c r="I1658" s="239"/>
      <c r="J1658" s="236"/>
    </row>
    <row r="1659" spans="1:18" s="218" customFormat="1" x14ac:dyDescent="0.25">
      <c r="A1659" s="226"/>
      <c r="B1659" s="223" t="s">
        <v>11</v>
      </c>
      <c r="C1659" s="232">
        <f>SUM(C8:C1658)</f>
        <v>17488</v>
      </c>
      <c r="D1659" s="224">
        <f>SUM(D8:D1658)</f>
        <v>1887771268</v>
      </c>
      <c r="E1659" s="223" t="s">
        <v>11</v>
      </c>
      <c r="F1659" s="232">
        <f>SUM(F8:F1658)</f>
        <v>1503</v>
      </c>
      <c r="G1659" s="224">
        <f>SUM(G8:G1658)</f>
        <v>163488916</v>
      </c>
      <c r="H1659" s="232">
        <f>SUM(H8:H1658)</f>
        <v>0</v>
      </c>
      <c r="I1659" s="232">
        <f>SUM(I8:I1658)</f>
        <v>1711694164</v>
      </c>
      <c r="J1659" s="224"/>
      <c r="K1659" s="220"/>
      <c r="L1659" s="220"/>
      <c r="M1659" s="220"/>
      <c r="N1659" s="220"/>
      <c r="O1659" s="220"/>
      <c r="P1659" s="220"/>
      <c r="Q1659" s="220"/>
      <c r="R1659" s="220"/>
    </row>
    <row r="1660" spans="1:18" s="218" customFormat="1" x14ac:dyDescent="0.25">
      <c r="A1660" s="226"/>
      <c r="B1660" s="223"/>
      <c r="C1660" s="232"/>
      <c r="D1660" s="224"/>
      <c r="E1660" s="223"/>
      <c r="F1660" s="232"/>
      <c r="G1660" s="224"/>
      <c r="H1660" s="232"/>
      <c r="I1660" s="232"/>
      <c r="J1660" s="224"/>
      <c r="K1660" s="220"/>
      <c r="M1660" s="220"/>
      <c r="N1660" s="220"/>
      <c r="O1660" s="220"/>
      <c r="P1660" s="220"/>
      <c r="Q1660" s="220"/>
      <c r="R1660" s="220"/>
    </row>
    <row r="1661" spans="1:18" x14ac:dyDescent="0.25">
      <c r="A1661" s="225"/>
      <c r="B1661" s="226"/>
      <c r="C1661" s="240"/>
      <c r="D1661" s="236"/>
      <c r="E1661" s="223"/>
      <c r="F1661" s="240"/>
      <c r="G1661" s="424" t="s">
        <v>12</v>
      </c>
      <c r="H1661" s="425"/>
      <c r="I1661" s="236"/>
      <c r="J1661" s="227">
        <f>SUM(D8:D1658)</f>
        <v>1887771268</v>
      </c>
      <c r="P1661" s="220"/>
      <c r="Q1661" s="220"/>
      <c r="R1661" s="233"/>
    </row>
    <row r="1662" spans="1:18" x14ac:dyDescent="0.25">
      <c r="A1662" s="235"/>
      <c r="B1662" s="234"/>
      <c r="C1662" s="240"/>
      <c r="D1662" s="236"/>
      <c r="E1662" s="234"/>
      <c r="F1662" s="240"/>
      <c r="G1662" s="424" t="s">
        <v>13</v>
      </c>
      <c r="H1662" s="425"/>
      <c r="I1662" s="237"/>
      <c r="J1662" s="227">
        <f>SUM(G8:G1658)</f>
        <v>163488916</v>
      </c>
      <c r="R1662" s="233"/>
    </row>
    <row r="1663" spans="1:18" x14ac:dyDescent="0.25">
      <c r="A1663" s="228"/>
      <c r="B1663" s="237"/>
      <c r="C1663" s="240"/>
      <c r="D1663" s="236"/>
      <c r="E1663" s="234"/>
      <c r="F1663" s="240"/>
      <c r="G1663" s="424" t="s">
        <v>14</v>
      </c>
      <c r="H1663" s="425"/>
      <c r="I1663" s="229"/>
      <c r="J1663" s="229">
        <f>J1661-J1662</f>
        <v>1724282352</v>
      </c>
      <c r="L1663" s="220"/>
      <c r="R1663" s="233"/>
    </row>
    <row r="1664" spans="1:18" x14ac:dyDescent="0.25">
      <c r="A1664" s="235"/>
      <c r="B1664" s="230"/>
      <c r="C1664" s="240"/>
      <c r="D1664" s="231"/>
      <c r="E1664" s="234"/>
      <c r="F1664" s="240"/>
      <c r="G1664" s="424" t="s">
        <v>15</v>
      </c>
      <c r="H1664" s="425"/>
      <c r="I1664" s="237"/>
      <c r="J1664" s="227">
        <f>SUM(H8:H1658)</f>
        <v>0</v>
      </c>
      <c r="R1664" s="233"/>
    </row>
    <row r="1665" spans="1:18" x14ac:dyDescent="0.25">
      <c r="A1665" s="235"/>
      <c r="B1665" s="230"/>
      <c r="C1665" s="240"/>
      <c r="D1665" s="231"/>
      <c r="E1665" s="234"/>
      <c r="F1665" s="240"/>
      <c r="G1665" s="424" t="s">
        <v>16</v>
      </c>
      <c r="H1665" s="425"/>
      <c r="I1665" s="237"/>
      <c r="J1665" s="227">
        <f>J1663+J1664</f>
        <v>1724282352</v>
      </c>
      <c r="R1665" s="233"/>
    </row>
    <row r="1666" spans="1:18" x14ac:dyDescent="0.25">
      <c r="A1666" s="235"/>
      <c r="B1666" s="230"/>
      <c r="C1666" s="240"/>
      <c r="D1666" s="231"/>
      <c r="E1666" s="234"/>
      <c r="F1666" s="240"/>
      <c r="G1666" s="424" t="s">
        <v>5</v>
      </c>
      <c r="H1666" s="425"/>
      <c r="I1666" s="237"/>
      <c r="J1666" s="227">
        <f>SUM(I8:I1658)</f>
        <v>1711694164</v>
      </c>
      <c r="R1666" s="233"/>
    </row>
    <row r="1667" spans="1:18" x14ac:dyDescent="0.25">
      <c r="A1667" s="235"/>
      <c r="B1667" s="230"/>
      <c r="C1667" s="240"/>
      <c r="D1667" s="231"/>
      <c r="E1667" s="234"/>
      <c r="F1667" s="240"/>
      <c r="G1667" s="424" t="s">
        <v>31</v>
      </c>
      <c r="H1667" s="425"/>
      <c r="I1667" s="234" t="str">
        <f>IF(J1667&gt;0,"SALDO",IF(J1667&lt;0,"PIUTANG",IF(J1667=0,"LUNAS")))</f>
        <v>PIUTANG</v>
      </c>
      <c r="J1667" s="227">
        <f>J1666-J1665</f>
        <v>-12588188</v>
      </c>
      <c r="R1667" s="233"/>
    </row>
  </sheetData>
  <mergeCells count="13">
    <mergeCell ref="A5:J5"/>
    <mergeCell ref="A6:A7"/>
    <mergeCell ref="B6:G6"/>
    <mergeCell ref="H6:H7"/>
    <mergeCell ref="I6:I7"/>
    <mergeCell ref="J6:J7"/>
    <mergeCell ref="G1667:H1667"/>
    <mergeCell ref="G1661:H1661"/>
    <mergeCell ref="G1662:H1662"/>
    <mergeCell ref="G1663:H1663"/>
    <mergeCell ref="G1664:H1664"/>
    <mergeCell ref="G1665:H1665"/>
    <mergeCell ref="G1666:H1666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I738" sqref="I738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32" t="s">
        <v>22</v>
      </c>
      <c r="G1" s="432"/>
      <c r="H1" s="432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2" t="s">
        <v>21</v>
      </c>
      <c r="G2" s="432"/>
      <c r="H2" s="432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2"/>
      <c r="I6" s="444"/>
      <c r="J6" s="446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47" t="s">
        <v>12</v>
      </c>
      <c r="H745" s="447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47" t="s">
        <v>13</v>
      </c>
      <c r="H746" s="447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47" t="s">
        <v>14</v>
      </c>
      <c r="H747" s="447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47" t="s">
        <v>15</v>
      </c>
      <c r="H748" s="447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47" t="s">
        <v>16</v>
      </c>
      <c r="H749" s="447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47" t="s">
        <v>5</v>
      </c>
      <c r="H750" s="447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47" t="s">
        <v>31</v>
      </c>
      <c r="H751" s="447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7" activePane="bottomLeft" state="frozen"/>
      <selection pane="bottomLeft" activeCell="G84" sqref="G84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2" t="s">
        <v>22</v>
      </c>
      <c r="G1" s="432"/>
      <c r="H1" s="432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2" t="s">
        <v>21</v>
      </c>
      <c r="G2" s="432"/>
      <c r="H2" s="432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2"/>
      <c r="I6" s="444"/>
      <c r="J6" s="446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8" t="s">
        <v>12</v>
      </c>
      <c r="H650" s="448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47" t="s">
        <v>13</v>
      </c>
      <c r="H651" s="447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47" t="s">
        <v>14</v>
      </c>
      <c r="H652" s="447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47" t="s">
        <v>15</v>
      </c>
      <c r="H653" s="447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47" t="s">
        <v>16</v>
      </c>
      <c r="H654" s="447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47" t="s">
        <v>5</v>
      </c>
      <c r="H655" s="447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47" t="s">
        <v>31</v>
      </c>
      <c r="H656" s="447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72"/>
  <sheetViews>
    <sheetView zoomScale="85" zoomScaleNormal="85" workbookViewId="0">
      <pane ySplit="7" topLeftCell="A435" activePane="bottomLeft" state="frozen"/>
      <selection pane="bottomLeft" activeCell="B452" sqref="B45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5" t="s">
        <v>22</v>
      </c>
      <c r="G1" s="415"/>
      <c r="H1" s="415"/>
      <c r="I1" s="220"/>
      <c r="J1" s="218"/>
      <c r="M1" s="219">
        <f>SUM(D418:D443)</f>
        <v>19728720</v>
      </c>
      <c r="N1" s="219">
        <v>10446975</v>
      </c>
      <c r="O1" s="219">
        <f>N1-M1</f>
        <v>-9281745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J466*-1</f>
        <v>6632228</v>
      </c>
      <c r="J2" s="218"/>
      <c r="M2" s="219">
        <f>SUM(G418:G443)</f>
        <v>506450</v>
      </c>
      <c r="N2" s="219">
        <v>197400</v>
      </c>
      <c r="O2" s="219">
        <f>N2-M2</f>
        <v>-309050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19222270</v>
      </c>
      <c r="N3" s="219">
        <f>N1-N2</f>
        <v>10249575</v>
      </c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5" x14ac:dyDescent="0.25">
      <c r="A7" s="452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7"/>
      <c r="I7" s="459"/>
      <c r="J7" s="43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241">
        <v>43442</v>
      </c>
      <c r="B418" s="242">
        <v>180181194</v>
      </c>
      <c r="C418" s="247">
        <v>3</v>
      </c>
      <c r="D418" s="246">
        <v>255238</v>
      </c>
      <c r="E418" s="244">
        <v>180046447</v>
      </c>
      <c r="F418" s="242">
        <v>1</v>
      </c>
      <c r="G418" s="246">
        <v>117075</v>
      </c>
      <c r="H418" s="245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43442</v>
      </c>
      <c r="B419" s="242">
        <v>180181195</v>
      </c>
      <c r="C419" s="247">
        <v>4</v>
      </c>
      <c r="D419" s="246">
        <v>481338</v>
      </c>
      <c r="E419" s="244"/>
      <c r="F419" s="242"/>
      <c r="G419" s="246"/>
      <c r="H419" s="245"/>
      <c r="I419" s="245"/>
      <c r="J419" s="246"/>
      <c r="K419" s="233"/>
      <c r="L419" s="233"/>
      <c r="M419" s="233"/>
      <c r="N419" s="233"/>
      <c r="O419" s="233"/>
      <c r="P419" s="233"/>
    </row>
    <row r="420" spans="1:16" x14ac:dyDescent="0.25">
      <c r="A420" s="241">
        <v>43442</v>
      </c>
      <c r="B420" s="242">
        <v>180181209</v>
      </c>
      <c r="C420" s="247">
        <v>5</v>
      </c>
      <c r="D420" s="246">
        <v>607950</v>
      </c>
      <c r="E420" s="244"/>
      <c r="F420" s="242"/>
      <c r="G420" s="246"/>
      <c r="H420" s="245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43442</v>
      </c>
      <c r="B421" s="242">
        <v>180181217</v>
      </c>
      <c r="C421" s="247">
        <v>3</v>
      </c>
      <c r="D421" s="246">
        <v>360850</v>
      </c>
      <c r="E421" s="244"/>
      <c r="F421" s="242"/>
      <c r="G421" s="246"/>
      <c r="H421" s="245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43442</v>
      </c>
      <c r="B422" s="242">
        <v>180181219</v>
      </c>
      <c r="C422" s="247">
        <v>7</v>
      </c>
      <c r="D422" s="246">
        <v>801063</v>
      </c>
      <c r="E422" s="244"/>
      <c r="F422" s="242"/>
      <c r="G422" s="246"/>
      <c r="H422" s="245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43444</v>
      </c>
      <c r="B423" s="242">
        <v>180181296</v>
      </c>
      <c r="C423" s="247">
        <v>1</v>
      </c>
      <c r="D423" s="246">
        <v>112000</v>
      </c>
      <c r="E423" s="244">
        <v>180046470</v>
      </c>
      <c r="F423" s="242">
        <v>2</v>
      </c>
      <c r="G423" s="246">
        <v>119175</v>
      </c>
      <c r="H423" s="245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43444</v>
      </c>
      <c r="B424" s="242">
        <v>180181309</v>
      </c>
      <c r="C424" s="247">
        <v>12</v>
      </c>
      <c r="D424" s="246">
        <v>1147038</v>
      </c>
      <c r="E424" s="244"/>
      <c r="F424" s="242"/>
      <c r="G424" s="246"/>
      <c r="H424" s="245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43444</v>
      </c>
      <c r="B425" s="242">
        <v>180181310</v>
      </c>
      <c r="C425" s="247">
        <v>1</v>
      </c>
      <c r="D425" s="246">
        <v>87150</v>
      </c>
      <c r="E425" s="244"/>
      <c r="F425" s="242"/>
      <c r="G425" s="246"/>
      <c r="H425" s="245"/>
      <c r="I425" s="245"/>
      <c r="J425" s="246"/>
      <c r="K425" s="233"/>
      <c r="L425" s="233"/>
      <c r="M425" s="233"/>
      <c r="N425" s="233"/>
      <c r="O425" s="233"/>
      <c r="P425" s="233"/>
    </row>
    <row r="426" spans="1:16" x14ac:dyDescent="0.25">
      <c r="A426" s="241">
        <v>43444</v>
      </c>
      <c r="B426" s="242">
        <v>180181349</v>
      </c>
      <c r="C426" s="247">
        <v>9</v>
      </c>
      <c r="D426" s="246">
        <v>735350</v>
      </c>
      <c r="E426" s="244"/>
      <c r="F426" s="242"/>
      <c r="G426" s="246"/>
      <c r="H426" s="245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43444</v>
      </c>
      <c r="B427" s="242">
        <v>180181351</v>
      </c>
      <c r="C427" s="247">
        <v>15</v>
      </c>
      <c r="D427" s="246">
        <v>1593463</v>
      </c>
      <c r="E427" s="244"/>
      <c r="F427" s="242"/>
      <c r="G427" s="246"/>
      <c r="H427" s="245"/>
      <c r="I427" s="245"/>
      <c r="J427" s="246"/>
      <c r="K427" s="233"/>
      <c r="L427" s="233"/>
      <c r="M427" s="233"/>
      <c r="N427" s="233"/>
      <c r="O427" s="233"/>
      <c r="P427" s="233"/>
    </row>
    <row r="428" spans="1:16" x14ac:dyDescent="0.25">
      <c r="A428" s="241">
        <v>43445</v>
      </c>
      <c r="B428" s="242">
        <v>180181379</v>
      </c>
      <c r="C428" s="247">
        <v>8</v>
      </c>
      <c r="D428" s="246">
        <v>584413</v>
      </c>
      <c r="E428" s="244"/>
      <c r="F428" s="242"/>
      <c r="G428" s="246"/>
      <c r="H428" s="245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43445</v>
      </c>
      <c r="B429" s="242">
        <v>180181380</v>
      </c>
      <c r="C429" s="247">
        <v>14</v>
      </c>
      <c r="D429" s="246">
        <v>1475600</v>
      </c>
      <c r="E429" s="244"/>
      <c r="F429" s="242"/>
      <c r="G429" s="246"/>
      <c r="H429" s="245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43445</v>
      </c>
      <c r="B430" s="242">
        <v>180181420</v>
      </c>
      <c r="C430" s="247">
        <v>4</v>
      </c>
      <c r="D430" s="246">
        <v>438900</v>
      </c>
      <c r="E430" s="244"/>
      <c r="F430" s="242"/>
      <c r="G430" s="246"/>
      <c r="H430" s="245"/>
      <c r="I430" s="245"/>
      <c r="J430" s="246"/>
      <c r="K430" s="233"/>
      <c r="L430" s="233"/>
      <c r="M430" s="233"/>
      <c r="N430" s="233"/>
      <c r="O430" s="233"/>
      <c r="P430" s="233"/>
    </row>
    <row r="431" spans="1:16" x14ac:dyDescent="0.25">
      <c r="A431" s="241">
        <v>43445</v>
      </c>
      <c r="B431" s="242">
        <v>180181421</v>
      </c>
      <c r="C431" s="247">
        <v>11</v>
      </c>
      <c r="D431" s="246">
        <v>1416013</v>
      </c>
      <c r="E431" s="244"/>
      <c r="F431" s="242"/>
      <c r="G431" s="246"/>
      <c r="H431" s="245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43446</v>
      </c>
      <c r="B432" s="242">
        <v>180181449</v>
      </c>
      <c r="C432" s="247">
        <v>9</v>
      </c>
      <c r="D432" s="246">
        <v>816113</v>
      </c>
      <c r="E432" s="244">
        <v>180046501</v>
      </c>
      <c r="F432" s="242">
        <v>2</v>
      </c>
      <c r="G432" s="246">
        <v>140175</v>
      </c>
      <c r="H432" s="245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43446</v>
      </c>
      <c r="B433" s="242">
        <v>180181451</v>
      </c>
      <c r="C433" s="247">
        <v>14</v>
      </c>
      <c r="D433" s="246">
        <v>1298675</v>
      </c>
      <c r="E433" s="244"/>
      <c r="F433" s="242"/>
      <c r="G433" s="246"/>
      <c r="H433" s="245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43446</v>
      </c>
      <c r="B434" s="242">
        <v>180181492</v>
      </c>
      <c r="C434" s="247">
        <v>5</v>
      </c>
      <c r="D434" s="246">
        <v>489738</v>
      </c>
      <c r="E434" s="244"/>
      <c r="F434" s="242"/>
      <c r="G434" s="246"/>
      <c r="H434" s="245"/>
      <c r="I434" s="245"/>
      <c r="J434" s="246"/>
      <c r="K434" s="233"/>
      <c r="L434" s="233"/>
      <c r="M434" s="233"/>
      <c r="N434" s="233"/>
      <c r="O434" s="233"/>
      <c r="P434" s="233"/>
    </row>
    <row r="435" spans="1:16" x14ac:dyDescent="0.25">
      <c r="A435" s="241">
        <v>43446</v>
      </c>
      <c r="B435" s="242">
        <v>180181493</v>
      </c>
      <c r="C435" s="247">
        <v>5</v>
      </c>
      <c r="D435" s="246">
        <v>591063</v>
      </c>
      <c r="E435" s="244"/>
      <c r="F435" s="242"/>
      <c r="G435" s="246"/>
      <c r="H435" s="245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43447</v>
      </c>
      <c r="B436" s="242">
        <v>180181526</v>
      </c>
      <c r="C436" s="247">
        <v>3</v>
      </c>
      <c r="D436" s="246">
        <v>227063</v>
      </c>
      <c r="E436" s="244">
        <v>180046517</v>
      </c>
      <c r="F436" s="242">
        <v>1</v>
      </c>
      <c r="G436" s="246">
        <v>130025</v>
      </c>
      <c r="H436" s="245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43447</v>
      </c>
      <c r="B437" s="242">
        <v>180181527</v>
      </c>
      <c r="C437" s="247">
        <v>10</v>
      </c>
      <c r="D437" s="246">
        <v>1043788</v>
      </c>
      <c r="E437" s="244"/>
      <c r="F437" s="242"/>
      <c r="G437" s="246"/>
      <c r="H437" s="245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43447</v>
      </c>
      <c r="B438" s="242">
        <v>180181557</v>
      </c>
      <c r="C438" s="247">
        <v>8</v>
      </c>
      <c r="D438" s="246">
        <v>659575</v>
      </c>
      <c r="E438" s="244"/>
      <c r="F438" s="242"/>
      <c r="G438" s="246"/>
      <c r="H438" s="245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43447</v>
      </c>
      <c r="B439" s="242">
        <v>180181559</v>
      </c>
      <c r="C439" s="247">
        <v>4</v>
      </c>
      <c r="D439" s="246">
        <v>343788</v>
      </c>
      <c r="E439" s="244"/>
      <c r="F439" s="242"/>
      <c r="G439" s="246"/>
      <c r="H439" s="245"/>
      <c r="I439" s="245"/>
      <c r="J439" s="246"/>
      <c r="K439" s="233"/>
      <c r="L439" s="233"/>
      <c r="M439" s="233"/>
      <c r="N439" s="233"/>
      <c r="O439" s="233"/>
      <c r="P439" s="233"/>
    </row>
    <row r="440" spans="1:16" x14ac:dyDescent="0.25">
      <c r="A440" s="241">
        <v>43448</v>
      </c>
      <c r="B440" s="242">
        <v>180181581</v>
      </c>
      <c r="C440" s="247">
        <v>4</v>
      </c>
      <c r="D440" s="246">
        <v>443450</v>
      </c>
      <c r="E440" s="244"/>
      <c r="F440" s="242"/>
      <c r="G440" s="246"/>
      <c r="H440" s="245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43448</v>
      </c>
      <c r="B441" s="242">
        <v>180181582</v>
      </c>
      <c r="C441" s="247">
        <v>14</v>
      </c>
      <c r="D441" s="246">
        <v>1554788</v>
      </c>
      <c r="E441" s="244"/>
      <c r="F441" s="242"/>
      <c r="G441" s="246"/>
      <c r="H441" s="245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43448</v>
      </c>
      <c r="B442" s="242">
        <v>180181615</v>
      </c>
      <c r="C442" s="247">
        <v>7</v>
      </c>
      <c r="D442" s="246">
        <v>665263</v>
      </c>
      <c r="E442" s="244"/>
      <c r="F442" s="242"/>
      <c r="G442" s="246"/>
      <c r="H442" s="245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43448</v>
      </c>
      <c r="B443" s="242">
        <v>180181616</v>
      </c>
      <c r="C443" s="247">
        <v>15</v>
      </c>
      <c r="D443" s="246">
        <v>1499050</v>
      </c>
      <c r="E443" s="244"/>
      <c r="F443" s="242"/>
      <c r="G443" s="246"/>
      <c r="H443" s="245"/>
      <c r="I443" s="245">
        <v>19222270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98">
        <v>43449</v>
      </c>
      <c r="B444" s="99">
        <v>180181652</v>
      </c>
      <c r="C444" s="100">
        <v>3</v>
      </c>
      <c r="D444" s="34">
        <v>320075</v>
      </c>
      <c r="E444" s="101">
        <v>180046543</v>
      </c>
      <c r="F444" s="99">
        <v>2</v>
      </c>
      <c r="G444" s="34">
        <v>237825</v>
      </c>
      <c r="H444" s="102"/>
      <c r="I444" s="102"/>
      <c r="J444" s="34"/>
      <c r="K444" s="233"/>
      <c r="L444" s="233"/>
      <c r="M444" s="233"/>
      <c r="N444" s="233"/>
      <c r="O444" s="233"/>
      <c r="P444" s="233"/>
    </row>
    <row r="445" spans="1:16" x14ac:dyDescent="0.25">
      <c r="A445" s="98">
        <v>43449</v>
      </c>
      <c r="B445" s="99">
        <v>180181653</v>
      </c>
      <c r="C445" s="100">
        <v>7</v>
      </c>
      <c r="D445" s="34">
        <v>786713</v>
      </c>
      <c r="E445" s="101"/>
      <c r="F445" s="99"/>
      <c r="G445" s="34"/>
      <c r="H445" s="102"/>
      <c r="I445" s="102"/>
      <c r="J445" s="34"/>
      <c r="K445" s="233"/>
      <c r="L445" s="233"/>
      <c r="M445" s="233"/>
      <c r="N445" s="233"/>
      <c r="O445" s="233"/>
      <c r="P445" s="233"/>
    </row>
    <row r="446" spans="1:16" x14ac:dyDescent="0.25">
      <c r="A446" s="98">
        <v>43449</v>
      </c>
      <c r="B446" s="99">
        <v>180181670</v>
      </c>
      <c r="C446" s="100">
        <v>4</v>
      </c>
      <c r="D446" s="34">
        <v>497263</v>
      </c>
      <c r="E446" s="101"/>
      <c r="F446" s="99"/>
      <c r="G446" s="34"/>
      <c r="H446" s="102"/>
      <c r="I446" s="102"/>
      <c r="J446" s="34"/>
      <c r="K446" s="233"/>
      <c r="L446" s="233"/>
      <c r="M446" s="233"/>
      <c r="N446" s="233"/>
      <c r="O446" s="233"/>
      <c r="P446" s="233"/>
    </row>
    <row r="447" spans="1:16" x14ac:dyDescent="0.25">
      <c r="A447" s="98">
        <v>43449</v>
      </c>
      <c r="B447" s="99">
        <v>180181671</v>
      </c>
      <c r="C447" s="100">
        <v>10</v>
      </c>
      <c r="D447" s="34">
        <v>895475</v>
      </c>
      <c r="E447" s="101"/>
      <c r="F447" s="99"/>
      <c r="G447" s="34"/>
      <c r="H447" s="102"/>
      <c r="I447" s="102"/>
      <c r="J447" s="34"/>
      <c r="K447" s="233"/>
      <c r="L447" s="233"/>
      <c r="M447" s="233"/>
      <c r="N447" s="233"/>
      <c r="O447" s="233"/>
      <c r="P447" s="233"/>
    </row>
    <row r="448" spans="1:16" x14ac:dyDescent="0.25">
      <c r="A448" s="98">
        <v>43449</v>
      </c>
      <c r="B448" s="99">
        <v>180181673</v>
      </c>
      <c r="C448" s="100">
        <v>1</v>
      </c>
      <c r="D448" s="34">
        <v>86013</v>
      </c>
      <c r="E448" s="101"/>
      <c r="F448" s="99"/>
      <c r="G448" s="34"/>
      <c r="H448" s="102"/>
      <c r="I448" s="102"/>
      <c r="J448" s="34"/>
      <c r="K448" s="233"/>
      <c r="L448" s="233"/>
      <c r="M448" s="233"/>
      <c r="N448" s="233"/>
      <c r="O448" s="233"/>
      <c r="P448" s="233"/>
    </row>
    <row r="449" spans="1:16" x14ac:dyDescent="0.25">
      <c r="A449" s="98">
        <v>43451</v>
      </c>
      <c r="B449" s="99">
        <v>180181763</v>
      </c>
      <c r="C449" s="100">
        <v>12</v>
      </c>
      <c r="D449" s="34">
        <v>1195775</v>
      </c>
      <c r="E449" s="101"/>
      <c r="F449" s="99"/>
      <c r="G449" s="34"/>
      <c r="H449" s="102"/>
      <c r="I449" s="102"/>
      <c r="J449" s="34"/>
      <c r="K449" s="233"/>
      <c r="L449" s="233"/>
      <c r="M449" s="233"/>
      <c r="N449" s="233"/>
      <c r="O449" s="233"/>
      <c r="P449" s="233"/>
    </row>
    <row r="450" spans="1:16" x14ac:dyDescent="0.25">
      <c r="A450" s="98">
        <v>43451</v>
      </c>
      <c r="B450" s="99">
        <v>180181786</v>
      </c>
      <c r="C450" s="100">
        <v>6</v>
      </c>
      <c r="D450" s="34">
        <v>674450</v>
      </c>
      <c r="E450" s="101"/>
      <c r="F450" s="99"/>
      <c r="G450" s="34"/>
      <c r="H450" s="102"/>
      <c r="I450" s="102"/>
      <c r="J450" s="34"/>
      <c r="K450" s="233"/>
      <c r="L450" s="233"/>
      <c r="M450" s="233"/>
      <c r="N450" s="233"/>
      <c r="O450" s="233"/>
      <c r="P450" s="233"/>
    </row>
    <row r="451" spans="1:16" x14ac:dyDescent="0.25">
      <c r="A451" s="98">
        <v>43451</v>
      </c>
      <c r="B451" s="99">
        <v>180181805</v>
      </c>
      <c r="C451" s="100">
        <v>10</v>
      </c>
      <c r="D451" s="34">
        <v>1011588</v>
      </c>
      <c r="E451" s="101"/>
      <c r="F451" s="99"/>
      <c r="G451" s="34"/>
      <c r="H451" s="102"/>
      <c r="I451" s="102"/>
      <c r="J451" s="34"/>
      <c r="K451" s="233"/>
      <c r="L451" s="233"/>
      <c r="M451" s="233"/>
      <c r="N451" s="233"/>
      <c r="O451" s="233"/>
      <c r="P451" s="233"/>
    </row>
    <row r="452" spans="1:16" x14ac:dyDescent="0.25">
      <c r="A452" s="98">
        <v>43451</v>
      </c>
      <c r="B452" s="99">
        <v>180181806</v>
      </c>
      <c r="C452" s="100">
        <v>13</v>
      </c>
      <c r="D452" s="34">
        <v>1402713</v>
      </c>
      <c r="E452" s="101"/>
      <c r="F452" s="99"/>
      <c r="G452" s="34"/>
      <c r="H452" s="102"/>
      <c r="I452" s="102"/>
      <c r="J452" s="34"/>
      <c r="K452" s="233"/>
      <c r="L452" s="233"/>
      <c r="M452" s="233"/>
      <c r="N452" s="233"/>
      <c r="O452" s="233"/>
      <c r="P452" s="233"/>
    </row>
    <row r="453" spans="1:16" x14ac:dyDescent="0.25">
      <c r="A453" s="98"/>
      <c r="B453" s="99"/>
      <c r="C453" s="100"/>
      <c r="D453" s="34"/>
      <c r="E453" s="101"/>
      <c r="F453" s="99"/>
      <c r="G453" s="34"/>
      <c r="H453" s="102"/>
      <c r="I453" s="102"/>
      <c r="J453" s="34"/>
      <c r="K453" s="233"/>
      <c r="L453" s="233"/>
      <c r="M453" s="233"/>
      <c r="N453" s="233"/>
      <c r="O453" s="233"/>
      <c r="P453" s="233"/>
    </row>
    <row r="454" spans="1:16" x14ac:dyDescent="0.25">
      <c r="A454" s="98"/>
      <c r="B454" s="99"/>
      <c r="C454" s="100"/>
      <c r="D454" s="34"/>
      <c r="E454" s="101"/>
      <c r="F454" s="99"/>
      <c r="G454" s="34"/>
      <c r="H454" s="102"/>
      <c r="I454" s="102"/>
      <c r="J454" s="34"/>
      <c r="K454" s="233"/>
      <c r="L454" s="233"/>
      <c r="M454" s="233"/>
      <c r="N454" s="233"/>
      <c r="O454" s="233"/>
      <c r="P454" s="233"/>
    </row>
    <row r="455" spans="1:16" x14ac:dyDescent="0.25">
      <c r="A455" s="98"/>
      <c r="B455" s="99"/>
      <c r="C455" s="100"/>
      <c r="D455" s="34"/>
      <c r="E455" s="101"/>
      <c r="F455" s="99"/>
      <c r="G455" s="34"/>
      <c r="H455" s="102"/>
      <c r="I455" s="102"/>
      <c r="J455" s="34"/>
      <c r="K455" s="233"/>
      <c r="L455" s="233"/>
      <c r="M455" s="233"/>
      <c r="N455" s="233"/>
      <c r="O455" s="233"/>
      <c r="P455" s="233"/>
    </row>
    <row r="456" spans="1:16" x14ac:dyDescent="0.25">
      <c r="A456" s="98"/>
      <c r="B456" s="99"/>
      <c r="C456" s="100"/>
      <c r="D456" s="34"/>
      <c r="E456" s="101"/>
      <c r="F456" s="99"/>
      <c r="G456" s="34"/>
      <c r="H456" s="102"/>
      <c r="I456" s="102"/>
      <c r="J456" s="34"/>
      <c r="K456" s="233"/>
      <c r="L456" s="233"/>
      <c r="M456" s="233"/>
      <c r="N456" s="233"/>
      <c r="O456" s="233"/>
      <c r="P456" s="233"/>
    </row>
    <row r="457" spans="1:16" x14ac:dyDescent="0.25">
      <c r="A457" s="235"/>
      <c r="B457" s="234"/>
      <c r="C457" s="240"/>
      <c r="D457" s="236"/>
      <c r="E457" s="237"/>
      <c r="F457" s="234"/>
      <c r="G457" s="236"/>
      <c r="H457" s="239"/>
      <c r="I457" s="239"/>
      <c r="J457" s="236"/>
      <c r="K457" s="233"/>
      <c r="L457" s="233"/>
      <c r="M457" s="233"/>
      <c r="N457" s="233"/>
      <c r="O457" s="233"/>
      <c r="P457" s="233"/>
    </row>
    <row r="458" spans="1:16" x14ac:dyDescent="0.25">
      <c r="A458" s="235"/>
      <c r="B458" s="223" t="s">
        <v>11</v>
      </c>
      <c r="C458" s="232">
        <f>SUM(C8:C457)</f>
        <v>2998</v>
      </c>
      <c r="D458" s="224"/>
      <c r="E458" s="223" t="s">
        <v>11</v>
      </c>
      <c r="F458" s="223">
        <f>SUM(F8:F457)</f>
        <v>252</v>
      </c>
      <c r="G458" s="224">
        <f>SUM(G8:G457)</f>
        <v>26719181</v>
      </c>
      <c r="H458" s="239"/>
      <c r="I458" s="239"/>
      <c r="J458" s="236"/>
      <c r="K458" s="233"/>
      <c r="L458" s="233"/>
      <c r="M458" s="233"/>
      <c r="N458" s="233"/>
      <c r="O458" s="233"/>
      <c r="P458" s="233"/>
    </row>
    <row r="459" spans="1:16" x14ac:dyDescent="0.25">
      <c r="A459" s="235"/>
      <c r="B459" s="223"/>
      <c r="C459" s="232"/>
      <c r="D459" s="224"/>
      <c r="E459" s="237"/>
      <c r="F459" s="234"/>
      <c r="G459" s="236"/>
      <c r="H459" s="239"/>
      <c r="I459" s="239"/>
      <c r="J459" s="236"/>
      <c r="K459" s="233"/>
      <c r="L459" s="233"/>
      <c r="M459" s="233"/>
      <c r="N459" s="233"/>
      <c r="O459" s="233"/>
      <c r="P459" s="233"/>
    </row>
    <row r="460" spans="1:16" x14ac:dyDescent="0.25">
      <c r="A460" s="225"/>
      <c r="B460" s="226"/>
      <c r="C460" s="240"/>
      <c r="D460" s="236"/>
      <c r="E460" s="223"/>
      <c r="F460" s="234"/>
      <c r="G460" s="421" t="s">
        <v>12</v>
      </c>
      <c r="H460" s="421"/>
      <c r="I460" s="239"/>
      <c r="J460" s="227">
        <f>SUM(D8:D457)</f>
        <v>295977441</v>
      </c>
      <c r="K460" s="233"/>
      <c r="L460" s="233"/>
      <c r="M460" s="233"/>
      <c r="N460" s="233"/>
      <c r="O460" s="233"/>
      <c r="P460" s="233"/>
    </row>
    <row r="461" spans="1:16" x14ac:dyDescent="0.25">
      <c r="A461" s="235"/>
      <c r="B461" s="234"/>
      <c r="C461" s="240"/>
      <c r="D461" s="236"/>
      <c r="E461" s="223"/>
      <c r="F461" s="234"/>
      <c r="G461" s="421" t="s">
        <v>13</v>
      </c>
      <c r="H461" s="421"/>
      <c r="I461" s="239"/>
      <c r="J461" s="227">
        <f>SUM(G8:G457)</f>
        <v>26719181</v>
      </c>
    </row>
    <row r="462" spans="1:16" x14ac:dyDescent="0.25">
      <c r="A462" s="228"/>
      <c r="B462" s="237"/>
      <c r="C462" s="240"/>
      <c r="D462" s="236"/>
      <c r="E462" s="237"/>
      <c r="F462" s="234"/>
      <c r="G462" s="421" t="s">
        <v>14</v>
      </c>
      <c r="H462" s="421"/>
      <c r="I462" s="41"/>
      <c r="J462" s="229">
        <f>J460-J461</f>
        <v>269258260</v>
      </c>
    </row>
    <row r="463" spans="1:16" x14ac:dyDescent="0.25">
      <c r="A463" s="235"/>
      <c r="B463" s="230"/>
      <c r="C463" s="240"/>
      <c r="D463" s="231"/>
      <c r="E463" s="237"/>
      <c r="F463" s="223"/>
      <c r="G463" s="421" t="s">
        <v>15</v>
      </c>
      <c r="H463" s="421"/>
      <c r="I463" s="239"/>
      <c r="J463" s="227">
        <f>SUM(H8:H459)</f>
        <v>375000</v>
      </c>
    </row>
    <row r="464" spans="1:16" x14ac:dyDescent="0.25">
      <c r="A464" s="235"/>
      <c r="B464" s="230"/>
      <c r="C464" s="240"/>
      <c r="D464" s="231"/>
      <c r="E464" s="237"/>
      <c r="F464" s="223"/>
      <c r="G464" s="421" t="s">
        <v>16</v>
      </c>
      <c r="H464" s="421"/>
      <c r="I464" s="239"/>
      <c r="J464" s="227">
        <f>J462+J463</f>
        <v>269633260</v>
      </c>
    </row>
    <row r="465" spans="1:16" x14ac:dyDescent="0.25">
      <c r="A465" s="235"/>
      <c r="B465" s="230"/>
      <c r="C465" s="240"/>
      <c r="D465" s="231"/>
      <c r="E465" s="237"/>
      <c r="F465" s="234"/>
      <c r="G465" s="421" t="s">
        <v>5</v>
      </c>
      <c r="H465" s="421"/>
      <c r="I465" s="239"/>
      <c r="J465" s="227">
        <f>SUM(I8:I459)</f>
        <v>263001032</v>
      </c>
    </row>
    <row r="466" spans="1:16" x14ac:dyDescent="0.25">
      <c r="A466" s="235"/>
      <c r="B466" s="230"/>
      <c r="C466" s="240"/>
      <c r="D466" s="231"/>
      <c r="E466" s="237"/>
      <c r="F466" s="234"/>
      <c r="G466" s="421" t="s">
        <v>31</v>
      </c>
      <c r="H466" s="421"/>
      <c r="I466" s="240" t="str">
        <f>IF(J466&gt;0,"SALDO",IF(J466&lt;0,"PIUTANG",IF(J466=0,"LUNAS")))</f>
        <v>PIUTANG</v>
      </c>
      <c r="J466" s="227">
        <f>J465-J464</f>
        <v>-6632228</v>
      </c>
    </row>
    <row r="467" spans="1:16" x14ac:dyDescent="0.25">
      <c r="F467" s="219"/>
      <c r="G467" s="219"/>
      <c r="J467" s="219"/>
    </row>
    <row r="468" spans="1:16" x14ac:dyDescent="0.25">
      <c r="C468" s="219"/>
      <c r="D468" s="219"/>
      <c r="F468" s="219"/>
      <c r="G468" s="219"/>
      <c r="J468" s="219"/>
      <c r="L468" s="233"/>
      <c r="M468" s="233"/>
      <c r="N468" s="233"/>
      <c r="O468" s="233"/>
      <c r="P468" s="233"/>
    </row>
    <row r="469" spans="1:16" x14ac:dyDescent="0.25">
      <c r="C469" s="219"/>
      <c r="D469" s="219"/>
      <c r="F469" s="219"/>
      <c r="G469" s="219"/>
      <c r="J469" s="219"/>
      <c r="L469" s="233"/>
      <c r="M469" s="233"/>
      <c r="N469" s="233"/>
      <c r="O469" s="233"/>
      <c r="P469" s="233"/>
    </row>
    <row r="470" spans="1:16" x14ac:dyDescent="0.25">
      <c r="C470" s="219"/>
      <c r="D470" s="219"/>
      <c r="F470" s="219"/>
      <c r="G470" s="219"/>
      <c r="J470" s="219"/>
      <c r="L470" s="233"/>
      <c r="M470" s="233"/>
      <c r="N470" s="233"/>
      <c r="O470" s="233"/>
      <c r="P470" s="233"/>
    </row>
    <row r="471" spans="1:16" x14ac:dyDescent="0.25">
      <c r="C471" s="219"/>
      <c r="D471" s="219"/>
      <c r="F471" s="219"/>
      <c r="G471" s="219"/>
      <c r="J471" s="219"/>
      <c r="L471" s="233"/>
      <c r="M471" s="233"/>
      <c r="N471" s="233"/>
      <c r="O471" s="233"/>
      <c r="P471" s="233"/>
    </row>
    <row r="472" spans="1:16" x14ac:dyDescent="0.25">
      <c r="C472" s="219"/>
      <c r="D472" s="219"/>
      <c r="L472" s="233"/>
      <c r="M472" s="233"/>
      <c r="N472" s="233"/>
      <c r="O472" s="233"/>
      <c r="P47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66:H466"/>
    <mergeCell ref="G460:H460"/>
    <mergeCell ref="G461:H461"/>
    <mergeCell ref="G462:H462"/>
    <mergeCell ref="G463:H463"/>
    <mergeCell ref="G464:H464"/>
    <mergeCell ref="G465:H46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239"/>
  <sheetViews>
    <sheetView workbookViewId="0">
      <pane ySplit="7" topLeftCell="A122" activePane="bottomLeft" state="frozen"/>
      <selection pane="bottomLeft" activeCell="G105" sqref="G10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0.5703125" style="233" bestFit="1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186</v>
      </c>
      <c r="D1" s="218"/>
      <c r="E1" s="218"/>
      <c r="F1" s="415" t="s">
        <v>22</v>
      </c>
      <c r="G1" s="415"/>
      <c r="H1" s="415"/>
      <c r="I1" s="220"/>
      <c r="J1" s="218"/>
      <c r="L1" s="238">
        <f>SUM(D113:D124)</f>
        <v>1234565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J233*-1</f>
        <v>632370</v>
      </c>
      <c r="J2" s="218"/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2" x14ac:dyDescent="0.25">
      <c r="A7" s="452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7"/>
      <c r="I7" s="459"/>
      <c r="J7" s="431"/>
    </row>
    <row r="8" spans="1:12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2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2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2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2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18000205</v>
      </c>
      <c r="C110" s="247">
        <v>2</v>
      </c>
      <c r="D110" s="246">
        <v>68130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43441</v>
      </c>
      <c r="B111" s="242">
        <v>18000206</v>
      </c>
      <c r="C111" s="247">
        <v>1</v>
      </c>
      <c r="D111" s="246">
        <v>51435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18000207</v>
      </c>
      <c r="C112" s="247">
        <v>1</v>
      </c>
      <c r="D112" s="246">
        <v>48000</v>
      </c>
      <c r="E112" s="244"/>
      <c r="F112" s="242"/>
      <c r="G112" s="246"/>
      <c r="H112" s="245"/>
      <c r="I112" s="245">
        <v>859935</v>
      </c>
      <c r="J112" s="246" t="s">
        <v>17</v>
      </c>
    </row>
    <row r="113" spans="1:10" x14ac:dyDescent="0.25">
      <c r="A113" s="241">
        <v>43442</v>
      </c>
      <c r="B113" s="242">
        <v>18000208</v>
      </c>
      <c r="C113" s="247">
        <v>2</v>
      </c>
      <c r="D113" s="246">
        <v>118875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43442</v>
      </c>
      <c r="B114" s="242">
        <v>18000209</v>
      </c>
      <c r="C114" s="247">
        <v>1</v>
      </c>
      <c r="D114" s="246">
        <v>53100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43442</v>
      </c>
      <c r="B115" s="242">
        <v>18000210</v>
      </c>
      <c r="C115" s="247">
        <v>2</v>
      </c>
      <c r="D115" s="246">
        <v>173565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43444</v>
      </c>
      <c r="B116" s="242">
        <v>18000211</v>
      </c>
      <c r="C116" s="247">
        <v>2</v>
      </c>
      <c r="D116" s="246">
        <v>104310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43444</v>
      </c>
      <c r="B117" s="242">
        <v>18000215</v>
      </c>
      <c r="C117" s="247">
        <v>3</v>
      </c>
      <c r="D117" s="246">
        <v>169155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43445</v>
      </c>
      <c r="B118" s="242">
        <v>18000217</v>
      </c>
      <c r="C118" s="247">
        <v>2</v>
      </c>
      <c r="D118" s="246">
        <v>85635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43446</v>
      </c>
      <c r="B119" s="242">
        <v>18000224</v>
      </c>
      <c r="C119" s="247">
        <v>1</v>
      </c>
      <c r="D119" s="246">
        <v>35170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43446</v>
      </c>
      <c r="B120" s="242">
        <v>18000225</v>
      </c>
      <c r="C120" s="247">
        <v>4</v>
      </c>
      <c r="D120" s="246">
        <v>146155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43446</v>
      </c>
      <c r="B121" s="242">
        <v>18000226</v>
      </c>
      <c r="C121" s="247">
        <v>3</v>
      </c>
      <c r="D121" s="246">
        <v>142110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43447</v>
      </c>
      <c r="B122" s="242">
        <v>18000228</v>
      </c>
      <c r="C122" s="247">
        <v>2</v>
      </c>
      <c r="D122" s="246">
        <v>61740</v>
      </c>
      <c r="E122" s="244" t="s">
        <v>229</v>
      </c>
      <c r="F122" s="242">
        <v>1</v>
      </c>
      <c r="G122" s="246">
        <v>51435</v>
      </c>
      <c r="H122" s="245"/>
      <c r="I122" s="245"/>
      <c r="J122" s="246"/>
    </row>
    <row r="123" spans="1:10" x14ac:dyDescent="0.25">
      <c r="A123" s="241">
        <v>43448</v>
      </c>
      <c r="B123" s="242">
        <v>18000235</v>
      </c>
      <c r="C123" s="247">
        <v>1</v>
      </c>
      <c r="D123" s="246">
        <v>42750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39796</v>
      </c>
      <c r="B124" s="242">
        <v>18000236</v>
      </c>
      <c r="C124" s="247">
        <v>2</v>
      </c>
      <c r="D124" s="246">
        <v>102000</v>
      </c>
      <c r="E124" s="244"/>
      <c r="F124" s="242"/>
      <c r="G124" s="246"/>
      <c r="H124" s="245"/>
      <c r="I124" s="245">
        <v>1183130</v>
      </c>
      <c r="J124" s="246" t="s">
        <v>17</v>
      </c>
    </row>
    <row r="125" spans="1:10" x14ac:dyDescent="0.25">
      <c r="A125" s="98">
        <v>43449</v>
      </c>
      <c r="B125" s="99">
        <v>18000239</v>
      </c>
      <c r="C125" s="100">
        <v>1</v>
      </c>
      <c r="D125" s="34">
        <v>52500</v>
      </c>
      <c r="E125" s="101"/>
      <c r="F125" s="99"/>
      <c r="G125" s="34"/>
      <c r="H125" s="102"/>
      <c r="I125" s="102"/>
      <c r="J125" s="34"/>
    </row>
    <row r="126" spans="1:10" x14ac:dyDescent="0.25">
      <c r="A126" s="98">
        <v>43449</v>
      </c>
      <c r="B126" s="99">
        <v>18000240</v>
      </c>
      <c r="C126" s="100">
        <v>1</v>
      </c>
      <c r="D126" s="34">
        <v>26370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43451</v>
      </c>
      <c r="B127" s="99">
        <v>18000245</v>
      </c>
      <c r="C127" s="100">
        <v>3</v>
      </c>
      <c r="D127" s="34">
        <v>189000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43451</v>
      </c>
      <c r="B128" s="99">
        <v>18000246</v>
      </c>
      <c r="C128" s="100">
        <v>8</v>
      </c>
      <c r="D128" s="34">
        <v>364500</v>
      </c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</row>
    <row r="225" spans="1:10" x14ac:dyDescent="0.25">
      <c r="A225" s="235"/>
      <c r="B225" s="223" t="s">
        <v>11</v>
      </c>
      <c r="C225" s="232">
        <f>SUM(C8:C224)</f>
        <v>212</v>
      </c>
      <c r="D225" s="224"/>
      <c r="E225" s="223" t="s">
        <v>11</v>
      </c>
      <c r="F225" s="223">
        <f>SUM(F8:F224)</f>
        <v>4</v>
      </c>
      <c r="G225" s="224">
        <f>SUM(G8:G224)</f>
        <v>292635</v>
      </c>
      <c r="H225" s="239"/>
      <c r="I225" s="239"/>
      <c r="J225" s="236"/>
    </row>
    <row r="226" spans="1:10" x14ac:dyDescent="0.25">
      <c r="A226" s="235"/>
      <c r="B226" s="223"/>
      <c r="C226" s="232"/>
      <c r="D226" s="224"/>
      <c r="E226" s="237"/>
      <c r="F226" s="234"/>
      <c r="G226" s="236"/>
      <c r="H226" s="239"/>
      <c r="I226" s="239"/>
      <c r="J226" s="236"/>
    </row>
    <row r="227" spans="1:10" x14ac:dyDescent="0.25">
      <c r="A227" s="225"/>
      <c r="B227" s="226"/>
      <c r="C227" s="240"/>
      <c r="D227" s="236"/>
      <c r="E227" s="223"/>
      <c r="F227" s="234"/>
      <c r="G227" s="421" t="s">
        <v>12</v>
      </c>
      <c r="H227" s="421"/>
      <c r="I227" s="239"/>
      <c r="J227" s="227">
        <f>SUM(D8:D224)</f>
        <v>13127838</v>
      </c>
    </row>
    <row r="228" spans="1:10" x14ac:dyDescent="0.25">
      <c r="A228" s="235"/>
      <c r="B228" s="234"/>
      <c r="C228" s="240"/>
      <c r="D228" s="236"/>
      <c r="E228" s="223"/>
      <c r="F228" s="234"/>
      <c r="G228" s="421" t="s">
        <v>13</v>
      </c>
      <c r="H228" s="421"/>
      <c r="I228" s="239"/>
      <c r="J228" s="227">
        <f>SUM(G8:G224)</f>
        <v>292635</v>
      </c>
    </row>
    <row r="229" spans="1:10" x14ac:dyDescent="0.25">
      <c r="A229" s="228"/>
      <c r="B229" s="237"/>
      <c r="C229" s="240"/>
      <c r="D229" s="236"/>
      <c r="E229" s="237"/>
      <c r="F229" s="234"/>
      <c r="G229" s="421" t="s">
        <v>14</v>
      </c>
      <c r="H229" s="421"/>
      <c r="I229" s="41"/>
      <c r="J229" s="229">
        <f>J227-J228</f>
        <v>12835203</v>
      </c>
    </row>
    <row r="230" spans="1:10" x14ac:dyDescent="0.25">
      <c r="A230" s="235"/>
      <c r="B230" s="230"/>
      <c r="C230" s="240"/>
      <c r="D230" s="231"/>
      <c r="E230" s="237"/>
      <c r="F230" s="223"/>
      <c r="G230" s="421" t="s">
        <v>15</v>
      </c>
      <c r="H230" s="421"/>
      <c r="I230" s="239"/>
      <c r="J230" s="227">
        <f>SUM(H8:H226)</f>
        <v>0</v>
      </c>
    </row>
    <row r="231" spans="1:10" x14ac:dyDescent="0.25">
      <c r="A231" s="235"/>
      <c r="B231" s="230"/>
      <c r="C231" s="240"/>
      <c r="D231" s="231"/>
      <c r="E231" s="237"/>
      <c r="F231" s="223"/>
      <c r="G231" s="421" t="s">
        <v>16</v>
      </c>
      <c r="H231" s="421"/>
      <c r="I231" s="239"/>
      <c r="J231" s="227">
        <f>J229+J230</f>
        <v>12835203</v>
      </c>
    </row>
    <row r="232" spans="1:10" x14ac:dyDescent="0.25">
      <c r="A232" s="235"/>
      <c r="B232" s="230"/>
      <c r="C232" s="240"/>
      <c r="D232" s="231"/>
      <c r="E232" s="237"/>
      <c r="F232" s="234"/>
      <c r="G232" s="421" t="s">
        <v>5</v>
      </c>
      <c r="H232" s="421"/>
      <c r="I232" s="239"/>
      <c r="J232" s="227">
        <f>SUM(I8:I226)</f>
        <v>12202833</v>
      </c>
    </row>
    <row r="233" spans="1:10" x14ac:dyDescent="0.25">
      <c r="A233" s="235"/>
      <c r="B233" s="230"/>
      <c r="C233" s="240"/>
      <c r="D233" s="231"/>
      <c r="E233" s="237"/>
      <c r="F233" s="234"/>
      <c r="G233" s="421" t="s">
        <v>31</v>
      </c>
      <c r="H233" s="421"/>
      <c r="I233" s="240" t="str">
        <f>IF(J233&gt;0,"SALDO",IF(J233&lt;0,"PIUTANG",IF(J233=0,"LUNAS")))</f>
        <v>PIUTANG</v>
      </c>
      <c r="J233" s="227">
        <f>J232-J231</f>
        <v>-632370</v>
      </c>
    </row>
    <row r="234" spans="1:10" x14ac:dyDescent="0.25">
      <c r="F234" s="219"/>
      <c r="G234" s="219"/>
      <c r="J234" s="219"/>
    </row>
    <row r="235" spans="1:10" x14ac:dyDescent="0.25">
      <c r="C235" s="219"/>
      <c r="D235" s="219"/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3:H233"/>
    <mergeCell ref="G227:H227"/>
    <mergeCell ref="G228:H228"/>
    <mergeCell ref="G229:H229"/>
    <mergeCell ref="G230:H230"/>
    <mergeCell ref="G231:H231"/>
    <mergeCell ref="G232:H23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38"/>
  <sheetViews>
    <sheetView workbookViewId="0">
      <pane ySplit="7" topLeftCell="A123" activePane="bottomLeft" state="frozen"/>
      <selection pane="bottomLeft" activeCell="M133" sqref="M13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5" t="s">
        <v>22</v>
      </c>
      <c r="G1" s="415"/>
      <c r="H1" s="415"/>
      <c r="I1" s="220" t="s">
        <v>188</v>
      </c>
      <c r="J1" s="218"/>
      <c r="L1" s="238">
        <f>SUM(D124:D126)</f>
        <v>7073413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J138*-1</f>
        <v>1539913</v>
      </c>
      <c r="J2" s="218"/>
      <c r="L2" s="238">
        <f>SUM(G124:G126)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7073413</v>
      </c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3" x14ac:dyDescent="0.25">
      <c r="A7" s="452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7"/>
      <c r="I7" s="459"/>
      <c r="J7" s="43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241">
        <v>43446</v>
      </c>
      <c r="B124" s="242">
        <v>180181443</v>
      </c>
      <c r="C124" s="129">
        <v>25</v>
      </c>
      <c r="D124" s="246">
        <v>3123925</v>
      </c>
      <c r="E124" s="244"/>
      <c r="F124" s="242"/>
      <c r="G124" s="246"/>
      <c r="H124" s="244"/>
      <c r="I124" s="245"/>
      <c r="J124" s="246"/>
      <c r="L124" s="238"/>
    </row>
    <row r="125" spans="1:12" x14ac:dyDescent="0.25">
      <c r="A125" s="241">
        <v>43447</v>
      </c>
      <c r="B125" s="242">
        <v>180181518</v>
      </c>
      <c r="C125" s="129">
        <v>28</v>
      </c>
      <c r="D125" s="246">
        <v>3256750</v>
      </c>
      <c r="E125" s="244"/>
      <c r="F125" s="242"/>
      <c r="G125" s="246"/>
      <c r="H125" s="244"/>
      <c r="I125" s="245"/>
      <c r="J125" s="246"/>
      <c r="L125" s="238"/>
    </row>
    <row r="126" spans="1:12" x14ac:dyDescent="0.25">
      <c r="A126" s="241">
        <v>43448</v>
      </c>
      <c r="B126" s="242">
        <v>180181597</v>
      </c>
      <c r="C126" s="129">
        <v>6</v>
      </c>
      <c r="D126" s="246">
        <v>692738</v>
      </c>
      <c r="E126" s="244"/>
      <c r="F126" s="242"/>
      <c r="G126" s="246"/>
      <c r="H126" s="244"/>
      <c r="I126" s="245">
        <v>7073413</v>
      </c>
      <c r="J126" s="246" t="s">
        <v>17</v>
      </c>
      <c r="L126" s="238"/>
    </row>
    <row r="127" spans="1:12" x14ac:dyDescent="0.25">
      <c r="A127" s="98">
        <v>43449</v>
      </c>
      <c r="B127" s="99">
        <v>180181649</v>
      </c>
      <c r="C127" s="253">
        <v>7</v>
      </c>
      <c r="D127" s="34">
        <v>836588</v>
      </c>
      <c r="E127" s="101"/>
      <c r="F127" s="99"/>
      <c r="G127" s="34"/>
      <c r="H127" s="101"/>
      <c r="I127" s="102"/>
      <c r="J127" s="34"/>
      <c r="L127" s="238"/>
    </row>
    <row r="128" spans="1:12" x14ac:dyDescent="0.25">
      <c r="A128" s="98">
        <v>43451</v>
      </c>
      <c r="B128" s="99">
        <v>180181794</v>
      </c>
      <c r="C128" s="253">
        <v>7</v>
      </c>
      <c r="D128" s="34">
        <v>703325</v>
      </c>
      <c r="E128" s="101"/>
      <c r="F128" s="99"/>
      <c r="G128" s="34"/>
      <c r="H128" s="101"/>
      <c r="I128" s="102"/>
      <c r="J128" s="34"/>
      <c r="L128" s="238"/>
    </row>
    <row r="129" spans="1:10" x14ac:dyDescent="0.25">
      <c r="A129" s="235"/>
      <c r="B129" s="234"/>
      <c r="C129" s="26"/>
      <c r="D129" s="236"/>
      <c r="E129" s="237"/>
      <c r="F129" s="234"/>
      <c r="G129" s="236"/>
      <c r="H129" s="237"/>
      <c r="I129" s="239"/>
      <c r="J129" s="236"/>
    </row>
    <row r="130" spans="1:10" x14ac:dyDescent="0.25">
      <c r="A130" s="235"/>
      <c r="B130" s="223" t="s">
        <v>11</v>
      </c>
      <c r="C130" s="27">
        <f>SUM(C8:C129)</f>
        <v>538</v>
      </c>
      <c r="D130" s="224"/>
      <c r="E130" s="223" t="s">
        <v>11</v>
      </c>
      <c r="F130" s="223">
        <f>SUM(F8:F129)</f>
        <v>24</v>
      </c>
      <c r="G130" s="5"/>
      <c r="H130" s="234"/>
      <c r="I130" s="240"/>
      <c r="J130" s="5"/>
    </row>
    <row r="131" spans="1:10" x14ac:dyDescent="0.25">
      <c r="A131" s="235"/>
      <c r="B131" s="223"/>
      <c r="C131" s="27"/>
      <c r="D131" s="224"/>
      <c r="E131" s="223"/>
      <c r="F131" s="223"/>
      <c r="G131" s="32"/>
      <c r="H131" s="33"/>
      <c r="I131" s="240"/>
      <c r="J131" s="5"/>
    </row>
    <row r="132" spans="1:10" x14ac:dyDescent="0.25">
      <c r="A132" s="225"/>
      <c r="B132" s="226"/>
      <c r="C132" s="26"/>
      <c r="D132" s="236"/>
      <c r="E132" s="223"/>
      <c r="F132" s="234"/>
      <c r="G132" s="421" t="s">
        <v>12</v>
      </c>
      <c r="H132" s="421"/>
      <c r="I132" s="239"/>
      <c r="J132" s="227">
        <f>SUM(D8:D129)</f>
        <v>59193080</v>
      </c>
    </row>
    <row r="133" spans="1:10" x14ac:dyDescent="0.25">
      <c r="A133" s="235"/>
      <c r="B133" s="234"/>
      <c r="C133" s="26"/>
      <c r="D133" s="236"/>
      <c r="E133" s="237"/>
      <c r="F133" s="234"/>
      <c r="G133" s="421" t="s">
        <v>13</v>
      </c>
      <c r="H133" s="421"/>
      <c r="I133" s="239"/>
      <c r="J133" s="227">
        <f>SUM(G8:G129)</f>
        <v>2488065</v>
      </c>
    </row>
    <row r="134" spans="1:10" x14ac:dyDescent="0.25">
      <c r="A134" s="228"/>
      <c r="B134" s="237"/>
      <c r="C134" s="26"/>
      <c r="D134" s="236"/>
      <c r="E134" s="237"/>
      <c r="F134" s="234"/>
      <c r="G134" s="421" t="s">
        <v>14</v>
      </c>
      <c r="H134" s="421"/>
      <c r="I134" s="41"/>
      <c r="J134" s="229">
        <f>J132-J133</f>
        <v>56705015</v>
      </c>
    </row>
    <row r="135" spans="1:10" x14ac:dyDescent="0.25">
      <c r="A135" s="235"/>
      <c r="B135" s="230"/>
      <c r="C135" s="26"/>
      <c r="D135" s="231"/>
      <c r="E135" s="237"/>
      <c r="F135" s="234"/>
      <c r="G135" s="421" t="s">
        <v>15</v>
      </c>
      <c r="H135" s="421"/>
      <c r="I135" s="239"/>
      <c r="J135" s="227">
        <f>SUM(H8:H130)</f>
        <v>0</v>
      </c>
    </row>
    <row r="136" spans="1:10" x14ac:dyDescent="0.25">
      <c r="A136" s="235"/>
      <c r="B136" s="230"/>
      <c r="C136" s="26"/>
      <c r="D136" s="231"/>
      <c r="E136" s="237"/>
      <c r="F136" s="234"/>
      <c r="G136" s="421" t="s">
        <v>16</v>
      </c>
      <c r="H136" s="421"/>
      <c r="I136" s="239"/>
      <c r="J136" s="227">
        <f>J134+J135</f>
        <v>56705015</v>
      </c>
    </row>
    <row r="137" spans="1:10" x14ac:dyDescent="0.25">
      <c r="A137" s="235"/>
      <c r="B137" s="230"/>
      <c r="C137" s="26"/>
      <c r="D137" s="231"/>
      <c r="E137" s="237"/>
      <c r="F137" s="234"/>
      <c r="G137" s="421" t="s">
        <v>5</v>
      </c>
      <c r="H137" s="421"/>
      <c r="I137" s="239"/>
      <c r="J137" s="227">
        <f>SUM(I8:I130)</f>
        <v>55165102</v>
      </c>
    </row>
    <row r="138" spans="1:10" x14ac:dyDescent="0.25">
      <c r="A138" s="235"/>
      <c r="B138" s="230"/>
      <c r="C138" s="26"/>
      <c r="D138" s="231"/>
      <c r="E138" s="237"/>
      <c r="F138" s="234"/>
      <c r="G138" s="421" t="s">
        <v>31</v>
      </c>
      <c r="H138" s="421"/>
      <c r="I138" s="240" t="str">
        <f>IF(J138&gt;0,"SALDO",IF(J138&lt;0,"PIUTANG",IF(J138=0,"LUNAS")))</f>
        <v>PIUTANG</v>
      </c>
      <c r="J138" s="227">
        <f>J137-J136</f>
        <v>-1539913</v>
      </c>
    </row>
  </sheetData>
  <mergeCells count="15">
    <mergeCell ref="G138:H138"/>
    <mergeCell ref="G132:H132"/>
    <mergeCell ref="G133:H133"/>
    <mergeCell ref="G134:H134"/>
    <mergeCell ref="G135:H135"/>
    <mergeCell ref="G136:H136"/>
    <mergeCell ref="G137:H13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I84" sqref="I8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J91*-1</f>
        <v>693000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M5" s="37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  <c r="M6" s="37"/>
    </row>
    <row r="7" spans="1:17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3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21" t="s">
        <v>12</v>
      </c>
      <c r="H85" s="421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21" t="s">
        <v>13</v>
      </c>
      <c r="H86" s="421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21" t="s">
        <v>14</v>
      </c>
      <c r="H87" s="421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21" t="s">
        <v>15</v>
      </c>
      <c r="H88" s="421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21" t="s">
        <v>16</v>
      </c>
      <c r="H89" s="421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21" t="s">
        <v>5</v>
      </c>
      <c r="H90" s="421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21" t="s">
        <v>31</v>
      </c>
      <c r="H91" s="421"/>
      <c r="I91" s="40" t="str">
        <f>IF(J91&gt;0,"SALDO",IF(J91&lt;0,"PIUTANG",IF(J91=0,"LUNAS")))</f>
        <v>PIUTANG</v>
      </c>
      <c r="J91" s="13">
        <f>J90-J89</f>
        <v>-693000</v>
      </c>
      <c r="M91" s="37"/>
    </row>
  </sheetData>
  <mergeCells count="15">
    <mergeCell ref="G91:H91"/>
    <mergeCell ref="G85:H85"/>
    <mergeCell ref="G86:H86"/>
    <mergeCell ref="G87:H87"/>
    <mergeCell ref="G88:H88"/>
    <mergeCell ref="G89:H89"/>
    <mergeCell ref="G90:H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8" activePane="bottomLeft" state="frozen"/>
      <selection pane="bottomLeft" activeCell="J31" sqref="J3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J42*-1</f>
        <v>-6088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3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7"/>
      <c r="I7" s="459"/>
      <c r="J7" s="43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>
        <v>1590000</v>
      </c>
      <c r="J30" s="34" t="s">
        <v>17</v>
      </c>
      <c r="L30" s="238"/>
    </row>
    <row r="31" spans="1:12" s="233" customFormat="1" x14ac:dyDescent="0.25">
      <c r="A31" s="98">
        <v>43446</v>
      </c>
      <c r="B31" s="99">
        <v>180181437</v>
      </c>
      <c r="C31" s="253">
        <v>23</v>
      </c>
      <c r="D31" s="34">
        <v>2584400</v>
      </c>
      <c r="E31" s="101">
        <v>180046499</v>
      </c>
      <c r="F31" s="99">
        <v>1</v>
      </c>
      <c r="G31" s="34">
        <v>51363</v>
      </c>
      <c r="H31" s="101"/>
      <c r="I31" s="102">
        <v>2535000</v>
      </c>
      <c r="J31" s="34" t="s">
        <v>17</v>
      </c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775</v>
      </c>
      <c r="D34" s="9"/>
      <c r="E34" s="8" t="s">
        <v>11</v>
      </c>
      <c r="F34" s="8">
        <f>SUM(F8:F33)</f>
        <v>127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21" t="s">
        <v>12</v>
      </c>
      <c r="H36" s="421"/>
      <c r="I36" s="39"/>
      <c r="J36" s="13">
        <f>SUM(D8:D33)</f>
        <v>81003218</v>
      </c>
    </row>
    <row r="37" spans="1:10" x14ac:dyDescent="0.25">
      <c r="A37" s="4"/>
      <c r="B37" s="3"/>
      <c r="C37" s="26"/>
      <c r="D37" s="6"/>
      <c r="E37" s="7"/>
      <c r="F37" s="3"/>
      <c r="G37" s="421" t="s">
        <v>13</v>
      </c>
      <c r="H37" s="421"/>
      <c r="I37" s="39"/>
      <c r="J37" s="13">
        <f>SUM(G8:G33)</f>
        <v>13700306</v>
      </c>
    </row>
    <row r="38" spans="1:10" x14ac:dyDescent="0.25">
      <c r="A38" s="14"/>
      <c r="B38" s="7"/>
      <c r="C38" s="26"/>
      <c r="D38" s="6"/>
      <c r="E38" s="7"/>
      <c r="F38" s="3"/>
      <c r="G38" s="421" t="s">
        <v>14</v>
      </c>
      <c r="H38" s="421"/>
      <c r="I38" s="41"/>
      <c r="J38" s="15">
        <f>J36-J37</f>
        <v>67302912</v>
      </c>
    </row>
    <row r="39" spans="1:10" x14ac:dyDescent="0.25">
      <c r="A39" s="4"/>
      <c r="B39" s="16"/>
      <c r="C39" s="26"/>
      <c r="D39" s="17"/>
      <c r="E39" s="7"/>
      <c r="F39" s="3"/>
      <c r="G39" s="421" t="s">
        <v>15</v>
      </c>
      <c r="H39" s="421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21" t="s">
        <v>16</v>
      </c>
      <c r="H40" s="421"/>
      <c r="I40" s="39"/>
      <c r="J40" s="13">
        <f>J38+J39</f>
        <v>67302912</v>
      </c>
    </row>
    <row r="41" spans="1:10" x14ac:dyDescent="0.25">
      <c r="A41" s="4"/>
      <c r="B41" s="16"/>
      <c r="C41" s="26"/>
      <c r="D41" s="17"/>
      <c r="E41" s="7"/>
      <c r="F41" s="3"/>
      <c r="G41" s="421" t="s">
        <v>5</v>
      </c>
      <c r="H41" s="421"/>
      <c r="I41" s="39"/>
      <c r="J41" s="13">
        <f>SUM(I8:I34)</f>
        <v>67309000</v>
      </c>
    </row>
    <row r="42" spans="1:10" x14ac:dyDescent="0.25">
      <c r="A42" s="4"/>
      <c r="B42" s="16"/>
      <c r="C42" s="26"/>
      <c r="D42" s="17"/>
      <c r="E42" s="7"/>
      <c r="F42" s="3"/>
      <c r="G42" s="421" t="s">
        <v>31</v>
      </c>
      <c r="H42" s="421"/>
      <c r="I42" s="40" t="str">
        <f>IF(J42&gt;0,"SALDO",IF(J42&lt;0,"PIUTANG",IF(J42=0,"LUNAS")))</f>
        <v>SALDO</v>
      </c>
      <c r="J42" s="13">
        <f>J41-J40</f>
        <v>6088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20" activePane="bottomLeft" state="frozen"/>
      <selection pane="bottomLeft" activeCell="B223" sqref="B22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6" x14ac:dyDescent="0.25">
      <c r="A7" s="45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7"/>
      <c r="I7" s="459"/>
      <c r="J7" s="43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98">
        <v>43447</v>
      </c>
      <c r="B218" s="99">
        <v>180181521</v>
      </c>
      <c r="C218" s="100">
        <v>40</v>
      </c>
      <c r="D218" s="34">
        <v>5673500</v>
      </c>
      <c r="E218" s="101"/>
      <c r="F218" s="99"/>
      <c r="G218" s="34"/>
      <c r="H218" s="102">
        <v>84000</v>
      </c>
      <c r="I218" s="102"/>
      <c r="J218" s="34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98">
        <v>43447</v>
      </c>
      <c r="B219" s="99">
        <v>180181560</v>
      </c>
      <c r="C219" s="100">
        <v>1</v>
      </c>
      <c r="D219" s="34">
        <v>141838</v>
      </c>
      <c r="E219" s="101"/>
      <c r="F219" s="99"/>
      <c r="G219" s="34"/>
      <c r="H219" s="102">
        <v>9000</v>
      </c>
      <c r="I219" s="102"/>
      <c r="J219" s="34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98">
        <v>43448</v>
      </c>
      <c r="B220" s="99">
        <v>180181604</v>
      </c>
      <c r="C220" s="100">
        <v>1</v>
      </c>
      <c r="D220" s="34">
        <v>141838</v>
      </c>
      <c r="E220" s="101"/>
      <c r="F220" s="99"/>
      <c r="G220" s="34"/>
      <c r="H220" s="102">
        <v>41000</v>
      </c>
      <c r="I220" s="102"/>
      <c r="J220" s="34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98">
        <v>43448</v>
      </c>
      <c r="B221" s="99">
        <v>180181605</v>
      </c>
      <c r="C221" s="100">
        <v>1</v>
      </c>
      <c r="D221" s="34">
        <v>141838</v>
      </c>
      <c r="E221" s="101"/>
      <c r="F221" s="99"/>
      <c r="G221" s="34"/>
      <c r="H221" s="102">
        <v>14000</v>
      </c>
      <c r="I221" s="102"/>
      <c r="J221" s="34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98">
        <v>43448</v>
      </c>
      <c r="B222" s="99">
        <v>180181606</v>
      </c>
      <c r="C222" s="100">
        <v>1</v>
      </c>
      <c r="D222" s="34">
        <v>141838</v>
      </c>
      <c r="E222" s="101"/>
      <c r="F222" s="99"/>
      <c r="G222" s="34"/>
      <c r="H222" s="102">
        <v>9000</v>
      </c>
      <c r="I222" s="102"/>
      <c r="J222" s="34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98">
        <v>43449</v>
      </c>
      <c r="B223" s="99">
        <v>180181637</v>
      </c>
      <c r="C223" s="100">
        <v>1</v>
      </c>
      <c r="D223" s="34">
        <v>141838</v>
      </c>
      <c r="E223" s="101"/>
      <c r="F223" s="99"/>
      <c r="G223" s="34"/>
      <c r="H223" s="102">
        <v>28000</v>
      </c>
      <c r="I223" s="102">
        <v>6567690</v>
      </c>
      <c r="J223" s="34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21" t="s">
        <v>12</v>
      </c>
      <c r="H227" s="421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21" t="s">
        <v>13</v>
      </c>
      <c r="H228" s="421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21" t="s">
        <v>14</v>
      </c>
      <c r="H229" s="421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21" t="s">
        <v>15</v>
      </c>
      <c r="H230" s="421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21" t="s">
        <v>16</v>
      </c>
      <c r="H231" s="421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21" t="s">
        <v>5</v>
      </c>
      <c r="H232" s="421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21" t="s">
        <v>31</v>
      </c>
      <c r="H233" s="421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5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3:H233"/>
    <mergeCell ref="G227:H227"/>
    <mergeCell ref="G228:H228"/>
    <mergeCell ref="G229:H229"/>
    <mergeCell ref="G230:H230"/>
    <mergeCell ref="G231:H231"/>
    <mergeCell ref="G232:H23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1"/>
  <sheetViews>
    <sheetView workbookViewId="0">
      <pane ySplit="7" topLeftCell="A63" activePane="bottomLeft" state="frozen"/>
      <selection pane="bottomLeft" activeCell="B73" sqref="B7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J85*-1</f>
        <v>14206279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0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3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98">
        <v>43440</v>
      </c>
      <c r="B67" s="99">
        <v>180181060</v>
      </c>
      <c r="C67" s="100">
        <v>14</v>
      </c>
      <c r="D67" s="34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98">
        <v>43441</v>
      </c>
      <c r="B68" s="99"/>
      <c r="C68" s="100"/>
      <c r="D68" s="34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98">
        <v>43445</v>
      </c>
      <c r="B69" s="99">
        <v>180181409</v>
      </c>
      <c r="C69" s="100">
        <v>6</v>
      </c>
      <c r="D69" s="34">
        <v>571988</v>
      </c>
      <c r="E69" s="101"/>
      <c r="F69" s="99"/>
      <c r="G69" s="34"/>
      <c r="H69" s="102"/>
      <c r="I69" s="102"/>
      <c r="J69" s="34"/>
    </row>
    <row r="70" spans="1:10" x14ac:dyDescent="0.25">
      <c r="A70" s="98">
        <v>43449</v>
      </c>
      <c r="B70" s="99"/>
      <c r="C70" s="100"/>
      <c r="D70" s="34"/>
      <c r="E70" s="101"/>
      <c r="F70" s="99"/>
      <c r="G70" s="34"/>
      <c r="H70" s="102"/>
      <c r="I70" s="102">
        <v>3000000</v>
      </c>
      <c r="J70" s="34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101">
        <v>180046561</v>
      </c>
      <c r="F71" s="99">
        <v>9</v>
      </c>
      <c r="G71" s="34">
        <v>836325</v>
      </c>
      <c r="H71" s="102"/>
      <c r="I71" s="102"/>
      <c r="J71" s="34"/>
    </row>
    <row r="72" spans="1:10" x14ac:dyDescent="0.25">
      <c r="A72" s="98">
        <v>43451</v>
      </c>
      <c r="B72" s="99">
        <v>180181740</v>
      </c>
      <c r="C72" s="100">
        <v>15</v>
      </c>
      <c r="D72" s="34">
        <v>1855613</v>
      </c>
      <c r="E72" s="101"/>
      <c r="F72" s="99"/>
      <c r="G72" s="34"/>
      <c r="H72" s="102"/>
      <c r="I72" s="102"/>
      <c r="J72" s="34"/>
    </row>
    <row r="73" spans="1:10" x14ac:dyDescent="0.25">
      <c r="A73" s="98">
        <v>43451</v>
      </c>
      <c r="B73" s="99">
        <v>180181742</v>
      </c>
      <c r="C73" s="100">
        <v>7</v>
      </c>
      <c r="D73" s="34">
        <v>758188</v>
      </c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235"/>
      <c r="B76" s="234"/>
      <c r="C76" s="240"/>
      <c r="D76" s="236"/>
      <c r="E76" s="237"/>
      <c r="F76" s="234"/>
      <c r="G76" s="236"/>
      <c r="H76" s="239"/>
      <c r="I76" s="239"/>
      <c r="J76" s="236"/>
    </row>
    <row r="77" spans="1:10" x14ac:dyDescent="0.25">
      <c r="A77" s="235"/>
      <c r="B77" s="223" t="s">
        <v>11</v>
      </c>
      <c r="C77" s="232">
        <f>SUM(C8:C76)</f>
        <v>1278</v>
      </c>
      <c r="D77" s="224"/>
      <c r="E77" s="223" t="s">
        <v>11</v>
      </c>
      <c r="F77" s="223">
        <f>SUM(F8:F76)</f>
        <v>194</v>
      </c>
      <c r="G77" s="224">
        <f>SUM(G8:G76)</f>
        <v>20201130</v>
      </c>
      <c r="H77" s="239"/>
      <c r="I77" s="239"/>
      <c r="J77" s="236"/>
    </row>
    <row r="78" spans="1:10" x14ac:dyDescent="0.25">
      <c r="A78" s="235"/>
      <c r="B78" s="223"/>
      <c r="C78" s="232"/>
      <c r="D78" s="224"/>
      <c r="E78" s="237"/>
      <c r="F78" s="234"/>
      <c r="G78" s="236"/>
      <c r="H78" s="239"/>
      <c r="I78" s="239"/>
      <c r="J78" s="236"/>
    </row>
    <row r="79" spans="1:10" x14ac:dyDescent="0.25">
      <c r="A79" s="225"/>
      <c r="B79" s="226"/>
      <c r="C79" s="240"/>
      <c r="D79" s="236"/>
      <c r="E79" s="223"/>
      <c r="F79" s="234"/>
      <c r="G79" s="421" t="s">
        <v>12</v>
      </c>
      <c r="H79" s="421"/>
      <c r="I79" s="239"/>
      <c r="J79" s="227">
        <f>SUM(D8:D76)</f>
        <v>133764585</v>
      </c>
    </row>
    <row r="80" spans="1:10" x14ac:dyDescent="0.25">
      <c r="A80" s="235"/>
      <c r="B80" s="234"/>
      <c r="C80" s="240"/>
      <c r="D80" s="236"/>
      <c r="E80" s="223"/>
      <c r="F80" s="234"/>
      <c r="G80" s="421" t="s">
        <v>13</v>
      </c>
      <c r="H80" s="421"/>
      <c r="I80" s="239"/>
      <c r="J80" s="227">
        <f>SUM(G8:G76)</f>
        <v>20201130</v>
      </c>
    </row>
    <row r="81" spans="1:16" x14ac:dyDescent="0.25">
      <c r="A81" s="228"/>
      <c r="B81" s="237"/>
      <c r="C81" s="240"/>
      <c r="D81" s="236"/>
      <c r="E81" s="237"/>
      <c r="F81" s="234"/>
      <c r="G81" s="421" t="s">
        <v>14</v>
      </c>
      <c r="H81" s="421"/>
      <c r="I81" s="41"/>
      <c r="J81" s="229">
        <f>J79-J80</f>
        <v>113563455</v>
      </c>
    </row>
    <row r="82" spans="1:16" x14ac:dyDescent="0.25">
      <c r="A82" s="235"/>
      <c r="B82" s="230"/>
      <c r="C82" s="240"/>
      <c r="D82" s="231"/>
      <c r="E82" s="237"/>
      <c r="F82" s="223"/>
      <c r="G82" s="421" t="s">
        <v>15</v>
      </c>
      <c r="H82" s="421"/>
      <c r="I82" s="239"/>
      <c r="J82" s="227">
        <f>SUM(H8:H78)</f>
        <v>0</v>
      </c>
    </row>
    <row r="83" spans="1:16" x14ac:dyDescent="0.25">
      <c r="A83" s="235"/>
      <c r="B83" s="230"/>
      <c r="C83" s="240"/>
      <c r="D83" s="231"/>
      <c r="E83" s="237"/>
      <c r="F83" s="223"/>
      <c r="G83" s="421" t="s">
        <v>16</v>
      </c>
      <c r="H83" s="421"/>
      <c r="I83" s="239"/>
      <c r="J83" s="227">
        <f>J81+J82</f>
        <v>113563455</v>
      </c>
    </row>
    <row r="84" spans="1:16" x14ac:dyDescent="0.25">
      <c r="A84" s="235"/>
      <c r="B84" s="230"/>
      <c r="C84" s="240"/>
      <c r="D84" s="231"/>
      <c r="E84" s="237"/>
      <c r="F84" s="234"/>
      <c r="G84" s="421" t="s">
        <v>5</v>
      </c>
      <c r="H84" s="421"/>
      <c r="I84" s="239"/>
      <c r="J84" s="227">
        <f>SUM(I8:I78)</f>
        <v>99357176</v>
      </c>
    </row>
    <row r="85" spans="1:16" x14ac:dyDescent="0.25">
      <c r="A85" s="235"/>
      <c r="B85" s="230"/>
      <c r="C85" s="240"/>
      <c r="D85" s="231"/>
      <c r="E85" s="237"/>
      <c r="F85" s="234"/>
      <c r="G85" s="421" t="s">
        <v>31</v>
      </c>
      <c r="H85" s="421"/>
      <c r="I85" s="240" t="str">
        <f>IF(J85&gt;0,"SALDO",IF(J85&lt;0,"PIUTANG",IF(J85=0,"LUNAS")))</f>
        <v>PIUTANG</v>
      </c>
      <c r="J85" s="227">
        <f>J84-J83</f>
        <v>-14206279</v>
      </c>
    </row>
    <row r="86" spans="1:16" x14ac:dyDescent="0.25">
      <c r="F86" s="219"/>
      <c r="G86" s="219"/>
      <c r="J86" s="219"/>
    </row>
    <row r="87" spans="1:16" x14ac:dyDescent="0.25">
      <c r="C87" s="219"/>
      <c r="D87" s="219"/>
      <c r="F87" s="219"/>
      <c r="G87" s="219"/>
      <c r="J87" s="219"/>
      <c r="M87" s="233"/>
      <c r="N87" s="233"/>
      <c r="O87" s="233"/>
      <c r="P87" s="233"/>
    </row>
    <row r="88" spans="1:16" x14ac:dyDescent="0.25">
      <c r="C88" s="219"/>
      <c r="D88" s="219"/>
      <c r="F88" s="219"/>
      <c r="G88" s="219"/>
      <c r="J88" s="219"/>
      <c r="L88" s="238"/>
      <c r="M88" s="233"/>
      <c r="N88" s="233"/>
      <c r="O88" s="233"/>
      <c r="P88" s="233"/>
    </row>
    <row r="89" spans="1:16" x14ac:dyDescent="0.25">
      <c r="C89" s="219"/>
      <c r="D89" s="219"/>
      <c r="F89" s="219"/>
      <c r="G89" s="219"/>
      <c r="J89" s="219"/>
      <c r="L89" s="238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3"/>
      <c r="M90" s="233"/>
      <c r="N90" s="233"/>
      <c r="O90" s="233"/>
      <c r="P90" s="233"/>
    </row>
    <row r="91" spans="1:16" x14ac:dyDescent="0.25">
      <c r="C91" s="219"/>
      <c r="D91" s="219"/>
      <c r="L91" s="233"/>
      <c r="M91" s="233"/>
      <c r="N91" s="233"/>
      <c r="O91" s="233"/>
      <c r="P91" s="233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B23" sqref="B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-849415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J36*-1</f>
        <v>1158115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3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3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>
        <v>43437</v>
      </c>
      <c r="B23" s="99">
        <v>180180871</v>
      </c>
      <c r="C23" s="100">
        <v>11</v>
      </c>
      <c r="D23" s="34">
        <v>1158938</v>
      </c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420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21" t="s">
        <v>12</v>
      </c>
      <c r="H30" s="421"/>
      <c r="I30" s="239"/>
      <c r="J30" s="227">
        <f>SUM(D8:D27)</f>
        <v>42439167</v>
      </c>
    </row>
    <row r="31" spans="1:10" x14ac:dyDescent="0.25">
      <c r="A31" s="235"/>
      <c r="B31" s="234"/>
      <c r="C31" s="240"/>
      <c r="D31" s="236"/>
      <c r="E31" s="223"/>
      <c r="F31" s="234"/>
      <c r="G31" s="421" t="s">
        <v>13</v>
      </c>
      <c r="H31" s="421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21" t="s">
        <v>14</v>
      </c>
      <c r="H32" s="421"/>
      <c r="I32" s="41"/>
      <c r="J32" s="229">
        <f>J30-J31</f>
        <v>33772115</v>
      </c>
    </row>
    <row r="33" spans="1:16" x14ac:dyDescent="0.25">
      <c r="A33" s="235"/>
      <c r="B33" s="230"/>
      <c r="C33" s="240"/>
      <c r="D33" s="231"/>
      <c r="E33" s="237"/>
      <c r="F33" s="223"/>
      <c r="G33" s="421" t="s">
        <v>15</v>
      </c>
      <c r="H33" s="421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21" t="s">
        <v>16</v>
      </c>
      <c r="H34" s="421"/>
      <c r="I34" s="239"/>
      <c r="J34" s="227">
        <f>J32+J33</f>
        <v>33772115</v>
      </c>
    </row>
    <row r="35" spans="1:16" x14ac:dyDescent="0.25">
      <c r="A35" s="235"/>
      <c r="B35" s="230"/>
      <c r="C35" s="240"/>
      <c r="D35" s="231"/>
      <c r="E35" s="237"/>
      <c r="F35" s="234"/>
      <c r="G35" s="421" t="s">
        <v>5</v>
      </c>
      <c r="H35" s="421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21" t="s">
        <v>31</v>
      </c>
      <c r="H36" s="421"/>
      <c r="I36" s="240" t="str">
        <f>IF(J36&gt;0,"SALDO",IF(J36&lt;0,"PIUTANG",IF(J36=0,"LUNAS")))</f>
        <v>PIUTANG</v>
      </c>
      <c r="J36" s="227">
        <f>J35-J34</f>
        <v>-1158115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7"/>
      <c r="I7" s="459"/>
      <c r="J7" s="43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1" t="s">
        <v>12</v>
      </c>
      <c r="H46" s="42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1" t="s">
        <v>13</v>
      </c>
      <c r="H47" s="42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1" t="s">
        <v>14</v>
      </c>
      <c r="H48" s="42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1" t="s">
        <v>15</v>
      </c>
      <c r="H49" s="42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1" t="s">
        <v>16</v>
      </c>
      <c r="H50" s="42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1" t="s">
        <v>5</v>
      </c>
      <c r="H51" s="42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1" t="s">
        <v>31</v>
      </c>
      <c r="H52" s="42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6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3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1" t="s">
        <v>12</v>
      </c>
      <c r="H69" s="42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1" t="s">
        <v>13</v>
      </c>
      <c r="H70" s="42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1" t="s">
        <v>14</v>
      </c>
      <c r="H71" s="42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1" t="s">
        <v>15</v>
      </c>
      <c r="H72" s="42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1" t="s">
        <v>16</v>
      </c>
      <c r="H73" s="42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1" t="s">
        <v>5</v>
      </c>
      <c r="H74" s="42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1" t="s">
        <v>31</v>
      </c>
      <c r="H75" s="42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M14" sqref="M14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3" t="s">
        <v>227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3" t="s">
        <v>19</v>
      </c>
      <c r="D2" s="131"/>
      <c r="E2" s="131"/>
      <c r="F2" s="460" t="s">
        <v>21</v>
      </c>
      <c r="G2" s="460"/>
      <c r="H2" s="460"/>
      <c r="I2" s="135">
        <f>J40*-1</f>
        <v>596463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1"/>
      <c r="B4" s="461"/>
      <c r="C4" s="461"/>
      <c r="D4" s="461"/>
      <c r="E4" s="461"/>
      <c r="F4" s="461"/>
      <c r="G4" s="461"/>
      <c r="H4" s="461"/>
      <c r="I4" s="461"/>
      <c r="J4" s="461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2" t="s">
        <v>2</v>
      </c>
      <c r="B5" s="463" t="s">
        <v>3</v>
      </c>
      <c r="C5" s="463"/>
      <c r="D5" s="463"/>
      <c r="E5" s="463"/>
      <c r="F5" s="463"/>
      <c r="G5" s="463"/>
      <c r="H5" s="463" t="s">
        <v>4</v>
      </c>
      <c r="I5" s="464" t="s">
        <v>5</v>
      </c>
      <c r="J5" s="465" t="s">
        <v>6</v>
      </c>
      <c r="L5" s="37"/>
      <c r="M5" s="37"/>
      <c r="N5" s="37"/>
      <c r="O5" s="37"/>
      <c r="P5" s="37"/>
      <c r="Q5" s="37"/>
    </row>
    <row r="6" spans="1:17" x14ac:dyDescent="0.25">
      <c r="A6" s="462"/>
      <c r="B6" s="411" t="s">
        <v>7</v>
      </c>
      <c r="C6" s="414" t="s">
        <v>8</v>
      </c>
      <c r="D6" s="412" t="s">
        <v>9</v>
      </c>
      <c r="E6" s="411" t="s">
        <v>10</v>
      </c>
      <c r="F6" s="414" t="s">
        <v>8</v>
      </c>
      <c r="G6" s="412" t="s">
        <v>9</v>
      </c>
      <c r="H6" s="463"/>
      <c r="I6" s="464"/>
      <c r="J6" s="465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52</v>
      </c>
      <c r="D32" s="9">
        <f>SUM(D7:D31)</f>
        <v>5600789</v>
      </c>
      <c r="E32" s="8" t="s">
        <v>11</v>
      </c>
      <c r="F32" s="77">
        <f>SUM(F7:F31)</f>
        <v>23</v>
      </c>
      <c r="G32" s="9">
        <f>SUM(G7:G31)</f>
        <v>2334326</v>
      </c>
      <c r="H32" s="77">
        <f>SUM(H7:H31)</f>
        <v>560000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21" t="s">
        <v>12</v>
      </c>
      <c r="H34" s="421"/>
      <c r="I34" s="6"/>
      <c r="J34" s="13">
        <f>SUM(D7:D31)</f>
        <v>5600789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21" t="s">
        <v>13</v>
      </c>
      <c r="H35" s="421"/>
      <c r="I35" s="7"/>
      <c r="J35" s="13">
        <f>SUM(G7:G31)</f>
        <v>2334326</v>
      </c>
    </row>
    <row r="36" spans="1:17" x14ac:dyDescent="0.25">
      <c r="A36" s="14"/>
      <c r="B36" s="7"/>
      <c r="C36" s="40"/>
      <c r="D36" s="6"/>
      <c r="E36" s="7"/>
      <c r="F36" s="40"/>
      <c r="G36" s="421" t="s">
        <v>14</v>
      </c>
      <c r="H36" s="421"/>
      <c r="I36" s="15"/>
      <c r="J36" s="15">
        <f>J34-J35</f>
        <v>3266463</v>
      </c>
    </row>
    <row r="37" spans="1:17" x14ac:dyDescent="0.25">
      <c r="A37" s="4"/>
      <c r="B37" s="16"/>
      <c r="C37" s="40"/>
      <c r="D37" s="17"/>
      <c r="E37" s="7"/>
      <c r="F37" s="40"/>
      <c r="G37" s="421" t="s">
        <v>15</v>
      </c>
      <c r="H37" s="421"/>
      <c r="I37" s="7"/>
      <c r="J37" s="13">
        <f>SUM(H7:H31)</f>
        <v>560000</v>
      </c>
    </row>
    <row r="38" spans="1:17" x14ac:dyDescent="0.25">
      <c r="A38" s="4"/>
      <c r="B38" s="16"/>
      <c r="C38" s="40"/>
      <c r="D38" s="17"/>
      <c r="E38" s="7"/>
      <c r="F38" s="40"/>
      <c r="G38" s="421" t="s">
        <v>16</v>
      </c>
      <c r="H38" s="421"/>
      <c r="I38" s="7"/>
      <c r="J38" s="13">
        <f>J36+J37</f>
        <v>3826463</v>
      </c>
    </row>
    <row r="39" spans="1:17" x14ac:dyDescent="0.25">
      <c r="A39" s="4"/>
      <c r="B39" s="16"/>
      <c r="C39" s="40"/>
      <c r="D39" s="17"/>
      <c r="E39" s="7"/>
      <c r="F39" s="40"/>
      <c r="G39" s="421" t="s">
        <v>5</v>
      </c>
      <c r="H39" s="421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21" t="s">
        <v>31</v>
      </c>
      <c r="H40" s="421"/>
      <c r="I40" s="3" t="str">
        <f>IF(J40&gt;0,"SALDO",IF(J40&lt;0,"PIUTANG",IF(J40=0,"LUNAS")))</f>
        <v>PIUTANG</v>
      </c>
      <c r="J40" s="13">
        <f>J39-J38</f>
        <v>-596463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3" x14ac:dyDescent="0.25">
      <c r="A7" s="45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7"/>
      <c r="I7" s="459"/>
      <c r="J7" s="43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1" t="s">
        <v>12</v>
      </c>
      <c r="H44" s="42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1" t="s">
        <v>13</v>
      </c>
      <c r="H45" s="42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1" t="s">
        <v>14</v>
      </c>
      <c r="H46" s="42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1" t="s">
        <v>15</v>
      </c>
      <c r="H47" s="42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1" t="s">
        <v>16</v>
      </c>
      <c r="H48" s="42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1" t="s">
        <v>5</v>
      </c>
      <c r="H49" s="42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1" t="s">
        <v>31</v>
      </c>
      <c r="H50" s="42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43451</v>
      </c>
      <c r="C5" s="281">
        <f>'Taufik ST'!I2</f>
        <v>1224038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Fashion'!A231</f>
        <v>43444</v>
      </c>
      <c r="C6" s="281">
        <f>'Indra Fashion'!I2</f>
        <v>679438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43451</v>
      </c>
      <c r="C8" s="281">
        <f>Bandros!I2</f>
        <v>12588188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Bentang!A67</f>
        <v>43440</v>
      </c>
      <c r="C9" s="281">
        <f>Bentang!I2</f>
        <v>14206279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Azalea!A23</f>
        <v>43437</v>
      </c>
      <c r="C10" s="281">
        <f>Azalea!I2</f>
        <v>1158115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ESP!A444</f>
        <v>43449</v>
      </c>
      <c r="C11" s="281">
        <f>ESP!I2</f>
        <v>6632228</v>
      </c>
      <c r="E11" s="289"/>
    </row>
    <row r="12" spans="1:5" s="267" customFormat="1" ht="18.75" customHeight="1" x14ac:dyDescent="0.25">
      <c r="A12" s="185" t="s">
        <v>201</v>
      </c>
      <c r="B12" s="184">
        <f>Yuan!A127</f>
        <v>43449</v>
      </c>
      <c r="C12" s="281">
        <f>Yuan!I2</f>
        <v>1539913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Yanyan!A79</f>
        <v>43426</v>
      </c>
      <c r="C13" s="281">
        <f>Yanyan!I2</f>
        <v>693000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Agus!A31</f>
        <v>43446</v>
      </c>
      <c r="C18" s="281">
        <f>Agus!I2</f>
        <v>-6088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596463</v>
      </c>
      <c r="E20" s="288"/>
    </row>
    <row r="21" spans="1:5" s="267" customFormat="1" ht="18.75" customHeight="1" x14ac:dyDescent="0.25">
      <c r="A21" s="185" t="s">
        <v>212</v>
      </c>
      <c r="B21" s="184">
        <f>'Sale ESP'!A125</f>
        <v>43449</v>
      </c>
      <c r="C21" s="281">
        <f>'Sale ESP'!I2</f>
        <v>632370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39944096.5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7"/>
      <c r="I7" s="459"/>
      <c r="J7" s="43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1" t="s">
        <v>12</v>
      </c>
      <c r="H49" s="42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1" t="s">
        <v>13</v>
      </c>
      <c r="H50" s="42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1" t="s">
        <v>14</v>
      </c>
      <c r="H51" s="42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1" t="s">
        <v>15</v>
      </c>
      <c r="H52" s="42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1" t="s">
        <v>16</v>
      </c>
      <c r="H53" s="42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1" t="s">
        <v>5</v>
      </c>
      <c r="H54" s="42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1" t="s">
        <v>31</v>
      </c>
      <c r="H55" s="42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2" t="s">
        <v>22</v>
      </c>
      <c r="G1" s="432"/>
      <c r="H1" s="432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2" t="s">
        <v>21</v>
      </c>
      <c r="G2" s="432"/>
      <c r="H2" s="432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2"/>
      <c r="I6" s="444"/>
      <c r="J6" s="446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8" t="s">
        <v>12</v>
      </c>
      <c r="H647" s="448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47" t="s">
        <v>13</v>
      </c>
      <c r="H648" s="447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47" t="s">
        <v>14</v>
      </c>
      <c r="H649" s="447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47" t="s">
        <v>15</v>
      </c>
      <c r="H650" s="447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47" t="s">
        <v>16</v>
      </c>
      <c r="H651" s="447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47" t="s">
        <v>5</v>
      </c>
      <c r="H652" s="447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47" t="s">
        <v>31</v>
      </c>
      <c r="H653" s="447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2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7"/>
      <c r="I7" s="459"/>
      <c r="J7" s="43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1" t="s">
        <v>12</v>
      </c>
      <c r="H120" s="42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1" t="s">
        <v>13</v>
      </c>
      <c r="H121" s="42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1" t="s">
        <v>14</v>
      </c>
      <c r="H122" s="42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1" t="s">
        <v>15</v>
      </c>
      <c r="H123" s="42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1" t="s">
        <v>16</v>
      </c>
      <c r="H124" s="42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1" t="s">
        <v>5</v>
      </c>
      <c r="H125" s="42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1" t="s">
        <v>31</v>
      </c>
      <c r="H126" s="42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5" t="s">
        <v>4</v>
      </c>
      <c r="I6" s="477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6"/>
      <c r="I7" s="477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4" t="s">
        <v>12</v>
      </c>
      <c r="H89" s="47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4" t="s">
        <v>13</v>
      </c>
      <c r="H90" s="47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4" t="s">
        <v>14</v>
      </c>
      <c r="H91" s="47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4" t="s">
        <v>15</v>
      </c>
      <c r="H92" s="47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4" t="s">
        <v>16</v>
      </c>
      <c r="H93" s="47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4" t="s">
        <v>5</v>
      </c>
      <c r="H94" s="47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4" t="s">
        <v>31</v>
      </c>
      <c r="H95" s="47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30" t="s">
        <v>6</v>
      </c>
    </row>
    <row r="6" spans="1:15" x14ac:dyDescent="0.25">
      <c r="A6" s="45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7"/>
      <c r="I6" s="459"/>
      <c r="J6" s="43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1" t="s">
        <v>12</v>
      </c>
      <c r="H121" s="42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1" t="s">
        <v>13</v>
      </c>
      <c r="H122" s="42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1" t="s">
        <v>14</v>
      </c>
      <c r="H123" s="42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1" t="s">
        <v>15</v>
      </c>
      <c r="H124" s="42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1" t="s">
        <v>16</v>
      </c>
      <c r="H125" s="42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1" t="s">
        <v>5</v>
      </c>
      <c r="H126" s="42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1" t="s">
        <v>31</v>
      </c>
      <c r="H127" s="42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0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30" t="s">
        <v>6</v>
      </c>
    </row>
    <row r="6" spans="1:10" x14ac:dyDescent="0.25">
      <c r="A6" s="45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7"/>
      <c r="I6" s="459"/>
      <c r="J6" s="43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8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8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8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8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8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8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8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8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8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8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1" t="s">
        <v>12</v>
      </c>
      <c r="H53" s="42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1" t="s">
        <v>13</v>
      </c>
      <c r="H54" s="42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1" t="s">
        <v>14</v>
      </c>
      <c r="H55" s="42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1" t="s">
        <v>15</v>
      </c>
      <c r="H56" s="42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1" t="s">
        <v>16</v>
      </c>
      <c r="H57" s="42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1" t="s">
        <v>5</v>
      </c>
      <c r="H58" s="42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1" t="s">
        <v>31</v>
      </c>
      <c r="H59" s="42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  <c r="L6" s="238"/>
    </row>
    <row r="7" spans="1:12" x14ac:dyDescent="0.25">
      <c r="A7" s="45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7"/>
      <c r="I7" s="459"/>
      <c r="J7" s="43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1" t="s">
        <v>12</v>
      </c>
      <c r="H53" s="42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1" t="s">
        <v>13</v>
      </c>
      <c r="H54" s="42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1" t="s">
        <v>14</v>
      </c>
      <c r="H55" s="42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1" t="s">
        <v>15</v>
      </c>
      <c r="H56" s="42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1" t="s">
        <v>16</v>
      </c>
      <c r="H57" s="42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1" t="s">
        <v>5</v>
      </c>
      <c r="H58" s="42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1" t="s">
        <v>31</v>
      </c>
      <c r="H59" s="42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80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80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1" t="s">
        <v>12</v>
      </c>
      <c r="H32" s="42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1" t="s">
        <v>13</v>
      </c>
      <c r="H33" s="42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1" t="s">
        <v>14</v>
      </c>
      <c r="H34" s="42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1" t="s">
        <v>15</v>
      </c>
      <c r="H35" s="42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1" t="s">
        <v>16</v>
      </c>
      <c r="H36" s="42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1" t="s">
        <v>5</v>
      </c>
      <c r="H37" s="42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1" t="s">
        <v>31</v>
      </c>
      <c r="H38" s="42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2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1" t="s">
        <v>12</v>
      </c>
      <c r="H32" s="42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1" t="s">
        <v>13</v>
      </c>
      <c r="H33" s="42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1" t="s">
        <v>14</v>
      </c>
      <c r="H34" s="42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1" t="s">
        <v>15</v>
      </c>
      <c r="H35" s="42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1" t="s">
        <v>16</v>
      </c>
      <c r="H36" s="42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1" t="s">
        <v>5</v>
      </c>
      <c r="H37" s="42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1" t="s">
        <v>31</v>
      </c>
      <c r="H38" s="42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3" x14ac:dyDescent="0.25">
      <c r="A7" s="45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7"/>
      <c r="I7" s="459"/>
      <c r="J7" s="43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1" t="s">
        <v>12</v>
      </c>
      <c r="H73" s="42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1" t="s">
        <v>13</v>
      </c>
      <c r="H74" s="42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1" t="s">
        <v>14</v>
      </c>
      <c r="H75" s="42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1" t="s">
        <v>15</v>
      </c>
      <c r="H76" s="42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1" t="s">
        <v>16</v>
      </c>
      <c r="H77" s="42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1" t="s">
        <v>5</v>
      </c>
      <c r="H78" s="42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1" t="s">
        <v>31</v>
      </c>
      <c r="H79" s="42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5" t="s">
        <v>12</v>
      </c>
      <c r="H19" s="48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5" t="s">
        <v>13</v>
      </c>
      <c r="H20" s="48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5" t="s">
        <v>14</v>
      </c>
      <c r="H21" s="48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5" t="s">
        <v>15</v>
      </c>
      <c r="H22" s="48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5" t="s">
        <v>16</v>
      </c>
      <c r="H23" s="48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5" t="s">
        <v>5</v>
      </c>
      <c r="H24" s="48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5" t="s">
        <v>31</v>
      </c>
      <c r="H25" s="48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3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1" t="s">
        <v>12</v>
      </c>
      <c r="H53" s="42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1" t="s">
        <v>13</v>
      </c>
      <c r="H54" s="42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1" t="s">
        <v>14</v>
      </c>
      <c r="H55" s="42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1" t="s">
        <v>15</v>
      </c>
      <c r="H56" s="42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1" t="s">
        <v>16</v>
      </c>
      <c r="H57" s="42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1" t="s">
        <v>5</v>
      </c>
      <c r="H58" s="42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1" t="s">
        <v>31</v>
      </c>
      <c r="H59" s="42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7"/>
      <c r="I7" s="459"/>
      <c r="J7" s="43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1" t="s">
        <v>12</v>
      </c>
      <c r="H35" s="42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1" t="s">
        <v>13</v>
      </c>
      <c r="H36" s="42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1" t="s">
        <v>14</v>
      </c>
      <c r="H37" s="42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1" t="s">
        <v>15</v>
      </c>
      <c r="H38" s="42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1" t="s">
        <v>16</v>
      </c>
      <c r="H39" s="42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1" t="s">
        <v>5</v>
      </c>
      <c r="H40" s="42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1" t="s">
        <v>31</v>
      </c>
      <c r="H41" s="42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7"/>
      <c r="I7" s="459"/>
      <c r="J7" s="43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1" t="s">
        <v>12</v>
      </c>
      <c r="H35" s="42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1" t="s">
        <v>13</v>
      </c>
      <c r="H36" s="42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1" t="s">
        <v>14</v>
      </c>
      <c r="H37" s="42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1" t="s">
        <v>15</v>
      </c>
      <c r="H38" s="42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1" t="s">
        <v>16</v>
      </c>
      <c r="H39" s="42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1" t="s">
        <v>5</v>
      </c>
      <c r="H40" s="42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1" t="s">
        <v>31</v>
      </c>
      <c r="H41" s="42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7" x14ac:dyDescent="0.25">
      <c r="A7" s="45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7"/>
      <c r="I7" s="459"/>
      <c r="J7" s="43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1" t="s">
        <v>12</v>
      </c>
      <c r="H35" s="42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1" t="s">
        <v>13</v>
      </c>
      <c r="H36" s="42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1" t="s">
        <v>14</v>
      </c>
      <c r="H37" s="42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1" t="s">
        <v>15</v>
      </c>
      <c r="H38" s="42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1" t="s">
        <v>16</v>
      </c>
      <c r="H39" s="42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1" t="s">
        <v>5</v>
      </c>
      <c r="H40" s="42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1" t="s">
        <v>31</v>
      </c>
      <c r="H41" s="42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7"/>
      <c r="I7" s="459"/>
      <c r="J7" s="43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1" t="s">
        <v>12</v>
      </c>
      <c r="H35" s="42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1" t="s">
        <v>13</v>
      </c>
      <c r="H36" s="42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1" t="s">
        <v>14</v>
      </c>
      <c r="H37" s="42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1" t="s">
        <v>15</v>
      </c>
      <c r="H38" s="42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1" t="s">
        <v>16</v>
      </c>
      <c r="H39" s="42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1" t="s">
        <v>5</v>
      </c>
      <c r="H40" s="42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1" t="s">
        <v>31</v>
      </c>
      <c r="H41" s="42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7"/>
      <c r="I7" s="459"/>
      <c r="J7" s="43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1" t="s">
        <v>12</v>
      </c>
      <c r="H35" s="42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1" t="s">
        <v>13</v>
      </c>
      <c r="H36" s="42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1" t="s">
        <v>14</v>
      </c>
      <c r="H37" s="42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1" t="s">
        <v>15</v>
      </c>
      <c r="H38" s="42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1" t="s">
        <v>16</v>
      </c>
      <c r="H39" s="42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1" t="s">
        <v>5</v>
      </c>
      <c r="H40" s="42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1" t="s">
        <v>31</v>
      </c>
      <c r="H41" s="42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6" x14ac:dyDescent="0.25">
      <c r="A7" s="45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7"/>
      <c r="I7" s="459"/>
      <c r="J7" s="43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1" t="s">
        <v>12</v>
      </c>
      <c r="H158" s="42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1" t="s">
        <v>13</v>
      </c>
      <c r="H159" s="42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1" t="s">
        <v>14</v>
      </c>
      <c r="H160" s="42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1" t="s">
        <v>15</v>
      </c>
      <c r="H161" s="42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1" t="s">
        <v>16</v>
      </c>
      <c r="H162" s="42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1" t="s">
        <v>5</v>
      </c>
      <c r="H163" s="42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1" t="s">
        <v>31</v>
      </c>
      <c r="H164" s="42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80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80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1" t="s">
        <v>12</v>
      </c>
      <c r="H32" s="42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1" t="s">
        <v>13</v>
      </c>
      <c r="H33" s="42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1" t="s">
        <v>14</v>
      </c>
      <c r="H34" s="42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1" t="s">
        <v>15</v>
      </c>
      <c r="H35" s="42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1" t="s">
        <v>16</v>
      </c>
      <c r="H36" s="42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1" t="s">
        <v>5</v>
      </c>
      <c r="H37" s="42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1" t="s">
        <v>31</v>
      </c>
      <c r="H38" s="42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74"/>
      <c r="M5" s="18"/>
      <c r="O5" s="18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  <c r="L6" s="174"/>
    </row>
    <row r="7" spans="1:15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7"/>
      <c r="I7" s="459"/>
      <c r="J7" s="43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1" t="s">
        <v>12</v>
      </c>
      <c r="H57" s="42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1" t="s">
        <v>13</v>
      </c>
      <c r="H58" s="42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1" t="s">
        <v>14</v>
      </c>
      <c r="H59" s="42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1" t="s">
        <v>15</v>
      </c>
      <c r="H60" s="42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1" t="s">
        <v>16</v>
      </c>
      <c r="H61" s="42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1" t="s">
        <v>5</v>
      </c>
      <c r="H62" s="42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1" t="s">
        <v>31</v>
      </c>
      <c r="H63" s="42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1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1" x14ac:dyDescent="0.25">
      <c r="A7" s="45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3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1" t="s">
        <v>12</v>
      </c>
      <c r="H116" s="42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1" t="s">
        <v>13</v>
      </c>
      <c r="H117" s="42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1" t="s">
        <v>14</v>
      </c>
      <c r="H118" s="42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1" t="s">
        <v>15</v>
      </c>
      <c r="H119" s="42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1" t="s">
        <v>16</v>
      </c>
      <c r="H120" s="42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1" t="s">
        <v>5</v>
      </c>
      <c r="H121" s="42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1" t="s">
        <v>31</v>
      </c>
      <c r="H122" s="42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80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80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1" t="s">
        <v>12</v>
      </c>
      <c r="H32" s="42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1" t="s">
        <v>13</v>
      </c>
      <c r="H33" s="42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1" t="s">
        <v>14</v>
      </c>
      <c r="H34" s="42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1" t="s">
        <v>15</v>
      </c>
      <c r="H35" s="42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1" t="s">
        <v>16</v>
      </c>
      <c r="H36" s="42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1" t="s">
        <v>5</v>
      </c>
      <c r="H37" s="42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1" t="s">
        <v>31</v>
      </c>
      <c r="H38" s="42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6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5" t="s">
        <v>12</v>
      </c>
      <c r="H66" s="48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5" t="s">
        <v>13</v>
      </c>
      <c r="H67" s="48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5" t="s">
        <v>14</v>
      </c>
      <c r="H68" s="48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5" t="s">
        <v>15</v>
      </c>
      <c r="H69" s="48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5" t="s">
        <v>16</v>
      </c>
      <c r="H70" s="48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5" t="s">
        <v>5</v>
      </c>
      <c r="H71" s="48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5" t="s">
        <v>31</v>
      </c>
      <c r="H72" s="48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30" t="s">
        <v>6</v>
      </c>
    </row>
    <row r="6" spans="1:15" x14ac:dyDescent="0.25">
      <c r="A6" s="45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7"/>
      <c r="I6" s="459"/>
      <c r="J6" s="43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1" t="s">
        <v>12</v>
      </c>
      <c r="H34" s="42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1" t="s">
        <v>13</v>
      </c>
      <c r="H35" s="42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1" t="s">
        <v>14</v>
      </c>
      <c r="H36" s="42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1" t="s">
        <v>15</v>
      </c>
      <c r="H37" s="42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1" t="s">
        <v>16</v>
      </c>
      <c r="H38" s="42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1" t="s">
        <v>5</v>
      </c>
      <c r="H39" s="42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1" t="s">
        <v>31</v>
      </c>
      <c r="H40" s="42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6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5" t="s">
        <v>12</v>
      </c>
      <c r="H65" s="48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5" t="s">
        <v>13</v>
      </c>
      <c r="H66" s="48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5" t="s">
        <v>14</v>
      </c>
      <c r="H67" s="48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5" t="s">
        <v>15</v>
      </c>
      <c r="H68" s="48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5" t="s">
        <v>16</v>
      </c>
      <c r="H69" s="48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5" t="s">
        <v>5</v>
      </c>
      <c r="H70" s="48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5" t="s">
        <v>31</v>
      </c>
      <c r="H71" s="48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2018-12-17T11:44:57Z</dcterms:modified>
</cp:coreProperties>
</file>