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20" windowWidth="20490" windowHeight="8925" activeTab="5"/>
  </bookViews>
  <sheets>
    <sheet name="Summary" sheetId="1" r:id="rId1"/>
    <sheet name="Pending" sheetId="2" r:id="rId2"/>
    <sheet name="sheet 4" sheetId="4" r:id="rId3"/>
    <sheet name="Sheet1" sheetId="5" r:id="rId4"/>
    <sheet name="Kresek" sheetId="6" r:id="rId5"/>
    <sheet name="SO Katalog" sheetId="7" r:id="rId6"/>
  </sheets>
  <calcPr calcId="152511"/>
</workbook>
</file>

<file path=xl/calcChain.xml><?xml version="1.0" encoding="utf-8"?>
<calcChain xmlns="http://schemas.openxmlformats.org/spreadsheetml/2006/main">
  <c r="N72" i="7" l="1"/>
  <c r="N61" i="7"/>
  <c r="H71" i="7"/>
  <c r="H69" i="7"/>
  <c r="H60" i="7"/>
  <c r="H59" i="7"/>
  <c r="H58" i="7"/>
  <c r="H56" i="7"/>
  <c r="H54" i="7"/>
  <c r="F54" i="7"/>
  <c r="F65" i="7"/>
  <c r="F71" i="7"/>
  <c r="F69" i="7"/>
  <c r="F68" i="7"/>
  <c r="F60" i="7"/>
  <c r="F58" i="7"/>
  <c r="F57" i="7"/>
  <c r="G65" i="7"/>
  <c r="G54" i="7"/>
  <c r="I71" i="7"/>
  <c r="O71" i="7" s="1"/>
  <c r="I70" i="7"/>
  <c r="O70" i="7" s="1"/>
  <c r="I69" i="7"/>
  <c r="O69" i="7" s="1"/>
  <c r="I68" i="7"/>
  <c r="O68" i="7" s="1"/>
  <c r="I67" i="7"/>
  <c r="O67" i="7" s="1"/>
  <c r="I66" i="7"/>
  <c r="O66" i="7" s="1"/>
  <c r="I65" i="7"/>
  <c r="O65" i="7" s="1"/>
  <c r="I60" i="7"/>
  <c r="O60" i="7" s="1"/>
  <c r="I59" i="7"/>
  <c r="O59" i="7" s="1"/>
  <c r="I58" i="7"/>
  <c r="O58" i="7" s="1"/>
  <c r="I57" i="7"/>
  <c r="O57" i="7" s="1"/>
  <c r="I56" i="7"/>
  <c r="O56" i="7" s="1"/>
  <c r="I55" i="7"/>
  <c r="O55" i="7" s="1"/>
  <c r="I54" i="7"/>
  <c r="O54" i="7" s="1"/>
  <c r="I61" i="7" l="1"/>
  <c r="O61" i="7"/>
  <c r="I72" i="7"/>
  <c r="O72" i="7"/>
  <c r="K993" i="2"/>
  <c r="F993" i="2"/>
  <c r="D2024" i="1"/>
  <c r="D2023" i="1"/>
  <c r="D2014" i="1"/>
  <c r="I47" i="7"/>
  <c r="O47" i="7" s="1"/>
  <c r="I46" i="7"/>
  <c r="O46" i="7" s="1"/>
  <c r="I45" i="7"/>
  <c r="O45" i="7" s="1"/>
  <c r="I44" i="7"/>
  <c r="O44" i="7" s="1"/>
  <c r="I43" i="7"/>
  <c r="O43" i="7" s="1"/>
  <c r="I42" i="7"/>
  <c r="O42" i="7" s="1"/>
  <c r="I41" i="7"/>
  <c r="O41" i="7" s="1"/>
  <c r="I38" i="7"/>
  <c r="O38" i="7" s="1"/>
  <c r="I37" i="7"/>
  <c r="O37" i="7" s="1"/>
  <c r="I36" i="7"/>
  <c r="O36" i="7" s="1"/>
  <c r="I35" i="7"/>
  <c r="O35" i="7" s="1"/>
  <c r="I34" i="7"/>
  <c r="O34" i="7" s="1"/>
  <c r="I33" i="7"/>
  <c r="O33" i="7" s="1"/>
  <c r="I32" i="7"/>
  <c r="O32" i="7" s="1"/>
  <c r="G156" i="5" l="1"/>
  <c r="G148" i="5"/>
  <c r="K981" i="2" l="1"/>
  <c r="D2003" i="1" s="1"/>
  <c r="F981" i="2"/>
  <c r="D2002" i="1" s="1"/>
  <c r="D1993" i="1"/>
  <c r="K968" i="2"/>
  <c r="F968" i="2"/>
  <c r="D1982" i="1"/>
  <c r="D1972" i="1"/>
  <c r="G140" i="5" l="1"/>
  <c r="G136" i="5"/>
  <c r="K956" i="2"/>
  <c r="D1962" i="1" s="1"/>
  <c r="F956" i="2"/>
  <c r="D1961" i="1" s="1"/>
  <c r="D1952" i="1"/>
  <c r="O26" i="7"/>
  <c r="F15" i="7"/>
  <c r="F24" i="7"/>
  <c r="I24" i="7" s="1"/>
  <c r="O24" i="7" s="1"/>
  <c r="O22" i="7"/>
  <c r="O16" i="7"/>
  <c r="I21" i="7"/>
  <c r="O21" i="7" s="1"/>
  <c r="I22" i="7"/>
  <c r="I23" i="7"/>
  <c r="O23" i="7" s="1"/>
  <c r="I25" i="7"/>
  <c r="O25" i="7" s="1"/>
  <c r="I26" i="7"/>
  <c r="I20" i="7"/>
  <c r="O20" i="7" s="1"/>
  <c r="I12" i="7"/>
  <c r="O12" i="7" s="1"/>
  <c r="I13" i="7"/>
  <c r="O13" i="7" s="1"/>
  <c r="I14" i="7"/>
  <c r="O14" i="7" s="1"/>
  <c r="I15" i="7"/>
  <c r="O15" i="7" s="1"/>
  <c r="I16" i="7"/>
  <c r="I17" i="7"/>
  <c r="O17" i="7" s="1"/>
  <c r="I11" i="7"/>
  <c r="O11" i="7" s="1"/>
  <c r="M99" i="4" l="1"/>
  <c r="P99" i="4" s="1"/>
  <c r="E99" i="4"/>
  <c r="H99" i="4" s="1"/>
  <c r="P98" i="4"/>
  <c r="M98" i="4"/>
  <c r="E98" i="4"/>
  <c r="H98" i="4" s="1"/>
  <c r="M97" i="4"/>
  <c r="P97" i="4" s="1"/>
  <c r="E97" i="4"/>
  <c r="H97" i="4" s="1"/>
  <c r="P96" i="4"/>
  <c r="M96" i="4"/>
  <c r="E96" i="4"/>
  <c r="H96" i="4" s="1"/>
  <c r="M95" i="4"/>
  <c r="P95" i="4" s="1"/>
  <c r="E95" i="4"/>
  <c r="H95" i="4" s="1"/>
  <c r="P94" i="4"/>
  <c r="M94" i="4"/>
  <c r="E94" i="4"/>
  <c r="H94" i="4" s="1"/>
  <c r="M93" i="4"/>
  <c r="P93" i="4" s="1"/>
  <c r="E93" i="4"/>
  <c r="H93" i="4" s="1"/>
  <c r="G130" i="5" l="1"/>
  <c r="G125" i="5"/>
  <c r="D1942" i="1"/>
  <c r="K944" i="2"/>
  <c r="F944" i="2"/>
  <c r="D1941" i="1" s="1"/>
  <c r="D1932" i="1"/>
  <c r="F932" i="2" l="1"/>
  <c r="D1921" i="1" s="1"/>
  <c r="K932" i="2"/>
  <c r="D1922" i="1" s="1"/>
  <c r="D1912" i="1"/>
  <c r="D1902" i="1" l="1"/>
  <c r="K919" i="2"/>
  <c r="F919" i="2"/>
  <c r="D1901" i="1" s="1"/>
  <c r="D1892" i="1"/>
  <c r="G119" i="5" l="1"/>
  <c r="G112" i="5"/>
  <c r="K907" i="2"/>
  <c r="D1882" i="1" s="1"/>
  <c r="F907" i="2"/>
  <c r="D1881" i="1" s="1"/>
  <c r="D1872" i="1"/>
  <c r="K895" i="2" l="1"/>
  <c r="D1861" i="1" s="1"/>
  <c r="F895" i="2"/>
  <c r="K884" i="2"/>
  <c r="F884" i="2"/>
  <c r="D1851" i="1"/>
  <c r="D1840" i="1"/>
  <c r="D1830" i="1"/>
  <c r="K874" i="2" l="1"/>
  <c r="F874" i="2"/>
  <c r="D1818" i="1" s="1"/>
  <c r="K865" i="2" l="1"/>
  <c r="D1819" i="1" s="1"/>
  <c r="F865" i="2"/>
  <c r="D1809" i="1"/>
  <c r="F855" i="2" l="1"/>
  <c r="D1798" i="1" s="1"/>
  <c r="D1789" i="1"/>
  <c r="D1799" i="1"/>
  <c r="H102" i="5" l="1"/>
  <c r="H98" i="5"/>
  <c r="K845" i="2" l="1"/>
  <c r="F845" i="2"/>
  <c r="D1778" i="1" s="1"/>
  <c r="D1779" i="1"/>
  <c r="D1769" i="1"/>
  <c r="H91" i="5" l="1"/>
  <c r="H86" i="5"/>
  <c r="K835" i="2"/>
  <c r="F835" i="2"/>
  <c r="D1758" i="1" s="1"/>
  <c r="D1759" i="1" l="1"/>
  <c r="D1749" i="1"/>
  <c r="D1739" i="1"/>
  <c r="D1729" i="1"/>
  <c r="H78" i="5" l="1"/>
  <c r="H72" i="5"/>
  <c r="F825" i="2"/>
  <c r="D1718" i="1" s="1"/>
  <c r="K825" i="2"/>
  <c r="D1719" i="1" s="1"/>
  <c r="D1709" i="1"/>
  <c r="F813" i="2" l="1"/>
  <c r="D1698" i="1" s="1"/>
  <c r="K812" i="2" l="1"/>
  <c r="K813" i="2" s="1"/>
  <c r="D1699" i="1" s="1"/>
  <c r="D1689" i="1"/>
  <c r="H62" i="5" l="1"/>
  <c r="H56" i="5"/>
  <c r="K799" i="2"/>
  <c r="K800" i="2" s="1"/>
  <c r="D1679" i="1" s="1"/>
  <c r="F800" i="2"/>
  <c r="D1678" i="1" s="1"/>
  <c r="D1669" i="1"/>
  <c r="K787" i="2" l="1"/>
  <c r="F787" i="2"/>
  <c r="D1658" i="1" s="1"/>
  <c r="D1659" i="1"/>
  <c r="D1649" i="1"/>
  <c r="F776" i="2" l="1"/>
  <c r="D1638" i="1" s="1"/>
  <c r="K776" i="2"/>
  <c r="D1639" i="1"/>
  <c r="D1629" i="1"/>
  <c r="K764" i="2" l="1"/>
  <c r="F764" i="2"/>
  <c r="D1618" i="1" s="1"/>
  <c r="D1619" i="1"/>
  <c r="D1609" i="1"/>
  <c r="F752" i="2" l="1"/>
  <c r="D1598" i="1" s="1"/>
  <c r="K752" i="2"/>
  <c r="D1599" i="1"/>
  <c r="D1589" i="1"/>
  <c r="K740" i="2" l="1"/>
  <c r="D1579" i="1" s="1"/>
  <c r="F740" i="2"/>
  <c r="D1578" i="1" s="1"/>
  <c r="D1569" i="1"/>
  <c r="K728" i="2" l="1"/>
  <c r="D1559" i="1" s="1"/>
  <c r="F728" i="2"/>
  <c r="D1558" i="1" s="1"/>
  <c r="D1549" i="1"/>
  <c r="K716" i="2" l="1"/>
  <c r="D1539" i="1" s="1"/>
  <c r="F716" i="2"/>
  <c r="D1538" i="1" s="1"/>
  <c r="D1529" i="1"/>
  <c r="K704" i="2" l="1"/>
  <c r="D1518" i="1" s="1"/>
  <c r="F704" i="2"/>
  <c r="D1517" i="1" s="1"/>
  <c r="D1508" i="1"/>
  <c r="K692" i="2" l="1"/>
  <c r="D1498" i="1" s="1"/>
  <c r="F692" i="2"/>
  <c r="D1497" i="1" s="1"/>
  <c r="D1488" i="1"/>
  <c r="D1467" i="1" l="1"/>
  <c r="L669" i="2" l="1"/>
  <c r="F679" i="2"/>
  <c r="D1455" i="1" s="1"/>
  <c r="K679" i="2"/>
  <c r="D1477" i="1" s="1"/>
  <c r="D1476" i="1" l="1"/>
  <c r="M40" i="5"/>
  <c r="G40" i="5"/>
  <c r="M38" i="5"/>
  <c r="N38" i="5" s="1"/>
  <c r="O38" i="5" s="1"/>
  <c r="G38" i="5"/>
  <c r="M36" i="5"/>
  <c r="M34" i="5"/>
  <c r="M32" i="5"/>
  <c r="G36" i="5"/>
  <c r="G34" i="5"/>
  <c r="G33" i="5"/>
  <c r="G32" i="5"/>
  <c r="G31" i="5"/>
  <c r="G29" i="5"/>
  <c r="G27" i="5"/>
  <c r="M33" i="5"/>
  <c r="N33" i="5" s="1"/>
  <c r="O33" i="5" s="1"/>
  <c r="M31" i="5"/>
  <c r="M29" i="5"/>
  <c r="N29" i="5" s="1"/>
  <c r="O29" i="5" s="1"/>
  <c r="M27" i="5"/>
  <c r="N27" i="5" s="1"/>
  <c r="O27" i="5" s="1"/>
  <c r="M25" i="5"/>
  <c r="N25" i="5" s="1"/>
  <c r="O25" i="5" s="1"/>
  <c r="G25" i="5"/>
  <c r="M23" i="5"/>
  <c r="N23" i="5" s="1"/>
  <c r="O23" i="5" s="1"/>
  <c r="G23" i="5"/>
  <c r="M21" i="5"/>
  <c r="G21" i="5"/>
  <c r="M19" i="5"/>
  <c r="G19" i="5"/>
  <c r="M17" i="5"/>
  <c r="G17" i="5"/>
  <c r="M15" i="5"/>
  <c r="G15" i="5"/>
  <c r="N15" i="5" s="1"/>
  <c r="O15" i="5" s="1"/>
  <c r="G13" i="5"/>
  <c r="M11" i="5"/>
  <c r="G11" i="5"/>
  <c r="N11" i="5" l="1"/>
  <c r="O11" i="5" s="1"/>
  <c r="N17" i="5"/>
  <c r="O17" i="5" s="1"/>
  <c r="N19" i="5"/>
  <c r="O19" i="5" s="1"/>
  <c r="N21" i="5"/>
  <c r="O21" i="5" s="1"/>
  <c r="N34" i="5"/>
  <c r="O34" i="5" s="1"/>
  <c r="N32" i="5"/>
  <c r="O32" i="5" s="1"/>
  <c r="N36" i="5"/>
  <c r="O36" i="5" s="1"/>
  <c r="N40" i="5"/>
  <c r="O40" i="5" s="1"/>
  <c r="N31" i="5"/>
  <c r="O31" i="5" s="1"/>
  <c r="M9" i="5" l="1"/>
  <c r="G9" i="5"/>
  <c r="N9" i="5" s="1"/>
  <c r="O9" i="5" s="1"/>
  <c r="M7" i="5"/>
  <c r="G7" i="5"/>
  <c r="M5" i="5"/>
  <c r="G5" i="5"/>
  <c r="N5" i="5" l="1"/>
  <c r="O5" i="5" s="1"/>
  <c r="N7" i="5"/>
  <c r="O7" i="5" s="1"/>
  <c r="F666" i="2"/>
  <c r="K661" i="2"/>
  <c r="K666" i="2" s="1"/>
  <c r="D1456" i="1" s="1"/>
  <c r="D1446" i="1" l="1"/>
  <c r="M20" i="4" l="1"/>
  <c r="P20" i="4" s="1"/>
  <c r="M29" i="4" s="1"/>
  <c r="P29" i="4" s="1"/>
  <c r="M39" i="4" s="1"/>
  <c r="P39" i="4" s="1"/>
  <c r="M49" i="4" s="1"/>
  <c r="P49" i="4" s="1"/>
  <c r="M59" i="4" s="1"/>
  <c r="P59" i="4" s="1"/>
  <c r="M69" i="4" s="1"/>
  <c r="P69" i="4" s="1"/>
  <c r="M18" i="4"/>
  <c r="P18" i="4" s="1"/>
  <c r="M27" i="4" s="1"/>
  <c r="P27" i="4" s="1"/>
  <c r="M37" i="4" s="1"/>
  <c r="P37" i="4" s="1"/>
  <c r="M47" i="4" s="1"/>
  <c r="P47" i="4" s="1"/>
  <c r="M57" i="4" s="1"/>
  <c r="P57" i="4" s="1"/>
  <c r="M67" i="4" s="1"/>
  <c r="P67" i="4" s="1"/>
  <c r="M16" i="4"/>
  <c r="P16" i="4" s="1"/>
  <c r="M25" i="4" s="1"/>
  <c r="P25" i="4" s="1"/>
  <c r="M35" i="4" s="1"/>
  <c r="P35" i="4" s="1"/>
  <c r="M45" i="4" s="1"/>
  <c r="P45" i="4" s="1"/>
  <c r="M55" i="4" s="1"/>
  <c r="P55" i="4" s="1"/>
  <c r="M65" i="4" s="1"/>
  <c r="P65" i="4" s="1"/>
  <c r="E21" i="4"/>
  <c r="H21" i="4" s="1"/>
  <c r="E30" i="4" s="1"/>
  <c r="H30" i="4" s="1"/>
  <c r="E40" i="4" s="1"/>
  <c r="H40" i="4" s="1"/>
  <c r="E50" i="4" s="1"/>
  <c r="H50" i="4" s="1"/>
  <c r="E60" i="4" s="1"/>
  <c r="H60" i="4" s="1"/>
  <c r="E70" i="4" s="1"/>
  <c r="H70" i="4" s="1"/>
  <c r="E19" i="4"/>
  <c r="H19" i="4" s="1"/>
  <c r="E28" i="4" s="1"/>
  <c r="H28" i="4" s="1"/>
  <c r="E38" i="4" s="1"/>
  <c r="H38" i="4" s="1"/>
  <c r="E48" i="4" s="1"/>
  <c r="H48" i="4" s="1"/>
  <c r="E58" i="4" s="1"/>
  <c r="H58" i="4" s="1"/>
  <c r="E68" i="4" s="1"/>
  <c r="H68" i="4" s="1"/>
  <c r="E17" i="4"/>
  <c r="H17" i="4" s="1"/>
  <c r="E26" i="4" s="1"/>
  <c r="H26" i="4" s="1"/>
  <c r="E36" i="4" s="1"/>
  <c r="H36" i="4" s="1"/>
  <c r="E46" i="4" s="1"/>
  <c r="H46" i="4" s="1"/>
  <c r="E56" i="4" s="1"/>
  <c r="H56" i="4" s="1"/>
  <c r="E66" i="4" s="1"/>
  <c r="H66" i="4" s="1"/>
  <c r="P11" i="4"/>
  <c r="M21" i="4" s="1"/>
  <c r="P21" i="4" s="1"/>
  <c r="M30" i="4" s="1"/>
  <c r="P30" i="4" s="1"/>
  <c r="M40" i="4" s="1"/>
  <c r="P40" i="4" s="1"/>
  <c r="M50" i="4" s="1"/>
  <c r="P50" i="4" s="1"/>
  <c r="M60" i="4" s="1"/>
  <c r="P60" i="4" s="1"/>
  <c r="M70" i="4" s="1"/>
  <c r="P70" i="4" s="1"/>
  <c r="P10" i="4"/>
  <c r="P9" i="4"/>
  <c r="M19" i="4" s="1"/>
  <c r="P19" i="4" s="1"/>
  <c r="M28" i="4" s="1"/>
  <c r="P28" i="4" s="1"/>
  <c r="M38" i="4" s="1"/>
  <c r="P38" i="4" s="1"/>
  <c r="M48" i="4" s="1"/>
  <c r="P48" i="4" s="1"/>
  <c r="M58" i="4" s="1"/>
  <c r="P58" i="4" s="1"/>
  <c r="M68" i="4" s="1"/>
  <c r="P68" i="4" s="1"/>
  <c r="P8" i="4"/>
  <c r="P7" i="4"/>
  <c r="M17" i="4" s="1"/>
  <c r="P17" i="4" s="1"/>
  <c r="M26" i="4" s="1"/>
  <c r="P26" i="4" s="1"/>
  <c r="M36" i="4" s="1"/>
  <c r="P36" i="4" s="1"/>
  <c r="M46" i="4" s="1"/>
  <c r="P46" i="4" s="1"/>
  <c r="M56" i="4" s="1"/>
  <c r="P56" i="4" s="1"/>
  <c r="M66" i="4" s="1"/>
  <c r="P66" i="4" s="1"/>
  <c r="P6" i="4"/>
  <c r="P5" i="4"/>
  <c r="M15" i="4" s="1"/>
  <c r="P15" i="4" s="1"/>
  <c r="M24" i="4" s="1"/>
  <c r="P24" i="4" s="1"/>
  <c r="M34" i="4" s="1"/>
  <c r="P34" i="4" s="1"/>
  <c r="M44" i="4" s="1"/>
  <c r="P44" i="4" s="1"/>
  <c r="M54" i="4" s="1"/>
  <c r="P54" i="4" s="1"/>
  <c r="M64" i="4" s="1"/>
  <c r="P64" i="4" s="1"/>
  <c r="H11" i="4"/>
  <c r="H10" i="4"/>
  <c r="E20" i="4" s="1"/>
  <c r="H20" i="4" s="1"/>
  <c r="E29" i="4" s="1"/>
  <c r="H29" i="4" s="1"/>
  <c r="E39" i="4" s="1"/>
  <c r="H39" i="4" s="1"/>
  <c r="E49" i="4" s="1"/>
  <c r="H49" i="4" s="1"/>
  <c r="E59" i="4" s="1"/>
  <c r="H59" i="4" s="1"/>
  <c r="E69" i="4" s="1"/>
  <c r="H69" i="4" s="1"/>
  <c r="H9" i="4"/>
  <c r="H8" i="4"/>
  <c r="E18" i="4" s="1"/>
  <c r="H18" i="4" s="1"/>
  <c r="E27" i="4" s="1"/>
  <c r="H27" i="4" s="1"/>
  <c r="E37" i="4" s="1"/>
  <c r="H37" i="4" s="1"/>
  <c r="E47" i="4" s="1"/>
  <c r="H47" i="4" s="1"/>
  <c r="E57" i="4" s="1"/>
  <c r="H57" i="4" s="1"/>
  <c r="E67" i="4" s="1"/>
  <c r="H67" i="4" s="1"/>
  <c r="H7" i="4"/>
  <c r="H6" i="4"/>
  <c r="E16" i="4" s="1"/>
  <c r="H16" i="4" s="1"/>
  <c r="E25" i="4" s="1"/>
  <c r="H25" i="4" s="1"/>
  <c r="E35" i="4" s="1"/>
  <c r="H35" i="4" s="1"/>
  <c r="E45" i="4" s="1"/>
  <c r="H45" i="4" s="1"/>
  <c r="E55" i="4" s="1"/>
  <c r="H55" i="4" s="1"/>
  <c r="E65" i="4" s="1"/>
  <c r="H65" i="4" s="1"/>
  <c r="H5" i="4"/>
  <c r="E15" i="4" s="1"/>
  <c r="H15" i="4" s="1"/>
  <c r="E24" i="4" s="1"/>
  <c r="H24" i="4" s="1"/>
  <c r="E34" i="4" s="1"/>
  <c r="H34" i="4" s="1"/>
  <c r="E44" i="4" s="1"/>
  <c r="H44" i="4" s="1"/>
  <c r="E54" i="4" s="1"/>
  <c r="H54" i="4" s="1"/>
  <c r="E64" i="4" s="1"/>
  <c r="H64" i="4" s="1"/>
  <c r="F654" i="2"/>
  <c r="D1434" i="1" s="1"/>
  <c r="K649" i="2"/>
  <c r="K654" i="2" s="1"/>
  <c r="D1435" i="1" s="1"/>
  <c r="D1425" i="1" l="1"/>
  <c r="F642" i="2" l="1"/>
  <c r="D1414" i="1" s="1"/>
  <c r="K638" i="2"/>
  <c r="K642" i="2" s="1"/>
  <c r="D1415" i="1" s="1"/>
  <c r="D1405" i="1"/>
  <c r="F631" i="2" l="1"/>
  <c r="D1394" i="1" s="1"/>
  <c r="K627" i="2"/>
  <c r="K631" i="2" s="1"/>
  <c r="D1395" i="1" s="1"/>
  <c r="D1385" i="1"/>
  <c r="F620" i="2" l="1"/>
  <c r="D1374" i="1" s="1"/>
  <c r="K616" i="2"/>
  <c r="K620" i="2" s="1"/>
  <c r="D1375" i="1" s="1"/>
  <c r="D1365" i="1"/>
  <c r="F609" i="2" l="1"/>
  <c r="D1353" i="1" s="1"/>
  <c r="K605" i="2"/>
  <c r="K609" i="2" s="1"/>
  <c r="D1354" i="1" s="1"/>
  <c r="D1344" i="1"/>
  <c r="K594" i="2" l="1"/>
  <c r="K598" i="2" s="1"/>
  <c r="D1334" i="1" s="1"/>
  <c r="F598" i="2"/>
  <c r="D1333" i="1" s="1"/>
  <c r="D1324" i="1"/>
  <c r="F587" i="2" l="1"/>
  <c r="D1313" i="1" s="1"/>
  <c r="K586" i="2"/>
  <c r="K587" i="2" s="1"/>
  <c r="D1314" i="1" s="1"/>
  <c r="D1304" i="1"/>
  <c r="F576" i="2" l="1"/>
  <c r="D1292" i="1" s="1"/>
  <c r="K575" i="2"/>
  <c r="K576" i="2" s="1"/>
  <c r="D1293" i="1" s="1"/>
  <c r="D1283" i="1" l="1"/>
  <c r="F565" i="2" l="1"/>
  <c r="D1271" i="1" s="1"/>
  <c r="K564" i="2"/>
  <c r="K565" i="2" s="1"/>
  <c r="D1272" i="1" s="1"/>
  <c r="D1262" i="1"/>
  <c r="F553" i="2" l="1"/>
  <c r="D1250" i="1" s="1"/>
  <c r="K552" i="2"/>
  <c r="K553" i="2" s="1"/>
  <c r="D1251" i="1" s="1"/>
  <c r="D1241" i="1"/>
  <c r="F540" i="2" l="1"/>
  <c r="D1229" i="1" s="1"/>
  <c r="K539" i="2" l="1"/>
  <c r="K540" i="2" s="1"/>
  <c r="D1230" i="1" s="1"/>
  <c r="D1220" i="1"/>
  <c r="F527" i="2" l="1"/>
  <c r="D1207" i="1" s="1"/>
  <c r="K526" i="2"/>
  <c r="K527" i="2" s="1"/>
  <c r="D1208" i="1" s="1"/>
  <c r="D1198" i="1"/>
  <c r="F516" i="2" l="1"/>
  <c r="D1187" i="1" s="1"/>
  <c r="K515" i="2"/>
  <c r="K516" i="2" s="1"/>
  <c r="D1188" i="1" s="1"/>
  <c r="D1178" i="1"/>
  <c r="K504" i="2" l="1"/>
  <c r="F505" i="2"/>
  <c r="D1167" i="1" s="1"/>
  <c r="K502" i="2" l="1"/>
  <c r="K505" i="2" s="1"/>
  <c r="D1168" i="1" s="1"/>
  <c r="D1158" i="1"/>
  <c r="F494" i="2" l="1"/>
  <c r="D1146" i="1" s="1"/>
  <c r="K491" i="2"/>
  <c r="K494" i="2" s="1"/>
  <c r="D1147" i="1" s="1"/>
  <c r="D1137" i="1" l="1"/>
  <c r="F484" i="2" l="1"/>
  <c r="D1125" i="1" s="1"/>
  <c r="K478" i="2"/>
  <c r="K484" i="2" s="1"/>
  <c r="D1126" i="1" s="1"/>
  <c r="D1116" i="1"/>
  <c r="F470" i="2" l="1"/>
  <c r="D1104" i="1" s="1"/>
  <c r="K467" i="2"/>
  <c r="K470" i="2" s="1"/>
  <c r="D1105" i="1" s="1"/>
  <c r="D1095" i="1" l="1"/>
  <c r="F458" i="2" l="1"/>
  <c r="D1083" i="1" s="1"/>
  <c r="K455" i="2" l="1"/>
  <c r="K458" i="2" s="1"/>
  <c r="D1084" i="1" s="1"/>
  <c r="D1074" i="1" l="1"/>
  <c r="K444" i="2" l="1"/>
  <c r="K447" i="2" s="1"/>
  <c r="D1063" i="1" s="1"/>
  <c r="F447" i="2"/>
  <c r="D1062" i="1" s="1"/>
  <c r="D1052" i="1" l="1"/>
  <c r="D1041" i="1"/>
  <c r="D1040" i="1"/>
  <c r="D1030" i="1"/>
  <c r="F435" i="2" l="1"/>
  <c r="D1018" i="1" s="1"/>
  <c r="H433" i="2"/>
  <c r="H435" i="2" s="1"/>
  <c r="D1019" i="1" s="1"/>
  <c r="D1008" i="1"/>
  <c r="F421" i="2"/>
  <c r="D996" i="1" s="1"/>
  <c r="H419" i="2"/>
  <c r="H421" i="2" s="1"/>
  <c r="D997" i="1" s="1"/>
  <c r="D986" i="1"/>
  <c r="F407" i="2" l="1"/>
  <c r="D974" i="1" s="1"/>
  <c r="H405" i="2"/>
  <c r="H404" i="2"/>
  <c r="D964" i="1"/>
  <c r="H407" i="2" l="1"/>
  <c r="D975" i="1" s="1"/>
  <c r="F393" i="2"/>
  <c r="D952" i="1" s="1"/>
  <c r="H391" i="2"/>
  <c r="H390" i="2"/>
  <c r="D942" i="1"/>
  <c r="H393" i="2" l="1"/>
  <c r="D953" i="1" s="1"/>
  <c r="F380" i="2"/>
  <c r="D930" i="1" s="1"/>
  <c r="H378" i="2" l="1"/>
  <c r="H377" i="2"/>
  <c r="H380" i="2" l="1"/>
  <c r="D931" i="1" s="1"/>
  <c r="D920" i="1"/>
  <c r="D876" i="1" l="1"/>
  <c r="F366" i="2" l="1"/>
  <c r="D907" i="1" s="1"/>
  <c r="H365" i="2"/>
  <c r="H364" i="2"/>
  <c r="D897" i="1"/>
  <c r="H366" i="2" l="1"/>
  <c r="D908" i="1" s="1"/>
  <c r="D855" i="1"/>
  <c r="F353" i="2"/>
  <c r="D886" i="1" s="1"/>
  <c r="H352" i="2"/>
  <c r="H351" i="2"/>
  <c r="D865" i="1" l="1"/>
  <c r="H353" i="2"/>
  <c r="D887" i="1" s="1"/>
  <c r="F340" i="2"/>
  <c r="D844" i="1" s="1"/>
  <c r="D834" i="1"/>
  <c r="D866" i="1" l="1"/>
  <c r="D823" i="1"/>
  <c r="H339" i="2"/>
  <c r="H338" i="2"/>
  <c r="H336" i="2"/>
  <c r="D813" i="1"/>
  <c r="H340" i="2" l="1"/>
  <c r="D845" i="1" s="1"/>
  <c r="F328" i="2"/>
  <c r="D801" i="1" s="1"/>
  <c r="H327" i="2"/>
  <c r="H326" i="2"/>
  <c r="H324" i="2"/>
  <c r="D791" i="1"/>
  <c r="H328" i="2" l="1"/>
  <c r="D802" i="1" s="1"/>
  <c r="D824" i="1"/>
  <c r="H314" i="2"/>
  <c r="H313" i="2"/>
  <c r="H311" i="2"/>
  <c r="F315" i="2"/>
  <c r="D780" i="1" s="1"/>
  <c r="D770" i="1"/>
  <c r="H315" i="2" l="1"/>
  <c r="D781" i="1" s="1"/>
  <c r="H302" i="2"/>
  <c r="D759" i="1" s="1"/>
  <c r="F302" i="2"/>
  <c r="D758" i="1" s="1"/>
  <c r="D748" i="1"/>
  <c r="F289" i="2" l="1"/>
  <c r="D736" i="1" s="1"/>
  <c r="D737" i="1"/>
  <c r="D726" i="1"/>
  <c r="F276" i="2" l="1"/>
  <c r="D713" i="1" s="1"/>
  <c r="D714" i="1"/>
  <c r="D703" i="1"/>
  <c r="F262" i="2" l="1"/>
  <c r="D691" i="1" s="1"/>
  <c r="D692" i="1"/>
  <c r="D681" i="1"/>
  <c r="F249" i="2" l="1"/>
  <c r="D669" i="1" s="1"/>
  <c r="D670" i="1" l="1"/>
  <c r="D659" i="1"/>
  <c r="H236" i="2" l="1"/>
  <c r="D648" i="1" s="1"/>
  <c r="F236" i="2"/>
  <c r="D647" i="1" s="1"/>
  <c r="D637" i="1"/>
  <c r="D614" i="1" l="1"/>
  <c r="F223" i="2"/>
  <c r="D624" i="1" s="1"/>
  <c r="D625" i="1"/>
  <c r="F209" i="2" l="1"/>
  <c r="D592" i="1" s="1"/>
  <c r="D593" i="1" l="1"/>
  <c r="D582" i="1"/>
  <c r="H197" i="2" l="1"/>
  <c r="D571" i="1" s="1"/>
  <c r="F197" i="2"/>
  <c r="D570" i="1" s="1"/>
  <c r="D560" i="1"/>
  <c r="D289" i="1" l="1"/>
  <c r="H187" i="2" l="1"/>
  <c r="D549" i="1" s="1"/>
  <c r="F187" i="2"/>
  <c r="D548" i="1" s="1"/>
  <c r="D538" i="1"/>
  <c r="H174" i="2" l="1"/>
  <c r="D527" i="1" s="1"/>
  <c r="F174" i="2"/>
  <c r="D526" i="1" s="1"/>
  <c r="D516" i="1"/>
  <c r="D504" i="1" l="1"/>
  <c r="D503" i="1"/>
  <c r="D493" i="1" l="1"/>
  <c r="F161" i="2"/>
  <c r="D481" i="1" s="1"/>
  <c r="D482" i="1"/>
  <c r="D471" i="1"/>
  <c r="F150" i="2" l="1"/>
  <c r="D458" i="1" s="1"/>
  <c r="H146" i="2"/>
  <c r="H145" i="2"/>
  <c r="H150" i="2" l="1"/>
  <c r="D459" i="1" s="1"/>
  <c r="D448" i="1"/>
  <c r="F141" i="2" l="1"/>
  <c r="D435" i="1" s="1"/>
  <c r="H137" i="2"/>
  <c r="H136" i="2"/>
  <c r="H141" i="2" l="1"/>
  <c r="D436" i="1" s="1"/>
  <c r="D425" i="1"/>
  <c r="F132" i="2" l="1"/>
  <c r="D412" i="1" s="1"/>
  <c r="D413" i="1"/>
  <c r="D402" i="1"/>
  <c r="F123" i="2" l="1"/>
  <c r="D390" i="1" s="1"/>
  <c r="D391" i="1"/>
  <c r="D380" i="1"/>
  <c r="F112" i="2" l="1"/>
  <c r="D368" i="1" s="1"/>
  <c r="D369" i="1"/>
  <c r="D358" i="1"/>
  <c r="D336" i="1" l="1"/>
  <c r="F101" i="2"/>
  <c r="D346" i="1" s="1"/>
  <c r="K95" i="2" l="1"/>
  <c r="K94" i="2"/>
  <c r="K93" i="2"/>
  <c r="H101" i="2"/>
  <c r="D101" i="2"/>
  <c r="K101" i="2" l="1"/>
  <c r="D347" i="1" s="1"/>
  <c r="L83" i="2"/>
  <c r="L81" i="2"/>
  <c r="L88" i="2"/>
  <c r="L87" i="2"/>
  <c r="L85" i="2"/>
  <c r="L84" i="2"/>
  <c r="F89" i="2"/>
  <c r="D312" i="1"/>
  <c r="L89" i="2" l="1"/>
  <c r="F77" i="2"/>
  <c r="L72" i="2"/>
  <c r="L70" i="2"/>
  <c r="L69" i="2"/>
  <c r="L75" i="2"/>
  <c r="L74" i="2"/>
  <c r="D267" i="1"/>
  <c r="L77" i="2" l="1"/>
  <c r="F60" i="2"/>
  <c r="D252" i="1" s="1"/>
  <c r="L58" i="2"/>
  <c r="L57" i="2"/>
  <c r="D242" i="1"/>
  <c r="L60" i="2" l="1"/>
  <c r="D253" i="1" s="1"/>
  <c r="D220" i="1"/>
  <c r="F46" i="2"/>
  <c r="L41" i="2"/>
  <c r="L44" i="2"/>
  <c r="L43" i="2"/>
  <c r="L46" i="2" l="1"/>
  <c r="D197" i="1"/>
  <c r="M29" i="2" l="1"/>
  <c r="M28" i="2"/>
  <c r="M26" i="2"/>
  <c r="F31" i="2"/>
  <c r="M22" i="2"/>
  <c r="M31" i="2" l="1"/>
  <c r="F17" i="2"/>
  <c r="M12" i="2"/>
  <c r="M7" i="2"/>
  <c r="M4" i="2"/>
  <c r="M3" i="2"/>
  <c r="D174" i="1"/>
  <c r="M17" i="2" l="1"/>
  <c r="D157" i="1"/>
  <c r="D139" i="1"/>
  <c r="D120" i="1" l="1"/>
  <c r="D103" i="1" l="1"/>
  <c r="D85" i="1" l="1"/>
  <c r="D67" i="1" l="1"/>
  <c r="D29" i="1" l="1"/>
  <c r="D48" i="1"/>
</calcChain>
</file>

<file path=xl/comments1.xml><?xml version="1.0" encoding="utf-8"?>
<comments xmlns="http://schemas.openxmlformats.org/spreadsheetml/2006/main">
  <authors>
    <author>CAS</author>
  </authors>
  <commentList>
    <comment ref="F368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Pesanan dititip ke Inficlo-Blackkelly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 xml:space="preserve">CAS:
</t>
        </r>
        <r>
          <rPr>
            <sz val="9"/>
            <color indexed="81"/>
            <rFont val="Tahoma"/>
            <family val="2"/>
          </rPr>
          <t xml:space="preserve">
Perhitungan termasuk potongan retur dan transaksi hari ini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Sudah termasuk potongan Retur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 xml:space="preserve">CAS:
</t>
        </r>
        <r>
          <rPr>
            <sz val="9"/>
            <color indexed="81"/>
            <rFont val="Tahoma"/>
            <family val="2"/>
          </rPr>
          <t xml:space="preserve">
Perhitungan termasuk potongan retur dan transaksi hari ini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Sudah termasuk potongan Retur</t>
        </r>
      </text>
    </comment>
    <comment ref="K456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468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479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492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03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14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25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38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  <comment ref="K551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dari rekapan div. finance</t>
        </r>
      </text>
    </comment>
  </commentList>
</comments>
</file>

<file path=xl/comments3.xml><?xml version="1.0" encoding="utf-8"?>
<comments xmlns="http://schemas.openxmlformats.org/spreadsheetml/2006/main">
  <authors>
    <author>CAS</author>
  </authors>
  <commentList>
    <comment ref="N4" authorId="0" shape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Retur belum kembali</t>
        </r>
      </text>
    </comment>
  </commentList>
</comments>
</file>

<file path=xl/sharedStrings.xml><?xml version="1.0" encoding="utf-8"?>
<sst xmlns="http://schemas.openxmlformats.org/spreadsheetml/2006/main" count="7012" uniqueCount="568">
  <si>
    <t>LAPORAN OPERASIONAL KUZATURA</t>
  </si>
  <si>
    <t>Jumlah paket ekspedisi</t>
  </si>
  <si>
    <t>:</t>
  </si>
  <si>
    <t>Jumlah katalog Kuzatura keluar di toko</t>
  </si>
  <si>
    <t>Jumlah katalog Infikids keluar di toko</t>
  </si>
  <si>
    <t>Jumlah pemberian softcopy / USB</t>
  </si>
  <si>
    <t>Jumlah pemberian DVD</t>
  </si>
  <si>
    <t>Sisa stock DVD</t>
  </si>
  <si>
    <t>Total penjualan total</t>
  </si>
  <si>
    <t>Total penjualan tunai</t>
  </si>
  <si>
    <t>Pembayaran kena pot. Saldo</t>
  </si>
  <si>
    <t>Total penjualan transfer</t>
  </si>
  <si>
    <t>Pelanggan baru belanja hari ini</t>
  </si>
  <si>
    <t>3 Pelanggan</t>
  </si>
  <si>
    <t>Komplain pelanggan</t>
  </si>
  <si>
    <t>KMT 855 tali slempang copot/robek</t>
  </si>
  <si>
    <t>Total barang kosong</t>
  </si>
  <si>
    <t>Mulana Rohimat</t>
  </si>
  <si>
    <t>Tidak ada pelanggan baru berbelanja</t>
  </si>
  <si>
    <t>Total pembayaran  tunai</t>
  </si>
  <si>
    <t>Total pembayaran transfer</t>
  </si>
  <si>
    <t>7 Pelanggan</t>
  </si>
  <si>
    <t>4 Pelanggan</t>
  </si>
  <si>
    <t>0 Pelanggan</t>
  </si>
  <si>
    <t>Total Piutang Pelanggan</t>
  </si>
  <si>
    <t>Jumlah Piutang melewati Tempo</t>
  </si>
  <si>
    <t>Bandros, Taufik ST, Ledi Putra Mandiri(LPM), Andi Riansyah, Yanyan Heryana</t>
  </si>
  <si>
    <t>Perhitungan secara manual</t>
  </si>
  <si>
    <t>No</t>
  </si>
  <si>
    <t>Nama Pelanggan</t>
  </si>
  <si>
    <t>Nilai Order</t>
  </si>
  <si>
    <t>Ongkir</t>
  </si>
  <si>
    <t>Total Belanja</t>
  </si>
  <si>
    <t>Keterangan</t>
  </si>
  <si>
    <t>Retur</t>
  </si>
  <si>
    <t>Tanggal</t>
  </si>
  <si>
    <t>Status</t>
  </si>
  <si>
    <t>Nilai Tempo</t>
  </si>
  <si>
    <t>Arif Juliansah (Bandros)</t>
  </si>
  <si>
    <t>Rp20.128.406</t>
  </si>
  <si>
    <t>Rp0</t>
  </si>
  <si>
    <t>BCA</t>
  </si>
  <si>
    <t>Melewati tempo</t>
  </si>
  <si>
    <t>Taufik ST</t>
  </si>
  <si>
    <t>Rp2.656.942</t>
  </si>
  <si>
    <t>penagihan</t>
  </si>
  <si>
    <t>FEBRIANSYAH</t>
  </si>
  <si>
    <t>Rp1.643.514</t>
  </si>
  <si>
    <t>Per Minggu</t>
  </si>
  <si>
    <t>CV. Everous Solusi Prima</t>
  </si>
  <si>
    <t>Rp858.814</t>
  </si>
  <si>
    <t>LEDI PUTRA MANDIRI (LPM)</t>
  </si>
  <si>
    <t>Rp716.102</t>
  </si>
  <si>
    <t>Rp17.000</t>
  </si>
  <si>
    <t>ROBI CAHYADI</t>
  </si>
  <si>
    <t>Rp613.815</t>
  </si>
  <si>
    <t>BRI</t>
  </si>
  <si>
    <t>YAYAT HIDAYAT</t>
  </si>
  <si>
    <t>Rp597.614</t>
  </si>
  <si>
    <t>INDRA FASHION BANDUNG</t>
  </si>
  <si>
    <t>Rp429.539</t>
  </si>
  <si>
    <t>pembelanjaan hari ini</t>
  </si>
  <si>
    <t>ANDI RIANSYAH</t>
  </si>
  <si>
    <t>Rp363.988</t>
  </si>
  <si>
    <t>penagihan Rp 268.488</t>
  </si>
  <si>
    <t>YANYAN HERYANA</t>
  </si>
  <si>
    <t>Rp361.639</t>
  </si>
  <si>
    <t>AHMAD ASPURI</t>
  </si>
  <si>
    <t>Rp360.238</t>
  </si>
  <si>
    <t>YOSSI RAHMAWATI TANGSEL</t>
  </si>
  <si>
    <t>Rp311.589</t>
  </si>
  <si>
    <t>Atlantis</t>
  </si>
  <si>
    <t>Rp350.089</t>
  </si>
  <si>
    <t>Per Hari</t>
  </si>
  <si>
    <t>DEDE ENGKOS</t>
  </si>
  <si>
    <t>Rp122.938</t>
  </si>
  <si>
    <t>Rp7.000</t>
  </si>
  <si>
    <t>Total Opex</t>
  </si>
  <si>
    <t>Total Tempo</t>
  </si>
  <si>
    <t>selesai</t>
  </si>
  <si>
    <t>Rp6.099.063</t>
  </si>
  <si>
    <t>Rp2.923.468</t>
  </si>
  <si>
    <t>Rp1.417.943</t>
  </si>
  <si>
    <t>Rp981.752</t>
  </si>
  <si>
    <t>Rp100.538</t>
  </si>
  <si>
    <t>Rp11.000</t>
  </si>
  <si>
    <t>Total</t>
  </si>
  <si>
    <t>Rp15.037.546</t>
  </si>
  <si>
    <t>Rp28.000</t>
  </si>
  <si>
    <t>28-09-18</t>
  </si>
  <si>
    <t>27-09-18</t>
  </si>
  <si>
    <t>Nilai Bayar</t>
  </si>
  <si>
    <t>Belanja Normal</t>
  </si>
  <si>
    <t>Sudah bayar</t>
  </si>
  <si>
    <t>-</t>
  </si>
  <si>
    <t>tempo 1 Minggu</t>
  </si>
  <si>
    <t>Taufik ST, Ledi Putra Mandiri(LPM), Andi Riansyah, Yanyan Heryana</t>
  </si>
  <si>
    <t>Tempo 1 Minggu</t>
  </si>
  <si>
    <t>1 Pelanggan</t>
  </si>
  <si>
    <t>Wenpi Saragih</t>
  </si>
  <si>
    <t>2 Pelanggan</t>
  </si>
  <si>
    <t>Pembayaran Pending</t>
  </si>
  <si>
    <t>Pelanggan</t>
  </si>
  <si>
    <t>Total Nilai Order</t>
  </si>
  <si>
    <t>Total Ongkir</t>
  </si>
  <si>
    <t>Total Bayar</t>
  </si>
  <si>
    <t>Rp6.549.602</t>
  </si>
  <si>
    <t>Rp1.939.266</t>
  </si>
  <si>
    <t>Rp355.638</t>
  </si>
  <si>
    <t>Rp217.963</t>
  </si>
  <si>
    <t>Rp12.213.263</t>
  </si>
  <si>
    <t>29-09-18</t>
  </si>
  <si>
    <t>Transaksi terlama</t>
  </si>
  <si>
    <t>Tempo</t>
  </si>
  <si>
    <t>1 Minggu</t>
  </si>
  <si>
    <t>3 Hari</t>
  </si>
  <si>
    <t>1 Hari</t>
  </si>
  <si>
    <t>Belum Jatuh Tempo</t>
  </si>
  <si>
    <t>Menunggu Retur Dateng</t>
  </si>
  <si>
    <t>Jatuh Tempo</t>
  </si>
  <si>
    <t>Konfirmasi Tagihan</t>
  </si>
  <si>
    <t>Penagihan 30-09-2018</t>
  </si>
  <si>
    <t>Nilai Jatuh Tempo</t>
  </si>
  <si>
    <t>Penagihan 29-09-2018</t>
  </si>
  <si>
    <t>Ledi Putra Mandiri(LPM), Andi Riansyah, Yanyan Heryana</t>
  </si>
  <si>
    <t>30-09-18</t>
  </si>
  <si>
    <t>Sudah dibayar tgl 30</t>
  </si>
  <si>
    <t>2 Hari</t>
  </si>
  <si>
    <t>Rendy Subang(IBR 561/33) dan Bayu Hendrajat(KCP 775/XL)</t>
  </si>
  <si>
    <t>7 Pelanggan(Bandros, Atlantis, Taufik ST, Indra Fashion,Yanyan Heryana, Andi Riansyah dan Febriansyah</t>
  </si>
  <si>
    <t>2 Pelanggan (Andi Riansyah dan Yanyan Heryana)</t>
  </si>
  <si>
    <t>OKTOBER</t>
  </si>
  <si>
    <t>5 Pelanggan(Bandros, Taufik ST, Indra Fashion, Yanyan Heryana, Andi Riansyah)</t>
  </si>
  <si>
    <t>8 Pelanggan(Bandros, Atlantis, Taufik ST, Indra Fashion,Yanyan Heryana, Andi Riansyah, Febriansyah dan Everous)</t>
  </si>
  <si>
    <t>Rp12.947.966</t>
  </si>
  <si>
    <t>Rp2.465.319</t>
  </si>
  <si>
    <t>Rp1.430.191</t>
  </si>
  <si>
    <t>Rp1.232.268</t>
  </si>
  <si>
    <t>Rp1.117.117</t>
  </si>
  <si>
    <t>Rp567.527</t>
  </si>
  <si>
    <t>ECIN MAESAROH - WAHYU</t>
  </si>
  <si>
    <t>Tagihan Jatuh Tempo</t>
  </si>
  <si>
    <t>TOTAL</t>
  </si>
  <si>
    <t>sudah bayar</t>
  </si>
  <si>
    <t>6 Pelanggan(Bandros, Atlantis, Taufik ST, Indra Fashion, Encin Maesaroh, Febriansyah dan Everous)</t>
  </si>
  <si>
    <t>2 Pelanggan(Bandros, Febriansyah )</t>
  </si>
  <si>
    <t>Kamis</t>
  </si>
  <si>
    <t>Jum'at</t>
  </si>
  <si>
    <t>Rp2.821.180</t>
  </si>
  <si>
    <t>Rp2.356.381</t>
  </si>
  <si>
    <t>Rp1.552.605</t>
  </si>
  <si>
    <t>Rp1.290.017</t>
  </si>
  <si>
    <t>PURNAMA GANJAR</t>
  </si>
  <si>
    <t>Rp101.938</t>
  </si>
  <si>
    <t>Rp94.325</t>
  </si>
  <si>
    <t>tidak ada</t>
  </si>
  <si>
    <t>sudah bayar via BRI</t>
  </si>
  <si>
    <t>5 Pelanggan(Bandros, Taufik ST, Indra Fashion, Purnama Ganjar dan Everous)</t>
  </si>
  <si>
    <t>Tidak ada pelanggan yg jatuh tempo</t>
  </si>
  <si>
    <t>Andi Riansyah</t>
  </si>
  <si>
    <t>6 Pelanggan(Bandros, Taufik ST, Indra Fashion, Andi Riansyah, Atlantis dan Everous)</t>
  </si>
  <si>
    <t>Sabtu</t>
  </si>
  <si>
    <t>Minggu</t>
  </si>
  <si>
    <t>Tidak ada pelanggan baru yg berbelanja</t>
  </si>
  <si>
    <t>Febriansyah</t>
  </si>
  <si>
    <t>Tempo/keterangan</t>
  </si>
  <si>
    <t>1 Minggu/baru berbelanja</t>
  </si>
  <si>
    <t>6 Pelanggan(Bandros, Taufik ST, Indra Fashion, Febriansyah,  Atlantis dan Everous)</t>
  </si>
  <si>
    <t>baru berbelanja</t>
  </si>
  <si>
    <t>Taufik ST dan Indra Fashion</t>
  </si>
  <si>
    <t>sudah bayar via mandiri</t>
  </si>
  <si>
    <t>potong retur</t>
  </si>
  <si>
    <t>Taufik ST(sudah bayar menunggu validasi) dan Indra Fashion</t>
  </si>
  <si>
    <t>6 Pelanggan(Bandros, Taufik ST, Indra Fashion, Febriansyah,  Atlantis(menunggu approval pembayaran potong retur) dan Everous)</t>
  </si>
  <si>
    <t>indra fashion bandung</t>
  </si>
  <si>
    <t>Rabu</t>
  </si>
  <si>
    <t>Selasa</t>
  </si>
  <si>
    <t>Senin</t>
  </si>
  <si>
    <t>Rp6.087.826</t>
  </si>
  <si>
    <t>Rp2.146.643</t>
  </si>
  <si>
    <t>Rp2.049.608</t>
  </si>
  <si>
    <t>Rp1.714.517</t>
  </si>
  <si>
    <t>Rp1.566.785</t>
  </si>
  <si>
    <t>Rp484.488</t>
  </si>
  <si>
    <t>BOJES KUNINGAN</t>
  </si>
  <si>
    <t>Rp107.188</t>
  </si>
  <si>
    <t>Rp22.000</t>
  </si>
  <si>
    <t>Dwi Aji Yanuardie</t>
  </si>
  <si>
    <t>Rp85.750</t>
  </si>
  <si>
    <t>Rp20.000</t>
  </si>
  <si>
    <t>Pendi Cikarang</t>
  </si>
  <si>
    <t>Indra Fashion</t>
  </si>
  <si>
    <t>7 Pelanggan(Taufik ST, Everous, Indra Fashion, Bandros, Febriansyah(sdh trf), Pendi Cikarang, Bojes Kuningan)</t>
  </si>
  <si>
    <t>tidak ada pengiriman via kurir</t>
  </si>
  <si>
    <t>tidak ada pengeluaran katalog di toko</t>
  </si>
  <si>
    <t>Rp4.251.459</t>
  </si>
  <si>
    <t>Rp3.682.085</t>
  </si>
  <si>
    <t>Rp1.146.728</t>
  </si>
  <si>
    <t>Rp240.100</t>
  </si>
  <si>
    <t>Audit Infikids</t>
  </si>
  <si>
    <t>Rp3.550.760</t>
  </si>
  <si>
    <t>7 Pelanggan(Taufik ST, Everous, Indra Fashion, Bandros, Pendi Cikarang(barang belum diambil), Bojes Kuningan, Audit Infikids)</t>
  </si>
  <si>
    <t>1 Bandros(kode IAC 107)</t>
  </si>
  <si>
    <t>13/10/2018</t>
  </si>
  <si>
    <t>14/10/2018</t>
  </si>
  <si>
    <t>Yanyan Heryana</t>
  </si>
  <si>
    <t>Rp543.815</t>
  </si>
  <si>
    <t>6 Pelanggan(Taufik ST, Indra Fashion, Bandros, YanyanHeryana, Bojes Kuningan, Audit Infikids)</t>
  </si>
  <si>
    <t>15/10/2018</t>
  </si>
  <si>
    <t>3 via kurir dan 8 Dropshipper</t>
  </si>
  <si>
    <t>AUDIT INFIKIDS</t>
  </si>
  <si>
    <t>Rp11.386.683</t>
  </si>
  <si>
    <t>Rp4.831.937</t>
  </si>
  <si>
    <t>Rp2.153.814</t>
  </si>
  <si>
    <t>Rp1.027.604</t>
  </si>
  <si>
    <t>Rp878.763</t>
  </si>
  <si>
    <t>Rp678.826</t>
  </si>
  <si>
    <t>Rp349.389</t>
  </si>
  <si>
    <t>9 Pelanggan(Taufik ST, Indra Fashion, Bandros, YanyanHeryana, Andi Riansyah, Bojes Kuningan, Audit Infikids, Everous, Febriansyah)</t>
  </si>
  <si>
    <t>Yayat Hidayat</t>
  </si>
  <si>
    <t>Rp19.384.655</t>
  </si>
  <si>
    <t>Rp6.471.558</t>
  </si>
  <si>
    <t>Rp2.707.518</t>
  </si>
  <si>
    <t>Rp843.242</t>
  </si>
  <si>
    <t>Rp451.938</t>
  </si>
  <si>
    <t>Rp78.575</t>
  </si>
  <si>
    <t>9 Pelanggan(Taufik ST, Indra Fashion, Bandros, YanyanHeryana, Andi Riansyah, Bojes Kuningan, Audit Infikids, Everous, Febriansyah dan Ledi LPM)</t>
  </si>
  <si>
    <t>1 expedisi dan 6 Dropshipper</t>
  </si>
  <si>
    <t>17/10/2018</t>
  </si>
  <si>
    <t>18/10/2018</t>
  </si>
  <si>
    <t>Rp28.238.377</t>
  </si>
  <si>
    <t>Rp3.132.069</t>
  </si>
  <si>
    <t>Rp2.997.450</t>
  </si>
  <si>
    <t>Rp1.240.580</t>
  </si>
  <si>
    <t>Rp182.788</t>
  </si>
  <si>
    <t>DEDI KURNIADI</t>
  </si>
  <si>
    <t>Rp104.300</t>
  </si>
  <si>
    <t>Indra Fashion Bandung</t>
  </si>
  <si>
    <t>10 Pelanggan(Taufik ST, Indra Fashion, Bandros, YanyanHeryana, Bojes Kuningan, Audit Infikids, Everous, Febriansyah, Ledi LPM dan Dedi Kurniadi(darurat, besok dibayar)</t>
  </si>
  <si>
    <t>5 expedisi dan 3 Dropshipper</t>
  </si>
  <si>
    <t>19/10/2018</t>
  </si>
  <si>
    <t>19-10-2018</t>
  </si>
  <si>
    <t>3 Dropshipper</t>
  </si>
  <si>
    <t>Total penjualan</t>
  </si>
  <si>
    <t>Rp30.918.584</t>
  </si>
  <si>
    <t>Rp3.695.876</t>
  </si>
  <si>
    <t>Rp3.427.295</t>
  </si>
  <si>
    <t>Rp563.414</t>
  </si>
  <si>
    <t>Rp204.838</t>
  </si>
  <si>
    <t>Tidak ada yg jatuh tempo</t>
  </si>
  <si>
    <t>9 Pelanggan(Taufik ST, Indra Fashion, Bandros, YanyanHeryana, Bojes Kuningan, Audit Infikids, Everous, Febriansyah, Ledi LPM)</t>
  </si>
  <si>
    <t>20/10/2018</t>
  </si>
  <si>
    <t>20-10-2018</t>
  </si>
  <si>
    <t>Rp48.765.957</t>
  </si>
  <si>
    <t>Rp4.078.952</t>
  </si>
  <si>
    <t>Rp1.735.394</t>
  </si>
  <si>
    <t>Rp474.426</t>
  </si>
  <si>
    <t>Rp306.338</t>
  </si>
  <si>
    <t>Rp237.388</t>
  </si>
  <si>
    <t>3 Dropshipper dan 2 ekspedisi</t>
  </si>
  <si>
    <t>21/10/2018</t>
  </si>
  <si>
    <t>2 ekspedisi</t>
  </si>
  <si>
    <t>2 Pelanggan baru</t>
  </si>
  <si>
    <t>21-10-2018</t>
  </si>
  <si>
    <t>Agus Andrianto</t>
  </si>
  <si>
    <t>Rp1.388.449</t>
  </si>
  <si>
    <t>10 Pelanggan(Taufik ST, Indra Fashion, Bandros, YanyanHeryana, Bojes Kuningan, Audit Infikids, Everous, Agus Andrianto, Febriansyah, Ledi LPM)</t>
  </si>
  <si>
    <t>Bris Hilton @150exmp</t>
  </si>
  <si>
    <t>22/10/2018</t>
  </si>
  <si>
    <t>3 ekspedisi dan 4 everous</t>
  </si>
  <si>
    <t>1 Pelanggan baru</t>
  </si>
  <si>
    <t>22-10-2018</t>
  </si>
  <si>
    <t>24/10/2018</t>
  </si>
  <si>
    <t>3 Pelanggan Baru</t>
  </si>
  <si>
    <t>24-10-2018</t>
  </si>
  <si>
    <t>Rp1.922.418</t>
  </si>
  <si>
    <t>Rp1.739.942</t>
  </si>
  <si>
    <t>Rp1.432.993</t>
  </si>
  <si>
    <t>AGUS ANDRIANTO</t>
  </si>
  <si>
    <t>Rp1.300.692</t>
  </si>
  <si>
    <t>Rp426.388</t>
  </si>
  <si>
    <t>Indra Fashion Bdg</t>
  </si>
  <si>
    <t>3 expedisi dan 7 everous</t>
  </si>
  <si>
    <t>25/10/2018</t>
  </si>
  <si>
    <t>25-10-2018</t>
  </si>
  <si>
    <t>4 Pelanggan(Indra Fashion Bdg, Andi Riansyah, Bojes dan YanyanHeryana)</t>
  </si>
  <si>
    <t>3 ekspedisi dan 5 Dropshipper</t>
  </si>
  <si>
    <t>26/10/2018</t>
  </si>
  <si>
    <t>26-10-2018</t>
  </si>
  <si>
    <t>Tidak ada pelanggan baru</t>
  </si>
  <si>
    <t>6 Dropshipper dan 5 via Kurir</t>
  </si>
  <si>
    <t>27/10/2018</t>
  </si>
  <si>
    <t>5 Dropshipper dan 1 via Kurir</t>
  </si>
  <si>
    <t>1 Pelanggan Baru</t>
  </si>
  <si>
    <t>28/10/2018</t>
  </si>
  <si>
    <t>Tidak ada pengiriman via ekspedisi</t>
  </si>
  <si>
    <t xml:space="preserve"> </t>
  </si>
  <si>
    <t>3 Pelanggan (Andi Riansyah, Bojes dan YanyanHeryana)</t>
  </si>
  <si>
    <t>10 Pelanggan(Taufik ST, Indra Fashion, Bandros, YanyanHeryana, Bojes Kuningan, Audit Infikids, Everous, Febriansyah, Ledi LPM)</t>
  </si>
  <si>
    <t>2 Pelanggan Baru</t>
  </si>
  <si>
    <t>28-10-2018</t>
  </si>
  <si>
    <t>29-10-2018</t>
  </si>
  <si>
    <t>ZIYYAD DODI</t>
  </si>
  <si>
    <t>29/10/2018</t>
  </si>
  <si>
    <t>9 Pelanggan(Taufik ST, Indra Fashion, Bandros, YanyanHeryana, Bojes Kuningan, Audit Infikids, Everous,Ledi LPM dan Ziyad Dodi)</t>
  </si>
  <si>
    <t>2 Pelanggan (Bojes dan YanyanHeryana)</t>
  </si>
  <si>
    <t>8 paket Dropshipper</t>
  </si>
  <si>
    <t>31/10/2018</t>
  </si>
  <si>
    <t>31-10-2018</t>
  </si>
  <si>
    <t>Dedi Kurniadi</t>
  </si>
  <si>
    <t>9 Pelanggan(Taufik ST, Indra Fashion, Bandros, YanyanHeryana, Bojes Kuningan, Audit Infikids, Everous,Ledi LPM dan Dedi Kuniadi)</t>
  </si>
  <si>
    <t>4 paket Dropshipper dan 3 paket Ekspedisi</t>
  </si>
  <si>
    <t>30/10/2018</t>
  </si>
  <si>
    <t>3 paket dropshiper dan 3 paket ekspedisi</t>
  </si>
  <si>
    <t>Ahmad Aspuri</t>
  </si>
  <si>
    <t>ibanking error</t>
  </si>
  <si>
    <t>10 Pelanggan (Audit Infikids, Everous, Taufik ST, Bandros, Indra Fashion, Agus Andrianto, Febriansyah,  Andrianto,Bojes, Yanyan Heryana</t>
  </si>
  <si>
    <t>7 paket Dropshipper dan 2 paket ekspedisi</t>
  </si>
  <si>
    <t>10 Pelanggan (Audit Infikids, Everous, Taufik ST, Bandros, Indra Fashion, Agus Andrianto, Febriansyah,  Agus Andrianto, Misbah Cibuntu, Yanyan Heryana</t>
  </si>
  <si>
    <t>6 paket dropship dan 2 paket ekspedisi</t>
  </si>
  <si>
    <t>4 paket dropship dan 2 paket ekspedisi</t>
  </si>
  <si>
    <t>Misbah Cibuntu</t>
  </si>
  <si>
    <t>Tidak ada paket pengiriman</t>
  </si>
  <si>
    <t>4 paket ekspedisi dan 5 paket dropship</t>
  </si>
  <si>
    <t>Kekurangan bayar faktur ID 18002641</t>
  </si>
  <si>
    <t>Bayar</t>
  </si>
  <si>
    <t>1 paket ekspedisi dan 8 paket Everous</t>
  </si>
  <si>
    <t>febrianysah kurang bayar</t>
  </si>
  <si>
    <t>2Pelanggan Baru</t>
  </si>
  <si>
    <t>febrianysah kurang bayar dan Indra Fashion</t>
  </si>
  <si>
    <t>8 Pelanggan (Audit Infikids, Everous, Taufik ST, Bandros, Indra Fashion, Agus Andrianto, Febriansyah dan Misbah Cibuntu</t>
  </si>
  <si>
    <t>6 paket ekspedisi dan 7 paket Dropshipper</t>
  </si>
  <si>
    <t>Dini Adi Funiani</t>
  </si>
  <si>
    <t>2 paket ekspedisi dan 2 paket dropshipper</t>
  </si>
  <si>
    <t>Ogie Nurdiana</t>
  </si>
  <si>
    <t>Sudah bayar via BRI belum divalidasi</t>
  </si>
  <si>
    <t>Ridwan Soleh</t>
  </si>
  <si>
    <t>Ece Suryadi</t>
  </si>
  <si>
    <t>10 Pelanggan (Audit Infikids, Everous, Taufik ST, Bandros, Indra Fashion, Febriansyah, Misbah Cibuntu. Blm validasi Ogie Nurdiana, Ridwn Soleh dan Ece Suryadi</t>
  </si>
  <si>
    <t>Tidak ada pengiriman via paket</t>
  </si>
  <si>
    <t>7 Pelanggan (Audit Infikids, Everous, Taufik ST, Bandros, Indra Fashion, Febriansyah, Misbah Cibuntu</t>
  </si>
  <si>
    <t>4 Pelanggan Baru</t>
  </si>
  <si>
    <t>febrianysah kurang bayar, Misbah Cibuntu dan Indra Fashion</t>
  </si>
  <si>
    <t>4 ekspedisi dan 4 dropshipper</t>
  </si>
  <si>
    <t>8 Pelanggan (Audit Infikids, Everous, Agus Andrianto, Taufik ST, Bandros, Indra Fashion, Febriansyah, Misbah Cibuntu</t>
  </si>
  <si>
    <t>13/11/2018</t>
  </si>
  <si>
    <t>Misbah Cibuntu dan Indra Fashion</t>
  </si>
  <si>
    <t>1 ekspedisi dan 3 dropshipper</t>
  </si>
  <si>
    <t>pada laporan nura, pembayaran febriansyah belum diset sehingga transfer nilainya 0</t>
  </si>
  <si>
    <t>14/11/2018</t>
  </si>
  <si>
    <t>5 ekspedisi dan 9 dropshipper</t>
  </si>
  <si>
    <t>15/11/2018</t>
  </si>
  <si>
    <t>Purnama Ganjar</t>
  </si>
  <si>
    <t>9 Pelanggan (Audit Infikids, Everous, Agus Andrianto, Taufik ST, Bandros, Indra Fashion, Febriansyah, Purnama Ganjar(pembayaran dipegang denis sdg diperjalanan kirim paket, diset besok) Misbah Cibuntu</t>
  </si>
  <si>
    <t>8 ekspedisi dan 5 dropshipper</t>
  </si>
  <si>
    <t>17/11/2018</t>
  </si>
  <si>
    <t>Misbah Cibuntu dan Indra Fashion(sudah bayar sisa validasi oleh Nura)</t>
  </si>
  <si>
    <t>9 Pelanggan (Audit Infikids, Everous, Agus Andrianto, Taufik ST, Bandros, Indra Fashion, Febriansyah, Andi Riansyah(sudah bayar sisa validasi dr Nura) Misbah Cibuntu</t>
  </si>
  <si>
    <t>4 Ekspedisi dan 3 Dropshipper</t>
  </si>
  <si>
    <t>2 Ekspedisi</t>
  </si>
  <si>
    <t>18/11/2018</t>
  </si>
  <si>
    <t>2 pelanggan baru</t>
  </si>
  <si>
    <t>19/11/2018</t>
  </si>
  <si>
    <t>kekurangan bayar, besok langsung dilunasi</t>
  </si>
  <si>
    <t>9 Pelanggan (Audit Infikids, Everous, Agus Andrianto, Taufik ST, Bandros, Indra Fashion, Febriansyah, Misbah Cibuntu dan Dedi Kurniadi(dibayar besok)</t>
  </si>
  <si>
    <t>20/11/2018</t>
  </si>
  <si>
    <t>7 Pelanggan (Audit Infikids, Everous, Taufik ST, Bandros, Indra Fashion, Febriansyah, Misbah Cibuntu,</t>
  </si>
  <si>
    <t>3 pelanggan baru</t>
  </si>
  <si>
    <t>2 Ekspedisi dan 2 Dropshipper</t>
  </si>
  <si>
    <t>21/11/2018</t>
  </si>
  <si>
    <t>8 Pelanggan (Audit Infikids, Everous, Taufik ST, Bandros, Indra Fashion, Febriansyah, Pendi Cikarang dan Dedi kurniadi</t>
  </si>
  <si>
    <t>1 pelanggan baru</t>
  </si>
  <si>
    <t>Kiki Asiani: Barang banyak yg kosong</t>
  </si>
  <si>
    <t>6 Ekspedisi dan 9 Dropshipper</t>
  </si>
  <si>
    <t>8 Pelanggan (Audit Infikids, Everous, Taufik ST, Bandros, Indra Fashion, Febriansyah, Agus Andrianto dan Yanyan Heryana</t>
  </si>
  <si>
    <t>13 Dropshipper</t>
  </si>
  <si>
    <t>22/11/2018</t>
  </si>
  <si>
    <t>23/11/2018</t>
  </si>
  <si>
    <t>7 Dropshipperdan 3 Ekspedisi</t>
  </si>
  <si>
    <t>KUZATURA</t>
  </si>
  <si>
    <t>KATEGORI</t>
  </si>
  <si>
    <t>POLOS</t>
  </si>
  <si>
    <t>80/100</t>
  </si>
  <si>
    <t>100/100</t>
  </si>
  <si>
    <t>100/120</t>
  </si>
  <si>
    <t>100/170</t>
  </si>
  <si>
    <t>100/180</t>
  </si>
  <si>
    <t>INFIKIDS</t>
  </si>
  <si>
    <t>MASUK</t>
  </si>
  <si>
    <t>KELUAR</t>
  </si>
  <si>
    <t>SISA</t>
  </si>
  <si>
    <t>24/11/2018</t>
  </si>
  <si>
    <t>tidak ada pelanggan baru</t>
  </si>
  <si>
    <t>25/11/2018</t>
  </si>
  <si>
    <t>2 paket ekspedisi</t>
  </si>
  <si>
    <t>26/11/2018</t>
  </si>
  <si>
    <t>9 Pelanggan (Audit Infikids, Everous, Taufik ST, Bandros, Indra Fashion, Febriansyah, Agus Andrianto, Andi Riansyah dan Yanyan Heryana</t>
  </si>
  <si>
    <t>26-11-2018</t>
  </si>
  <si>
    <t>27-11-2018</t>
  </si>
  <si>
    <t>STOK</t>
  </si>
  <si>
    <t>6 ekspedisi dan 3 Dropshipper</t>
  </si>
  <si>
    <t>27/11/2018</t>
  </si>
  <si>
    <t>2 ekspedisi dan 8 Dropshipper</t>
  </si>
  <si>
    <t>Belanja</t>
  </si>
  <si>
    <t>Kode</t>
  </si>
  <si>
    <t>Harga Satuan</t>
  </si>
  <si>
    <t>Jumlah</t>
  </si>
  <si>
    <t xml:space="preserve"> ISW 691 </t>
  </si>
  <si>
    <t>R18000551</t>
  </si>
  <si>
    <t>Selisih</t>
  </si>
  <si>
    <t>Jumlah Barang</t>
  </si>
  <si>
    <t xml:space="preserve"> IMC 984 </t>
  </si>
  <si>
    <t>R18000410</t>
  </si>
  <si>
    <t xml:space="preserve"> IMC 385 </t>
  </si>
  <si>
    <t>R18000432</t>
  </si>
  <si>
    <t xml:space="preserve"> IYN 639 </t>
  </si>
  <si>
    <t>R18000397</t>
  </si>
  <si>
    <t xml:space="preserve"> IYN 354 </t>
  </si>
  <si>
    <t xml:space="preserve"> IYN 722 </t>
  </si>
  <si>
    <t>R18000398</t>
  </si>
  <si>
    <t xml:space="preserve"> IYN 619 </t>
  </si>
  <si>
    <t>R18000383</t>
  </si>
  <si>
    <t xml:space="preserve"> IYN 504</t>
  </si>
  <si>
    <t>R18000365</t>
  </si>
  <si>
    <t>IYN 504</t>
  </si>
  <si>
    <t>IRM 992</t>
  </si>
  <si>
    <t>R18000642</t>
  </si>
  <si>
    <t xml:space="preserve"> IRM 992 </t>
  </si>
  <si>
    <t xml:space="preserve"> ITC 172 </t>
  </si>
  <si>
    <t>R18000368</t>
  </si>
  <si>
    <t xml:space="preserve"> IKA 642 </t>
  </si>
  <si>
    <t>R18000342</t>
  </si>
  <si>
    <t>IKA 642</t>
  </si>
  <si>
    <t>R18000367</t>
  </si>
  <si>
    <t xml:space="preserve"> IYN 416 </t>
  </si>
  <si>
    <t xml:space="preserve"> IYN 444 </t>
  </si>
  <si>
    <t>R18000366</t>
  </si>
  <si>
    <t xml:space="preserve"> ISW 686 </t>
  </si>
  <si>
    <t xml:space="preserve"> ISW 686</t>
  </si>
  <si>
    <t xml:space="preserve"> IYN 394 </t>
  </si>
  <si>
    <t xml:space="preserve"> IRM 799 </t>
  </si>
  <si>
    <t xml:space="preserve"> IYN 594 </t>
  </si>
  <si>
    <t xml:space="preserve"> IYN 214 </t>
  </si>
  <si>
    <t>R18000669</t>
  </si>
  <si>
    <t>R18000327</t>
  </si>
  <si>
    <t>28-11-2018</t>
  </si>
  <si>
    <t>28/11/2018</t>
  </si>
  <si>
    <t>9 Pelanggan (Audit Infikids, Everous, Taufik ST, Bandros, Indra Fashion, Febriansyah, Agus Andrianto, Andi Riansyah, Dedi Kurniadi dan Yanyan Heryana</t>
  </si>
  <si>
    <t>Sudah bayar Rp 400.000</t>
  </si>
  <si>
    <t>10 Pelanggan (Audit Infikids, Everous, Taufik ST, Bandros, Indra Fashion, Febriansyah, Agus Andrianto, Andi Riansyah, Dedi Kurniadi dan Yanyan Heryana</t>
  </si>
  <si>
    <t>29/11/2018</t>
  </si>
  <si>
    <t>2 ekspedisi dan 3 Dropshipper</t>
  </si>
  <si>
    <t>30/11/2018</t>
  </si>
  <si>
    <t>Sanusi - Babakan Ciparay</t>
  </si>
  <si>
    <t>9 Pelanggan (Audit Infikids, Everous, Taufik ST, Bandros, Indra Fashion, Febriansyah, Sanusi - Babakan Ciparay, Andi Riansyah dan Yanyan Heryana</t>
  </si>
  <si>
    <t>11 paket pengirian</t>
  </si>
  <si>
    <t>DESEMBER</t>
  </si>
  <si>
    <t>9 Pelanggan (Audit Infikids, Everous, Taufik ST, Bandros, Indra Fashion, Febriansyah, Agus Andrianto,  Andi Riansyah dan Yanyan Heryana</t>
  </si>
  <si>
    <t>8 paket pengirianvia dropship</t>
  </si>
  <si>
    <t>29-11-2018</t>
  </si>
  <si>
    <t>30-11-2018</t>
  </si>
  <si>
    <t>4 paket ekspedisi</t>
  </si>
  <si>
    <t>1 paket ekspedisi dan 12 paket Dropshipper</t>
  </si>
  <si>
    <t>2 paket ekspedisi dan 14 paket Dropshipper</t>
  </si>
  <si>
    <t>9 paket dropshipper</t>
  </si>
  <si>
    <t>Robi Cahyadi</t>
  </si>
  <si>
    <t xml:space="preserve">9 Pelanggan (Audit Infikids, Everous, Taufik ST, Bandros, Indra Fashion, Febriansyah, Agus Andrianto,  Robi cahyadi dan Andi Riansyah </t>
  </si>
  <si>
    <t>14 paket dropshipper + 1 Ekspedisi</t>
  </si>
  <si>
    <t xml:space="preserve">8 Pelanggan (Audit Infikids, Everous, Taufik ST, Bandros, Indra Fashion, Febriansyah, Agus Andrianto dan Andi Riansyah </t>
  </si>
  <si>
    <t>11 paket</t>
  </si>
  <si>
    <t>Nana Collection</t>
  </si>
  <si>
    <t>Ratna Abadi</t>
  </si>
  <si>
    <t>11 paket kiriman(Everous dan kurir regular)</t>
  </si>
  <si>
    <t>Siti Rohilah</t>
  </si>
  <si>
    <t>Katalog 100 KZTR</t>
  </si>
  <si>
    <t>Katalog 100 INFKD</t>
  </si>
  <si>
    <t>Katalog Polos KZTR</t>
  </si>
  <si>
    <t>Katalog Polos INFKD</t>
  </si>
  <si>
    <t>ELVANA JAYA - AANG</t>
  </si>
  <si>
    <t>Katalog 80-100 INFKD</t>
  </si>
  <si>
    <t>Katalog 80-100 KZTR</t>
  </si>
  <si>
    <t>Irmayanti</t>
  </si>
  <si>
    <t>Dodi Iskandar</t>
  </si>
  <si>
    <t>TUTI ALAWIYAH</t>
  </si>
  <si>
    <t>LILIS PUTRI TRIWAHYUNI</t>
  </si>
  <si>
    <t>Katalog 100-180 KZTR</t>
  </si>
  <si>
    <t>Katalog 100-180 INFKD</t>
  </si>
  <si>
    <t>K</t>
  </si>
  <si>
    <t>I</t>
  </si>
  <si>
    <t>Bojes Kuningan</t>
  </si>
  <si>
    <t xml:space="preserve">10  Pelanggan (Audit Infikids, Everous, Taufik ST, Bandros, Indra Fashion, Febriansyah, Agus Andrianto, Bojes Kuningan, Ratna Abadi dan Andi Riansyah </t>
  </si>
  <si>
    <t>3 paket kiriman</t>
  </si>
  <si>
    <t>8  Pelanggan (Audit Infikids, Everous, Taufik ST, Bandros, Indra Fashion, Febriansyah, Dedi Kurniadi dan Bojes Kuningan(confirmed dibayar besok, karena lg di pedalaman)</t>
  </si>
  <si>
    <t>12 paket kiriman</t>
  </si>
  <si>
    <t>PUPU SM</t>
  </si>
  <si>
    <t>MULANA ROHIMAT</t>
  </si>
  <si>
    <t>FITRIA PAPUTUNGAN</t>
  </si>
  <si>
    <t>SRI RATIH ROSDAHLIA</t>
  </si>
  <si>
    <t>RUSMANA</t>
  </si>
  <si>
    <t>1 ekspedisi dan 14 everous</t>
  </si>
  <si>
    <t>6 Pelanggan (Audit Infikids, Everous, Taufik ST, Bandros, Indra Fashion, Febriansyah)</t>
  </si>
  <si>
    <t>7 Pelanggan (Audit Infikids, Everous, Taufik ST, Bandros, Indra Fashion, Agus Andrianto dan Febriansyah)</t>
  </si>
  <si>
    <t>RIMA RAHMAWATI</t>
  </si>
  <si>
    <t>Abdul Rahmad</t>
  </si>
  <si>
    <t>9 paket</t>
  </si>
  <si>
    <t>13/12/2018</t>
  </si>
  <si>
    <t>Nana collection</t>
  </si>
  <si>
    <t>3 Pelanggan baru</t>
  </si>
  <si>
    <t>8 Pelanggan (Audit Infikids, Everous, Taufik ST, Bandros, Indra Fashion, Agus Andrianto, Nana Collection dan Febriansyah)</t>
  </si>
  <si>
    <t>7 Paket pelanggan</t>
  </si>
  <si>
    <t>Arie Satriadi</t>
  </si>
  <si>
    <t>Kiki Asyani</t>
  </si>
  <si>
    <t>ZEID NOOR YASYA</t>
  </si>
  <si>
    <t>KOMARIAH - JEREGED</t>
  </si>
  <si>
    <t>14/12/2018</t>
  </si>
  <si>
    <t>13 paket kiriman</t>
  </si>
  <si>
    <t>15/12/2018</t>
  </si>
  <si>
    <t>16/12/2018</t>
  </si>
  <si>
    <t>18/12/2018</t>
  </si>
  <si>
    <t>17/12/2018</t>
  </si>
  <si>
    <t>19/12/2018</t>
  </si>
  <si>
    <t>Febriansyah(sudah ditagihkan kembali)</t>
  </si>
  <si>
    <t>8 Pelanggan (Audit Infikids, Everous, Taufik ST, Bandros, Indra Fashion, Dedi Kurniadi(dibayar besok), Andi Riansyah dan Febriansyah)</t>
  </si>
  <si>
    <t>Katalog 100-100 INFKD</t>
  </si>
  <si>
    <t>Katalog 100-100 KZTR</t>
  </si>
  <si>
    <t>11 paket kiriman</t>
  </si>
  <si>
    <t>20/12/2018</t>
  </si>
  <si>
    <t>9 Pelanggan (Audit Infikids, Everous, Taufik ST, Bandros, Indra Fashion, Dedi Kurniadi(dibayar besok), Andi Riansyah, Agus Andrianto dan Febriansyah)</t>
  </si>
  <si>
    <t>NO</t>
  </si>
  <si>
    <t>TANGGAL</t>
  </si>
  <si>
    <t>KRESEK</t>
  </si>
  <si>
    <t>JUMLAH</t>
  </si>
  <si>
    <t>IN</t>
  </si>
  <si>
    <t>OUT</t>
  </si>
  <si>
    <t>KETERANGAN</t>
  </si>
  <si>
    <t>21-12-2018</t>
  </si>
  <si>
    <t>UKURAN 30</t>
  </si>
  <si>
    <t>IMAM</t>
  </si>
  <si>
    <t>BANDROS</t>
  </si>
  <si>
    <t>UKURAN 40</t>
  </si>
  <si>
    <t>21/12/2018</t>
  </si>
  <si>
    <t>Febriansyah(hari ini bayar Rp 500.000, sudah ditagihkan kembali)</t>
  </si>
  <si>
    <t>8 paket kiriman</t>
  </si>
  <si>
    <t>22/12/2018</t>
  </si>
  <si>
    <t>Ledi Puta Mandiri(LEDI)</t>
  </si>
  <si>
    <t>9 Pelanggan (Audit Infikids, Everous, Taufik ST, Bandros, Indra Fashion, Ledi LPM, Andi Riansyah, Agus Andrianto dan Febriansyah)</t>
  </si>
  <si>
    <t>7 paket kiriman</t>
  </si>
  <si>
    <t>Ivan Setiawan: Kerudung IRA450/6 kekecilan</t>
  </si>
  <si>
    <t>MEREK</t>
  </si>
  <si>
    <t>RUKO PUTIH</t>
  </si>
  <si>
    <t>MS FO</t>
  </si>
  <si>
    <t>STOK SYST</t>
  </si>
  <si>
    <t>SELISIH</t>
  </si>
  <si>
    <t>MEKAR SARI</t>
  </si>
  <si>
    <t>DATA KATALOG SABTU 22-12-2018</t>
  </si>
  <si>
    <t>23/12/2018</t>
  </si>
  <si>
    <t>Katalog 100-120 INFKD</t>
  </si>
  <si>
    <t>Katalog 100-120 KZTR</t>
  </si>
  <si>
    <t>24/12/2018</t>
  </si>
  <si>
    <t>14 paket kiriman</t>
  </si>
  <si>
    <t>Destu Badriana 1keping</t>
  </si>
  <si>
    <t>25/12/2018</t>
  </si>
  <si>
    <t>3 pengiriman paket</t>
  </si>
  <si>
    <t>DATA KATALOG Rabu 26-12-2018</t>
  </si>
  <si>
    <t>26/12/2018</t>
  </si>
  <si>
    <t>DATA KATALOG Jum'at 4-12-2018</t>
  </si>
  <si>
    <t>SINGGASANA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</si>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</sst>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p-421]#,##0.00;[Red][$Rp-421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3" fontId="0" fillId="0" borderId="1" xfId="0" applyNumberFormat="1" applyBorder="1"/>
    <xf numFmtId="3" fontId="0" fillId="2" borderId="1" xfId="0" applyNumberFormat="1" applyFill="1" applyBorder="1"/>
    <xf numFmtId="0" fontId="2" fillId="2" borderId="1" xfId="0" applyFont="1" applyFill="1" applyBorder="1"/>
    <xf numFmtId="15" fontId="0" fillId="2" borderId="1" xfId="0" applyNumberFormat="1" applyFill="1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0" xfId="0" applyNumberFormat="1"/>
    <xf numFmtId="0" fontId="0" fillId="0" borderId="1" xfId="0" applyFill="1" applyBorder="1"/>
    <xf numFmtId="15" fontId="0" fillId="0" borderId="1" xfId="0" applyNumberFormat="1" applyBorder="1"/>
    <xf numFmtId="0" fontId="0" fillId="0" borderId="0" xfId="0" applyBorder="1"/>
    <xf numFmtId="0" fontId="2" fillId="0" borderId="1" xfId="0" applyFon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right"/>
    </xf>
    <xf numFmtId="3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 applyBorder="1"/>
    <xf numFmtId="0" fontId="0" fillId="3" borderId="1" xfId="0" applyFill="1" applyBorder="1"/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9" fontId="0" fillId="0" borderId="1" xfId="0" applyNumberFormat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3" fontId="0" fillId="0" borderId="0" xfId="0" applyNumberFormat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24"/>
  <sheetViews>
    <sheetView zoomScaleNormal="100" workbookViewId="0">
      <pane ySplit="1" topLeftCell="A2006" activePane="bottomLeft" state="frozen"/>
      <selection pane="bottomLeft" activeCell="D2024" sqref="D2024"/>
    </sheetView>
  </sheetViews>
  <sheetFormatPr defaultRowHeight="15" x14ac:dyDescent="0.25"/>
  <cols>
    <col min="1" max="1" width="10.7109375" bestFit="1" customWidth="1"/>
    <col min="2" max="2" width="35.7109375" bestFit="1" customWidth="1"/>
    <col min="3" max="3" width="2.7109375" customWidth="1"/>
    <col min="4" max="4" width="15.140625" style="2" bestFit="1" customWidth="1"/>
    <col min="5" max="5" width="78.42578125" style="2" bestFit="1" customWidth="1"/>
    <col min="6" max="6" width="11.42578125" bestFit="1" customWidth="1"/>
    <col min="7" max="7" width="12.42578125" bestFit="1" customWidth="1"/>
  </cols>
  <sheetData>
    <row r="1" spans="2:2" x14ac:dyDescent="0.25">
      <c r="B1" s="1" t="s">
        <v>0</v>
      </c>
    </row>
    <row r="2" spans="2:2" x14ac:dyDescent="0.25">
      <c r="B2" s="1"/>
    </row>
    <row r="3" spans="2:2" x14ac:dyDescent="0.25">
      <c r="B3" s="1"/>
    </row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1:6" x14ac:dyDescent="0.25">
      <c r="B17" s="1"/>
    </row>
    <row r="18" spans="1:6" x14ac:dyDescent="0.25">
      <c r="B18" s="1"/>
    </row>
    <row r="19" spans="1:6" x14ac:dyDescent="0.25">
      <c r="B19" s="1"/>
    </row>
    <row r="20" spans="1:6" x14ac:dyDescent="0.25">
      <c r="B20" s="1"/>
    </row>
    <row r="21" spans="1:6" x14ac:dyDescent="0.25">
      <c r="A21" s="3">
        <v>43362</v>
      </c>
    </row>
    <row r="22" spans="1:6" x14ac:dyDescent="0.25">
      <c r="B22" t="s">
        <v>1</v>
      </c>
      <c r="C22" t="s">
        <v>2</v>
      </c>
      <c r="D22" s="2">
        <v>2</v>
      </c>
    </row>
    <row r="23" spans="1:6" x14ac:dyDescent="0.25">
      <c r="B23" t="s">
        <v>3</v>
      </c>
      <c r="C23" t="s">
        <v>2</v>
      </c>
      <c r="D23" s="2">
        <v>6</v>
      </c>
    </row>
    <row r="24" spans="1:6" x14ac:dyDescent="0.25">
      <c r="B24" t="s">
        <v>4</v>
      </c>
      <c r="C24" t="s">
        <v>2</v>
      </c>
      <c r="D24" s="2">
        <v>5</v>
      </c>
    </row>
    <row r="25" spans="1:6" x14ac:dyDescent="0.25">
      <c r="B25" t="s">
        <v>5</v>
      </c>
      <c r="C25" t="s">
        <v>2</v>
      </c>
      <c r="D25" s="2">
        <v>0</v>
      </c>
      <c r="E25" s="4"/>
      <c r="F25" s="5"/>
    </row>
    <row r="26" spans="1:6" x14ac:dyDescent="0.25">
      <c r="B26" t="s">
        <v>6</v>
      </c>
      <c r="C26" t="s">
        <v>2</v>
      </c>
      <c r="D26" s="2">
        <v>0</v>
      </c>
      <c r="E26" s="52"/>
      <c r="F26" s="52"/>
    </row>
    <row r="27" spans="1:6" x14ac:dyDescent="0.25">
      <c r="B27" t="s">
        <v>7</v>
      </c>
      <c r="C27" t="s">
        <v>2</v>
      </c>
      <c r="D27" s="2">
        <v>2</v>
      </c>
      <c r="E27" s="52"/>
      <c r="F27" s="52"/>
    </row>
    <row r="28" spans="1:6" x14ac:dyDescent="0.25">
      <c r="E28" s="4"/>
      <c r="F28" s="5"/>
    </row>
    <row r="29" spans="1:6" x14ac:dyDescent="0.25">
      <c r="B29" t="s">
        <v>8</v>
      </c>
      <c r="C29" t="s">
        <v>2</v>
      </c>
      <c r="D29" s="6">
        <f>SUM(D30:D32)</f>
        <v>10806691</v>
      </c>
      <c r="E29" s="4"/>
      <c r="F29" s="5"/>
    </row>
    <row r="30" spans="1:6" x14ac:dyDescent="0.25">
      <c r="B30" t="s">
        <v>9</v>
      </c>
      <c r="C30" t="s">
        <v>2</v>
      </c>
      <c r="D30" s="6">
        <v>4403602</v>
      </c>
      <c r="F30" s="7"/>
    </row>
    <row r="31" spans="1:6" x14ac:dyDescent="0.25">
      <c r="B31" t="s">
        <v>10</v>
      </c>
      <c r="C31" t="s">
        <v>2</v>
      </c>
      <c r="D31" s="6">
        <v>1438940</v>
      </c>
      <c r="F31" s="7"/>
    </row>
    <row r="32" spans="1:6" x14ac:dyDescent="0.25">
      <c r="B32" t="s">
        <v>11</v>
      </c>
      <c r="C32" t="s">
        <v>2</v>
      </c>
      <c r="D32" s="6">
        <v>4964149</v>
      </c>
    </row>
    <row r="34" spans="1:6" x14ac:dyDescent="0.25">
      <c r="B34" t="s">
        <v>12</v>
      </c>
      <c r="C34" t="s">
        <v>2</v>
      </c>
      <c r="D34" s="6">
        <v>348075</v>
      </c>
      <c r="E34" s="2" t="s">
        <v>13</v>
      </c>
    </row>
    <row r="36" spans="1:6" x14ac:dyDescent="0.25">
      <c r="B36" t="s">
        <v>14</v>
      </c>
      <c r="C36" t="s">
        <v>2</v>
      </c>
      <c r="D36" s="2">
        <v>1</v>
      </c>
      <c r="E36" s="2" t="s">
        <v>15</v>
      </c>
    </row>
    <row r="37" spans="1:6" x14ac:dyDescent="0.25">
      <c r="B37" t="s">
        <v>16</v>
      </c>
      <c r="C37" t="s">
        <v>2</v>
      </c>
      <c r="D37" s="2">
        <v>11</v>
      </c>
      <c r="E37"/>
    </row>
    <row r="38" spans="1:6" x14ac:dyDescent="0.25">
      <c r="E38"/>
    </row>
    <row r="39" spans="1:6" x14ac:dyDescent="0.25">
      <c r="B39" s="1"/>
    </row>
    <row r="40" spans="1:6" x14ac:dyDescent="0.25">
      <c r="A40" s="3">
        <v>43363</v>
      </c>
    </row>
    <row r="41" spans="1:6" x14ac:dyDescent="0.25">
      <c r="B41" t="s">
        <v>1</v>
      </c>
      <c r="C41" t="s">
        <v>2</v>
      </c>
      <c r="D41" s="2">
        <v>2</v>
      </c>
    </row>
    <row r="42" spans="1:6" x14ac:dyDescent="0.25">
      <c r="B42" t="s">
        <v>3</v>
      </c>
      <c r="C42" t="s">
        <v>2</v>
      </c>
      <c r="D42" s="2">
        <v>5</v>
      </c>
    </row>
    <row r="43" spans="1:6" x14ac:dyDescent="0.25">
      <c r="B43" t="s">
        <v>4</v>
      </c>
      <c r="C43" t="s">
        <v>2</v>
      </c>
      <c r="D43" s="2">
        <v>5</v>
      </c>
    </row>
    <row r="44" spans="1:6" x14ac:dyDescent="0.25">
      <c r="B44" t="s">
        <v>5</v>
      </c>
      <c r="C44" t="s">
        <v>2</v>
      </c>
      <c r="D44" s="2">
        <v>0</v>
      </c>
      <c r="E44" s="4"/>
      <c r="F44" s="5"/>
    </row>
    <row r="45" spans="1:6" ht="15" customHeight="1" x14ac:dyDescent="0.25">
      <c r="B45" t="s">
        <v>6</v>
      </c>
      <c r="C45" t="s">
        <v>2</v>
      </c>
      <c r="D45" s="2">
        <v>1</v>
      </c>
      <c r="E45" s="8" t="s">
        <v>17</v>
      </c>
      <c r="F45" s="8"/>
    </row>
    <row r="46" spans="1:6" x14ac:dyDescent="0.25">
      <c r="B46" t="s">
        <v>7</v>
      </c>
      <c r="C46" t="s">
        <v>2</v>
      </c>
      <c r="D46" s="2">
        <v>4</v>
      </c>
      <c r="E46" s="8"/>
      <c r="F46" s="8"/>
    </row>
    <row r="47" spans="1:6" x14ac:dyDescent="0.25">
      <c r="E47" s="4"/>
      <c r="F47" s="5"/>
    </row>
    <row r="48" spans="1:6" x14ac:dyDescent="0.25">
      <c r="B48" t="s">
        <v>8</v>
      </c>
      <c r="C48" t="s">
        <v>2</v>
      </c>
      <c r="D48" s="6">
        <f>SUM(D49:D51)</f>
        <v>11216274</v>
      </c>
      <c r="E48" s="4"/>
      <c r="F48" s="5"/>
    </row>
    <row r="49" spans="1:6" x14ac:dyDescent="0.25">
      <c r="B49" t="s">
        <v>9</v>
      </c>
      <c r="C49" t="s">
        <v>2</v>
      </c>
      <c r="D49" s="6">
        <v>4056464</v>
      </c>
      <c r="F49" s="7"/>
    </row>
    <row r="50" spans="1:6" x14ac:dyDescent="0.25">
      <c r="B50" t="s">
        <v>10</v>
      </c>
      <c r="C50" t="s">
        <v>2</v>
      </c>
      <c r="D50" s="6">
        <v>642077</v>
      </c>
      <c r="F50" s="7"/>
    </row>
    <row r="51" spans="1:6" x14ac:dyDescent="0.25">
      <c r="B51" t="s">
        <v>11</v>
      </c>
      <c r="C51" t="s">
        <v>2</v>
      </c>
      <c r="D51" s="6">
        <v>6517733</v>
      </c>
    </row>
    <row r="53" spans="1:6" x14ac:dyDescent="0.25">
      <c r="B53" t="s">
        <v>12</v>
      </c>
      <c r="C53" t="s">
        <v>2</v>
      </c>
      <c r="D53" s="6">
        <v>484252</v>
      </c>
      <c r="E53" s="2" t="s">
        <v>13</v>
      </c>
    </row>
    <row r="55" spans="1:6" x14ac:dyDescent="0.25">
      <c r="B55" t="s">
        <v>14</v>
      </c>
      <c r="C55" t="s">
        <v>2</v>
      </c>
      <c r="D55" s="2">
        <v>0</v>
      </c>
    </row>
    <row r="56" spans="1:6" x14ac:dyDescent="0.25">
      <c r="B56" t="s">
        <v>16</v>
      </c>
      <c r="C56" t="s">
        <v>2</v>
      </c>
      <c r="D56" s="2">
        <v>4</v>
      </c>
      <c r="E56"/>
    </row>
    <row r="59" spans="1:6" x14ac:dyDescent="0.25">
      <c r="A59" s="3">
        <v>43364</v>
      </c>
    </row>
    <row r="60" spans="1:6" x14ac:dyDescent="0.25">
      <c r="B60" t="s">
        <v>1</v>
      </c>
      <c r="C60" t="s">
        <v>2</v>
      </c>
      <c r="D60" s="2">
        <v>3</v>
      </c>
    </row>
    <row r="61" spans="1:6" x14ac:dyDescent="0.25">
      <c r="B61" t="s">
        <v>3</v>
      </c>
      <c r="C61" t="s">
        <v>2</v>
      </c>
      <c r="D61" s="2">
        <v>2</v>
      </c>
    </row>
    <row r="62" spans="1:6" x14ac:dyDescent="0.25">
      <c r="B62" t="s">
        <v>4</v>
      </c>
      <c r="C62" t="s">
        <v>2</v>
      </c>
      <c r="D62" s="2">
        <v>2</v>
      </c>
    </row>
    <row r="63" spans="1:6" x14ac:dyDescent="0.25">
      <c r="B63" t="s">
        <v>5</v>
      </c>
      <c r="C63" t="s">
        <v>2</v>
      </c>
      <c r="D63" s="2">
        <v>0</v>
      </c>
      <c r="E63" s="4"/>
    </row>
    <row r="64" spans="1:6" x14ac:dyDescent="0.25">
      <c r="B64" t="s">
        <v>6</v>
      </c>
      <c r="C64" t="s">
        <v>2</v>
      </c>
      <c r="D64" s="2">
        <v>0</v>
      </c>
      <c r="E64" s="8"/>
    </row>
    <row r="65" spans="1:5" x14ac:dyDescent="0.25">
      <c r="B65" t="s">
        <v>7</v>
      </c>
      <c r="C65" t="s">
        <v>2</v>
      </c>
      <c r="D65" s="2">
        <v>4</v>
      </c>
      <c r="E65" s="8"/>
    </row>
    <row r="66" spans="1:5" x14ac:dyDescent="0.25">
      <c r="E66" s="4"/>
    </row>
    <row r="67" spans="1:5" x14ac:dyDescent="0.25">
      <c r="B67" t="s">
        <v>8</v>
      </c>
      <c r="C67" t="s">
        <v>2</v>
      </c>
      <c r="D67" s="6">
        <f>SUM(D68:D70)</f>
        <v>5074340</v>
      </c>
      <c r="E67" s="4"/>
    </row>
    <row r="68" spans="1:5" x14ac:dyDescent="0.25">
      <c r="B68" t="s">
        <v>9</v>
      </c>
      <c r="C68" t="s">
        <v>2</v>
      </c>
      <c r="D68" s="6">
        <v>3687735</v>
      </c>
    </row>
    <row r="69" spans="1:5" x14ac:dyDescent="0.25">
      <c r="B69" t="s">
        <v>10</v>
      </c>
      <c r="C69" t="s">
        <v>2</v>
      </c>
      <c r="D69" s="6">
        <v>167651</v>
      </c>
    </row>
    <row r="70" spans="1:5" x14ac:dyDescent="0.25">
      <c r="B70" t="s">
        <v>11</v>
      </c>
      <c r="C70" t="s">
        <v>2</v>
      </c>
      <c r="D70" s="6">
        <v>1218954</v>
      </c>
    </row>
    <row r="72" spans="1:5" x14ac:dyDescent="0.25">
      <c r="B72" t="s">
        <v>12</v>
      </c>
      <c r="C72" t="s">
        <v>2</v>
      </c>
      <c r="D72" s="6">
        <v>0</v>
      </c>
      <c r="E72" s="2" t="s">
        <v>18</v>
      </c>
    </row>
    <row r="74" spans="1:5" x14ac:dyDescent="0.25">
      <c r="B74" t="s">
        <v>14</v>
      </c>
      <c r="C74" t="s">
        <v>2</v>
      </c>
      <c r="D74" s="2">
        <v>0</v>
      </c>
    </row>
    <row r="75" spans="1:5" x14ac:dyDescent="0.25">
      <c r="B75" t="s">
        <v>16</v>
      </c>
      <c r="C75" t="s">
        <v>2</v>
      </c>
      <c r="D75" s="2">
        <v>5</v>
      </c>
      <c r="E75"/>
    </row>
    <row r="78" spans="1:5" x14ac:dyDescent="0.25">
      <c r="A78" s="3">
        <v>43365</v>
      </c>
      <c r="B78" t="s">
        <v>1</v>
      </c>
      <c r="C78" t="s">
        <v>2</v>
      </c>
      <c r="D78" s="2">
        <v>1</v>
      </c>
    </row>
    <row r="79" spans="1:5" x14ac:dyDescent="0.25">
      <c r="B79" t="s">
        <v>3</v>
      </c>
      <c r="C79" t="s">
        <v>2</v>
      </c>
      <c r="D79" s="2">
        <v>7</v>
      </c>
    </row>
    <row r="80" spans="1:5" x14ac:dyDescent="0.25">
      <c r="B80" t="s">
        <v>4</v>
      </c>
      <c r="C80" t="s">
        <v>2</v>
      </c>
      <c r="D80" s="2">
        <v>6</v>
      </c>
    </row>
    <row r="81" spans="1:5" x14ac:dyDescent="0.25">
      <c r="B81" t="s">
        <v>5</v>
      </c>
      <c r="C81" t="s">
        <v>2</v>
      </c>
      <c r="D81" s="2">
        <v>1</v>
      </c>
      <c r="E81" s="4"/>
    </row>
    <row r="82" spans="1:5" x14ac:dyDescent="0.25">
      <c r="B82" t="s">
        <v>6</v>
      </c>
      <c r="C82" t="s">
        <v>2</v>
      </c>
      <c r="D82" s="2">
        <v>1</v>
      </c>
      <c r="E82" s="8"/>
    </row>
    <row r="83" spans="1:5" x14ac:dyDescent="0.25">
      <c r="B83" t="s">
        <v>7</v>
      </c>
      <c r="C83" t="s">
        <v>2</v>
      </c>
      <c r="D83" s="2">
        <v>3</v>
      </c>
      <c r="E83" s="8"/>
    </row>
    <row r="84" spans="1:5" x14ac:dyDescent="0.25">
      <c r="E84" s="4"/>
    </row>
    <row r="85" spans="1:5" x14ac:dyDescent="0.25">
      <c r="B85" t="s">
        <v>8</v>
      </c>
      <c r="C85" t="s">
        <v>2</v>
      </c>
      <c r="D85" s="6">
        <f>SUM(D86:D88)</f>
        <v>6764411</v>
      </c>
      <c r="E85" s="4"/>
    </row>
    <row r="86" spans="1:5" x14ac:dyDescent="0.25">
      <c r="B86" t="s">
        <v>19</v>
      </c>
      <c r="C86" t="s">
        <v>2</v>
      </c>
      <c r="D86" s="6">
        <v>4235713</v>
      </c>
    </row>
    <row r="87" spans="1:5" x14ac:dyDescent="0.25">
      <c r="B87" t="s">
        <v>10</v>
      </c>
      <c r="C87" t="s">
        <v>2</v>
      </c>
      <c r="D87" s="6">
        <v>95113</v>
      </c>
    </row>
    <row r="88" spans="1:5" x14ac:dyDescent="0.25">
      <c r="B88" t="s">
        <v>20</v>
      </c>
      <c r="C88" t="s">
        <v>2</v>
      </c>
      <c r="D88" s="6">
        <v>2433585</v>
      </c>
    </row>
    <row r="90" spans="1:5" x14ac:dyDescent="0.25">
      <c r="B90" t="s">
        <v>12</v>
      </c>
      <c r="C90" t="s">
        <v>2</v>
      </c>
      <c r="D90" s="6">
        <v>467102</v>
      </c>
      <c r="E90" s="2" t="s">
        <v>13</v>
      </c>
    </row>
    <row r="92" spans="1:5" x14ac:dyDescent="0.25">
      <c r="B92" t="s">
        <v>14</v>
      </c>
      <c r="C92" t="s">
        <v>2</v>
      </c>
      <c r="D92" s="2">
        <v>0</v>
      </c>
    </row>
    <row r="93" spans="1:5" x14ac:dyDescent="0.25">
      <c r="B93" t="s">
        <v>16</v>
      </c>
      <c r="C93" t="s">
        <v>2</v>
      </c>
      <c r="D93" s="2">
        <v>8</v>
      </c>
      <c r="E93"/>
    </row>
    <row r="96" spans="1:5" x14ac:dyDescent="0.25">
      <c r="A96" s="3">
        <v>43366</v>
      </c>
      <c r="B96" t="s">
        <v>1</v>
      </c>
      <c r="C96" t="s">
        <v>2</v>
      </c>
      <c r="D96" s="2">
        <v>1</v>
      </c>
    </row>
    <row r="97" spans="2:5" x14ac:dyDescent="0.25">
      <c r="B97" t="s">
        <v>3</v>
      </c>
      <c r="C97" t="s">
        <v>2</v>
      </c>
      <c r="D97" s="2">
        <v>58</v>
      </c>
    </row>
    <row r="98" spans="2:5" x14ac:dyDescent="0.25">
      <c r="B98" t="s">
        <v>4</v>
      </c>
      <c r="C98" t="s">
        <v>2</v>
      </c>
      <c r="D98" s="2">
        <v>34</v>
      </c>
    </row>
    <row r="99" spans="2:5" x14ac:dyDescent="0.25">
      <c r="B99" t="s">
        <v>5</v>
      </c>
      <c r="C99" t="s">
        <v>2</v>
      </c>
      <c r="D99" s="2">
        <v>0</v>
      </c>
      <c r="E99" s="4"/>
    </row>
    <row r="100" spans="2:5" x14ac:dyDescent="0.25">
      <c r="B100" t="s">
        <v>6</v>
      </c>
      <c r="C100" t="s">
        <v>2</v>
      </c>
      <c r="D100" s="2">
        <v>0</v>
      </c>
      <c r="E100" s="8"/>
    </row>
    <row r="101" spans="2:5" x14ac:dyDescent="0.25">
      <c r="B101" t="s">
        <v>7</v>
      </c>
      <c r="C101" t="s">
        <v>2</v>
      </c>
      <c r="D101" s="2">
        <v>3</v>
      </c>
      <c r="E101" s="8"/>
    </row>
    <row r="102" spans="2:5" x14ac:dyDescent="0.25">
      <c r="E102" s="4"/>
    </row>
    <row r="103" spans="2:5" x14ac:dyDescent="0.25">
      <c r="B103" t="s">
        <v>8</v>
      </c>
      <c r="C103" t="s">
        <v>2</v>
      </c>
      <c r="D103" s="6">
        <f>SUM(D104:D106)</f>
        <v>8071208</v>
      </c>
      <c r="E103" s="4"/>
    </row>
    <row r="104" spans="2:5" x14ac:dyDescent="0.25">
      <c r="B104" t="s">
        <v>19</v>
      </c>
      <c r="C104" t="s">
        <v>2</v>
      </c>
      <c r="D104" s="6">
        <v>6669817</v>
      </c>
    </row>
    <row r="105" spans="2:5" x14ac:dyDescent="0.25">
      <c r="B105" t="s">
        <v>10</v>
      </c>
      <c r="C105" t="s">
        <v>2</v>
      </c>
      <c r="D105" s="6">
        <v>1041603</v>
      </c>
    </row>
    <row r="106" spans="2:5" x14ac:dyDescent="0.25">
      <c r="B106" t="s">
        <v>20</v>
      </c>
      <c r="C106" t="s">
        <v>2</v>
      </c>
      <c r="D106" s="6">
        <v>359788</v>
      </c>
    </row>
    <row r="108" spans="2:5" x14ac:dyDescent="0.25">
      <c r="B108" t="s">
        <v>12</v>
      </c>
      <c r="C108" t="s">
        <v>2</v>
      </c>
      <c r="D108" s="6">
        <v>1122002</v>
      </c>
      <c r="E108" s="2" t="s">
        <v>21</v>
      </c>
    </row>
    <row r="110" spans="2:5" x14ac:dyDescent="0.25">
      <c r="B110" t="s">
        <v>14</v>
      </c>
      <c r="C110" t="s">
        <v>2</v>
      </c>
      <c r="D110" s="2">
        <v>0</v>
      </c>
    </row>
    <row r="111" spans="2:5" x14ac:dyDescent="0.25">
      <c r="B111" t="s">
        <v>16</v>
      </c>
      <c r="C111" t="s">
        <v>2</v>
      </c>
      <c r="D111" s="2">
        <v>2</v>
      </c>
      <c r="E111"/>
    </row>
    <row r="113" spans="1:5" x14ac:dyDescent="0.25">
      <c r="A113" s="3">
        <v>43366</v>
      </c>
      <c r="B113" t="s">
        <v>1</v>
      </c>
      <c r="C113" t="s">
        <v>2</v>
      </c>
      <c r="D113" s="2">
        <v>2</v>
      </c>
    </row>
    <row r="114" spans="1:5" x14ac:dyDescent="0.25">
      <c r="B114" t="s">
        <v>3</v>
      </c>
      <c r="C114" t="s">
        <v>2</v>
      </c>
      <c r="D114" s="2">
        <v>3</v>
      </c>
    </row>
    <row r="115" spans="1:5" x14ac:dyDescent="0.25">
      <c r="B115" t="s">
        <v>4</v>
      </c>
      <c r="C115" t="s">
        <v>2</v>
      </c>
      <c r="D115" s="2">
        <v>3</v>
      </c>
    </row>
    <row r="116" spans="1:5" x14ac:dyDescent="0.25">
      <c r="B116" t="s">
        <v>5</v>
      </c>
      <c r="C116" t="s">
        <v>2</v>
      </c>
      <c r="D116" s="2">
        <v>0</v>
      </c>
      <c r="E116" s="4"/>
    </row>
    <row r="117" spans="1:5" x14ac:dyDescent="0.25">
      <c r="B117" t="s">
        <v>6</v>
      </c>
      <c r="C117" t="s">
        <v>2</v>
      </c>
      <c r="D117" s="2">
        <v>0</v>
      </c>
      <c r="E117" s="8"/>
    </row>
    <row r="118" spans="1:5" x14ac:dyDescent="0.25">
      <c r="B118" t="s">
        <v>7</v>
      </c>
      <c r="C118" t="s">
        <v>2</v>
      </c>
      <c r="D118" s="2">
        <v>3</v>
      </c>
      <c r="E118" s="8"/>
    </row>
    <row r="119" spans="1:5" x14ac:dyDescent="0.25">
      <c r="E119" s="4"/>
    </row>
    <row r="120" spans="1:5" x14ac:dyDescent="0.25">
      <c r="B120" t="s">
        <v>8</v>
      </c>
      <c r="C120" t="s">
        <v>2</v>
      </c>
      <c r="D120" s="6">
        <f>SUM(D121:D123)</f>
        <v>4368036</v>
      </c>
      <c r="E120" s="4"/>
    </row>
    <row r="121" spans="1:5" x14ac:dyDescent="0.25">
      <c r="B121" t="s">
        <v>19</v>
      </c>
      <c r="C121" t="s">
        <v>2</v>
      </c>
      <c r="D121" s="6">
        <v>3807747</v>
      </c>
    </row>
    <row r="122" spans="1:5" x14ac:dyDescent="0.25">
      <c r="B122" t="s">
        <v>10</v>
      </c>
      <c r="C122" t="s">
        <v>2</v>
      </c>
      <c r="D122" s="6">
        <v>435926</v>
      </c>
    </row>
    <row r="123" spans="1:5" x14ac:dyDescent="0.25">
      <c r="B123" t="s">
        <v>20</v>
      </c>
      <c r="C123" t="s">
        <v>2</v>
      </c>
      <c r="D123" s="6">
        <v>124363</v>
      </c>
    </row>
    <row r="125" spans="1:5" x14ac:dyDescent="0.25">
      <c r="B125" t="s">
        <v>12</v>
      </c>
      <c r="C125" t="s">
        <v>2</v>
      </c>
      <c r="D125" s="6">
        <v>574527</v>
      </c>
      <c r="E125" s="2" t="s">
        <v>22</v>
      </c>
    </row>
    <row r="127" spans="1:5" x14ac:dyDescent="0.25">
      <c r="B127" t="s">
        <v>14</v>
      </c>
      <c r="C127" t="s">
        <v>2</v>
      </c>
      <c r="D127" s="2">
        <v>0</v>
      </c>
    </row>
    <row r="128" spans="1:5" x14ac:dyDescent="0.25">
      <c r="B128" t="s">
        <v>16</v>
      </c>
      <c r="C128" t="s">
        <v>2</v>
      </c>
      <c r="D128" s="2">
        <v>3</v>
      </c>
      <c r="E128"/>
    </row>
    <row r="132" spans="1:5" x14ac:dyDescent="0.25">
      <c r="A132" s="3">
        <v>43368</v>
      </c>
      <c r="B132" t="s">
        <v>1</v>
      </c>
      <c r="C132" t="s">
        <v>2</v>
      </c>
      <c r="D132" s="2">
        <v>3</v>
      </c>
    </row>
    <row r="133" spans="1:5" x14ac:dyDescent="0.25">
      <c r="B133" t="s">
        <v>3</v>
      </c>
      <c r="C133" t="s">
        <v>2</v>
      </c>
      <c r="D133" s="2">
        <v>3</v>
      </c>
    </row>
    <row r="134" spans="1:5" x14ac:dyDescent="0.25">
      <c r="B134" t="s">
        <v>4</v>
      </c>
      <c r="C134" t="s">
        <v>2</v>
      </c>
      <c r="D134" s="2">
        <v>3</v>
      </c>
    </row>
    <row r="135" spans="1:5" x14ac:dyDescent="0.25">
      <c r="B135" t="s">
        <v>5</v>
      </c>
      <c r="C135" t="s">
        <v>2</v>
      </c>
      <c r="D135" s="2">
        <v>0</v>
      </c>
      <c r="E135" s="4"/>
    </row>
    <row r="136" spans="1:5" x14ac:dyDescent="0.25">
      <c r="B136" t="s">
        <v>6</v>
      </c>
      <c r="C136" t="s">
        <v>2</v>
      </c>
      <c r="D136" s="2">
        <v>0</v>
      </c>
      <c r="E136" s="8"/>
    </row>
    <row r="137" spans="1:5" x14ac:dyDescent="0.25">
      <c r="B137" t="s">
        <v>7</v>
      </c>
      <c r="C137" t="s">
        <v>2</v>
      </c>
      <c r="D137" s="2">
        <v>3</v>
      </c>
      <c r="E137" s="8"/>
    </row>
    <row r="138" spans="1:5" x14ac:dyDescent="0.25">
      <c r="E138" s="4"/>
    </row>
    <row r="139" spans="1:5" x14ac:dyDescent="0.25">
      <c r="B139" t="s">
        <v>8</v>
      </c>
      <c r="C139" t="s">
        <v>2</v>
      </c>
      <c r="D139" s="6">
        <f>SUM(D140:D142)</f>
        <v>6878845</v>
      </c>
      <c r="E139" s="4"/>
    </row>
    <row r="140" spans="1:5" x14ac:dyDescent="0.25">
      <c r="B140" t="s">
        <v>19</v>
      </c>
      <c r="C140" t="s">
        <v>2</v>
      </c>
      <c r="D140" s="6">
        <v>5482633</v>
      </c>
    </row>
    <row r="141" spans="1:5" x14ac:dyDescent="0.25">
      <c r="B141" t="s">
        <v>10</v>
      </c>
      <c r="C141" t="s">
        <v>2</v>
      </c>
      <c r="D141" s="6">
        <v>478623</v>
      </c>
    </row>
    <row r="142" spans="1:5" x14ac:dyDescent="0.25">
      <c r="B142" t="s">
        <v>20</v>
      </c>
      <c r="C142" t="s">
        <v>2</v>
      </c>
      <c r="D142" s="6">
        <v>917589</v>
      </c>
    </row>
    <row r="144" spans="1:5" x14ac:dyDescent="0.25">
      <c r="B144" t="s">
        <v>12</v>
      </c>
      <c r="C144" t="s">
        <v>2</v>
      </c>
      <c r="D144" s="6">
        <v>0</v>
      </c>
      <c r="E144" s="2" t="s">
        <v>23</v>
      </c>
    </row>
    <row r="146" spans="1:5" x14ac:dyDescent="0.25">
      <c r="B146" t="s">
        <v>14</v>
      </c>
      <c r="C146" t="s">
        <v>2</v>
      </c>
      <c r="D146" s="2">
        <v>0</v>
      </c>
    </row>
    <row r="147" spans="1:5" x14ac:dyDescent="0.25">
      <c r="B147" t="s">
        <v>16</v>
      </c>
      <c r="C147" t="s">
        <v>2</v>
      </c>
      <c r="D147" s="2">
        <v>7</v>
      </c>
      <c r="E147"/>
    </row>
    <row r="150" spans="1:5" x14ac:dyDescent="0.25">
      <c r="A150" s="3">
        <v>43369</v>
      </c>
      <c r="B150" t="s">
        <v>1</v>
      </c>
      <c r="C150" t="s">
        <v>2</v>
      </c>
      <c r="D150" s="2">
        <v>2</v>
      </c>
    </row>
    <row r="151" spans="1:5" x14ac:dyDescent="0.25">
      <c r="B151" t="s">
        <v>3</v>
      </c>
      <c r="C151" t="s">
        <v>2</v>
      </c>
      <c r="D151" s="2">
        <v>2</v>
      </c>
    </row>
    <row r="152" spans="1:5" x14ac:dyDescent="0.25">
      <c r="B152" t="s">
        <v>4</v>
      </c>
      <c r="C152" t="s">
        <v>2</v>
      </c>
      <c r="D152" s="2">
        <v>2</v>
      </c>
    </row>
    <row r="153" spans="1:5" x14ac:dyDescent="0.25">
      <c r="B153" t="s">
        <v>5</v>
      </c>
      <c r="C153" t="s">
        <v>2</v>
      </c>
      <c r="D153" s="2">
        <v>0</v>
      </c>
      <c r="E153" s="4"/>
    </row>
    <row r="154" spans="1:5" x14ac:dyDescent="0.25">
      <c r="B154" t="s">
        <v>6</v>
      </c>
      <c r="C154" t="s">
        <v>2</v>
      </c>
      <c r="D154" s="2">
        <v>0</v>
      </c>
      <c r="E154" s="8"/>
    </row>
    <row r="155" spans="1:5" x14ac:dyDescent="0.25">
      <c r="B155" t="s">
        <v>7</v>
      </c>
      <c r="C155" t="s">
        <v>2</v>
      </c>
      <c r="D155" s="2">
        <v>3</v>
      </c>
      <c r="E155" s="8"/>
    </row>
    <row r="156" spans="1:5" x14ac:dyDescent="0.25">
      <c r="E156" s="4"/>
    </row>
    <row r="157" spans="1:5" x14ac:dyDescent="0.25">
      <c r="B157" t="s">
        <v>8</v>
      </c>
      <c r="C157" t="s">
        <v>2</v>
      </c>
      <c r="D157" s="6">
        <f>SUM(D158:D160)</f>
        <v>6886940</v>
      </c>
      <c r="E157" s="4"/>
    </row>
    <row r="158" spans="1:5" x14ac:dyDescent="0.25">
      <c r="B158" t="s">
        <v>19</v>
      </c>
      <c r="C158" t="s">
        <v>2</v>
      </c>
      <c r="D158" s="6">
        <v>5441501</v>
      </c>
    </row>
    <row r="159" spans="1:5" x14ac:dyDescent="0.25">
      <c r="B159" t="s">
        <v>10</v>
      </c>
      <c r="C159" t="s">
        <v>2</v>
      </c>
      <c r="D159" s="6">
        <v>413701</v>
      </c>
    </row>
    <row r="160" spans="1:5" x14ac:dyDescent="0.25">
      <c r="B160" t="s">
        <v>20</v>
      </c>
      <c r="C160" t="s">
        <v>2</v>
      </c>
      <c r="D160" s="6">
        <v>1031738</v>
      </c>
    </row>
    <row r="162" spans="1:5" x14ac:dyDescent="0.25">
      <c r="B162" t="s">
        <v>12</v>
      </c>
      <c r="C162" t="s">
        <v>2</v>
      </c>
      <c r="D162" s="6">
        <v>0</v>
      </c>
      <c r="E162" s="2" t="s">
        <v>23</v>
      </c>
    </row>
    <row r="164" spans="1:5" x14ac:dyDescent="0.25">
      <c r="B164" t="s">
        <v>14</v>
      </c>
      <c r="C164" t="s">
        <v>2</v>
      </c>
      <c r="D164" s="2">
        <v>0</v>
      </c>
    </row>
    <row r="165" spans="1:5" x14ac:dyDescent="0.25">
      <c r="B165" t="s">
        <v>16</v>
      </c>
      <c r="C165" t="s">
        <v>2</v>
      </c>
      <c r="D165" s="2">
        <v>6</v>
      </c>
      <c r="E165"/>
    </row>
    <row r="166" spans="1:5" x14ac:dyDescent="0.25">
      <c r="A166" s="9"/>
      <c r="B166" s="9"/>
      <c r="C166" s="9"/>
      <c r="D166" s="10"/>
      <c r="E166" s="10"/>
    </row>
    <row r="167" spans="1:5" x14ac:dyDescent="0.25">
      <c r="A167" s="3">
        <v>43370</v>
      </c>
      <c r="B167" t="s">
        <v>1</v>
      </c>
      <c r="C167" t="s">
        <v>2</v>
      </c>
      <c r="D167" s="2">
        <v>3</v>
      </c>
    </row>
    <row r="168" spans="1:5" x14ac:dyDescent="0.25">
      <c r="B168" t="s">
        <v>3</v>
      </c>
      <c r="C168" t="s">
        <v>2</v>
      </c>
      <c r="D168" s="2">
        <v>2</v>
      </c>
    </row>
    <row r="169" spans="1:5" x14ac:dyDescent="0.25">
      <c r="B169" t="s">
        <v>4</v>
      </c>
      <c r="C169" t="s">
        <v>2</v>
      </c>
      <c r="D169" s="2">
        <v>2</v>
      </c>
    </row>
    <row r="170" spans="1:5" x14ac:dyDescent="0.25">
      <c r="B170" t="s">
        <v>5</v>
      </c>
      <c r="C170" t="s">
        <v>2</v>
      </c>
      <c r="D170" s="2">
        <v>0</v>
      </c>
      <c r="E170" s="4"/>
    </row>
    <row r="171" spans="1:5" x14ac:dyDescent="0.25">
      <c r="B171" t="s">
        <v>6</v>
      </c>
      <c r="C171" t="s">
        <v>2</v>
      </c>
      <c r="D171" s="2">
        <v>0</v>
      </c>
      <c r="E171" s="8"/>
    </row>
    <row r="172" spans="1:5" x14ac:dyDescent="0.25">
      <c r="B172" t="s">
        <v>7</v>
      </c>
      <c r="C172" t="s">
        <v>2</v>
      </c>
      <c r="D172" s="2">
        <v>3</v>
      </c>
      <c r="E172" s="8"/>
    </row>
    <row r="173" spans="1:5" x14ac:dyDescent="0.25">
      <c r="E173" s="4"/>
    </row>
    <row r="174" spans="1:5" x14ac:dyDescent="0.25">
      <c r="B174" t="s">
        <v>8</v>
      </c>
      <c r="C174" t="s">
        <v>2</v>
      </c>
      <c r="D174" s="6">
        <f>SUM(D175:D177)</f>
        <v>8412471</v>
      </c>
      <c r="E174" s="4"/>
    </row>
    <row r="175" spans="1:5" x14ac:dyDescent="0.25">
      <c r="B175" t="s">
        <v>19</v>
      </c>
      <c r="C175" t="s">
        <v>2</v>
      </c>
      <c r="D175" s="6">
        <v>5542439</v>
      </c>
    </row>
    <row r="176" spans="1:5" x14ac:dyDescent="0.25">
      <c r="B176" t="s">
        <v>10</v>
      </c>
      <c r="C176" t="s">
        <v>2</v>
      </c>
      <c r="D176" s="6">
        <v>328562</v>
      </c>
    </row>
    <row r="177" spans="1:5" x14ac:dyDescent="0.25">
      <c r="B177" t="s">
        <v>20</v>
      </c>
      <c r="C177" t="s">
        <v>2</v>
      </c>
      <c r="D177" s="6">
        <v>2541470</v>
      </c>
    </row>
    <row r="179" spans="1:5" x14ac:dyDescent="0.25">
      <c r="B179" t="s">
        <v>12</v>
      </c>
      <c r="C179" t="s">
        <v>2</v>
      </c>
      <c r="D179" s="6">
        <v>768252</v>
      </c>
      <c r="E179" s="2" t="s">
        <v>13</v>
      </c>
    </row>
    <row r="181" spans="1:5" x14ac:dyDescent="0.25">
      <c r="B181" t="s">
        <v>14</v>
      </c>
      <c r="C181" t="s">
        <v>2</v>
      </c>
      <c r="D181" s="2">
        <v>0</v>
      </c>
    </row>
    <row r="182" spans="1:5" x14ac:dyDescent="0.25">
      <c r="B182" t="s">
        <v>16</v>
      </c>
      <c r="C182" t="s">
        <v>2</v>
      </c>
      <c r="D182" s="2">
        <v>5</v>
      </c>
      <c r="E182"/>
    </row>
    <row r="184" spans="1:5" x14ac:dyDescent="0.25">
      <c r="B184" t="s">
        <v>24</v>
      </c>
      <c r="C184" t="s">
        <v>2</v>
      </c>
      <c r="D184" s="6">
        <v>8505367</v>
      </c>
    </row>
    <row r="185" spans="1:5" x14ac:dyDescent="0.25">
      <c r="B185" t="s">
        <v>25</v>
      </c>
      <c r="C185" t="s">
        <v>2</v>
      </c>
      <c r="D185" s="2">
        <v>5</v>
      </c>
      <c r="E185" s="2" t="s">
        <v>26</v>
      </c>
    </row>
    <row r="186" spans="1:5" x14ac:dyDescent="0.25">
      <c r="E186" s="11" t="s">
        <v>27</v>
      </c>
    </row>
    <row r="189" spans="1:5" x14ac:dyDescent="0.25">
      <c r="A189" s="9"/>
      <c r="B189" s="9"/>
      <c r="C189" s="9"/>
      <c r="D189" s="10"/>
      <c r="E189" s="10"/>
    </row>
    <row r="190" spans="1:5" x14ac:dyDescent="0.25">
      <c r="A190" s="3">
        <v>43371</v>
      </c>
      <c r="B190" t="s">
        <v>1</v>
      </c>
      <c r="C190" t="s">
        <v>2</v>
      </c>
      <c r="D190" s="2">
        <v>3</v>
      </c>
    </row>
    <row r="191" spans="1:5" x14ac:dyDescent="0.25">
      <c r="B191" t="s">
        <v>3</v>
      </c>
      <c r="C191" t="s">
        <v>2</v>
      </c>
      <c r="D191" s="2">
        <v>3</v>
      </c>
    </row>
    <row r="192" spans="1:5" x14ac:dyDescent="0.25">
      <c r="B192" t="s">
        <v>4</v>
      </c>
      <c r="C192" t="s">
        <v>2</v>
      </c>
      <c r="D192" s="2">
        <v>3</v>
      </c>
    </row>
    <row r="193" spans="2:5" x14ac:dyDescent="0.25">
      <c r="B193" t="s">
        <v>5</v>
      </c>
      <c r="C193" t="s">
        <v>2</v>
      </c>
      <c r="D193" s="2">
        <v>1</v>
      </c>
      <c r="E193" s="4" t="s">
        <v>99</v>
      </c>
    </row>
    <row r="194" spans="2:5" x14ac:dyDescent="0.25">
      <c r="B194" t="s">
        <v>6</v>
      </c>
      <c r="C194" t="s">
        <v>2</v>
      </c>
      <c r="D194" s="2">
        <v>0</v>
      </c>
      <c r="E194" s="8"/>
    </row>
    <row r="195" spans="2:5" x14ac:dyDescent="0.25">
      <c r="B195" t="s">
        <v>7</v>
      </c>
      <c r="C195" t="s">
        <v>2</v>
      </c>
      <c r="D195" s="2">
        <v>3</v>
      </c>
      <c r="E195" s="8"/>
    </row>
    <row r="196" spans="2:5" x14ac:dyDescent="0.25">
      <c r="E196" s="4"/>
    </row>
    <row r="197" spans="2:5" x14ac:dyDescent="0.25">
      <c r="B197" t="s">
        <v>8</v>
      </c>
      <c r="C197" t="s">
        <v>2</v>
      </c>
      <c r="D197" s="6">
        <f>SUM(D198:D200)</f>
        <v>20473163</v>
      </c>
      <c r="E197" s="4"/>
    </row>
    <row r="198" spans="2:5" x14ac:dyDescent="0.25">
      <c r="B198" t="s">
        <v>19</v>
      </c>
      <c r="C198" t="s">
        <v>2</v>
      </c>
      <c r="D198" s="6">
        <v>4867525</v>
      </c>
    </row>
    <row r="199" spans="2:5" x14ac:dyDescent="0.25">
      <c r="B199" t="s">
        <v>10</v>
      </c>
      <c r="C199" t="s">
        <v>2</v>
      </c>
      <c r="D199" s="6">
        <v>460164</v>
      </c>
    </row>
    <row r="200" spans="2:5" x14ac:dyDescent="0.25">
      <c r="B200" t="s">
        <v>20</v>
      </c>
      <c r="C200" t="s">
        <v>2</v>
      </c>
      <c r="D200" s="6">
        <v>15145474</v>
      </c>
    </row>
    <row r="202" spans="2:5" x14ac:dyDescent="0.25">
      <c r="B202" t="s">
        <v>12</v>
      </c>
      <c r="C202" t="s">
        <v>2</v>
      </c>
      <c r="D202" s="6">
        <v>154613</v>
      </c>
      <c r="E202" s="2" t="s">
        <v>98</v>
      </c>
    </row>
    <row r="204" spans="2:5" x14ac:dyDescent="0.25">
      <c r="B204" t="s">
        <v>14</v>
      </c>
      <c r="C204" t="s">
        <v>2</v>
      </c>
      <c r="D204" s="2">
        <v>0</v>
      </c>
    </row>
    <row r="205" spans="2:5" x14ac:dyDescent="0.25">
      <c r="B205" t="s">
        <v>16</v>
      </c>
      <c r="C205" t="s">
        <v>2</v>
      </c>
      <c r="D205" s="2">
        <v>4</v>
      </c>
      <c r="E205"/>
    </row>
    <row r="207" spans="2:5" x14ac:dyDescent="0.25">
      <c r="B207" t="s">
        <v>24</v>
      </c>
      <c r="C207" t="s">
        <v>2</v>
      </c>
      <c r="D207" s="6">
        <v>4382197</v>
      </c>
    </row>
    <row r="208" spans="2:5" x14ac:dyDescent="0.25">
      <c r="B208" t="s">
        <v>25</v>
      </c>
      <c r="C208" t="s">
        <v>2</v>
      </c>
      <c r="D208" s="2">
        <v>4</v>
      </c>
      <c r="E208" s="2" t="s">
        <v>96</v>
      </c>
    </row>
    <row r="209" spans="1:5" x14ac:dyDescent="0.25">
      <c r="E209" s="11" t="s">
        <v>97</v>
      </c>
    </row>
    <row r="212" spans="1:5" x14ac:dyDescent="0.25">
      <c r="A212" s="9"/>
      <c r="B212" s="9"/>
      <c r="C212" s="9"/>
      <c r="D212" s="10"/>
      <c r="E212" s="10"/>
    </row>
    <row r="213" spans="1:5" x14ac:dyDescent="0.25">
      <c r="A213" s="3">
        <v>43372</v>
      </c>
      <c r="B213" t="s">
        <v>1</v>
      </c>
      <c r="C213" t="s">
        <v>2</v>
      </c>
      <c r="D213" s="2">
        <v>2</v>
      </c>
    </row>
    <row r="214" spans="1:5" x14ac:dyDescent="0.25">
      <c r="B214" t="s">
        <v>3</v>
      </c>
      <c r="C214" t="s">
        <v>2</v>
      </c>
      <c r="D214" s="2">
        <v>0</v>
      </c>
    </row>
    <row r="215" spans="1:5" x14ac:dyDescent="0.25">
      <c r="B215" t="s">
        <v>4</v>
      </c>
      <c r="C215" t="s">
        <v>2</v>
      </c>
      <c r="D215" s="2">
        <v>0</v>
      </c>
    </row>
    <row r="216" spans="1:5" x14ac:dyDescent="0.25">
      <c r="B216" t="s">
        <v>5</v>
      </c>
      <c r="C216" t="s">
        <v>2</v>
      </c>
      <c r="D216" s="2">
        <v>0</v>
      </c>
      <c r="E216" s="4"/>
    </row>
    <row r="217" spans="1:5" x14ac:dyDescent="0.25">
      <c r="B217" t="s">
        <v>6</v>
      </c>
      <c r="C217" t="s">
        <v>2</v>
      </c>
      <c r="D217" s="2">
        <v>0</v>
      </c>
      <c r="E217" s="8"/>
    </row>
    <row r="218" spans="1:5" x14ac:dyDescent="0.25">
      <c r="B218" t="s">
        <v>7</v>
      </c>
      <c r="C218" t="s">
        <v>2</v>
      </c>
      <c r="D218" s="2">
        <v>3</v>
      </c>
      <c r="E218" s="8"/>
    </row>
    <row r="219" spans="1:5" x14ac:dyDescent="0.25">
      <c r="E219" s="4"/>
    </row>
    <row r="220" spans="1:5" x14ac:dyDescent="0.25">
      <c r="B220" t="s">
        <v>8</v>
      </c>
      <c r="C220" t="s">
        <v>2</v>
      </c>
      <c r="D220" s="6">
        <f>SUM(D221:D223)</f>
        <v>10424200</v>
      </c>
      <c r="E220" s="4"/>
    </row>
    <row r="221" spans="1:5" x14ac:dyDescent="0.25">
      <c r="B221" t="s">
        <v>19</v>
      </c>
      <c r="C221" t="s">
        <v>2</v>
      </c>
      <c r="D221" s="6">
        <v>5903288</v>
      </c>
    </row>
    <row r="222" spans="1:5" x14ac:dyDescent="0.25">
      <c r="B222" t="s">
        <v>10</v>
      </c>
      <c r="C222" t="s">
        <v>2</v>
      </c>
      <c r="D222" s="6">
        <v>411513</v>
      </c>
    </row>
    <row r="223" spans="1:5" x14ac:dyDescent="0.25">
      <c r="B223" t="s">
        <v>20</v>
      </c>
      <c r="C223" t="s">
        <v>2</v>
      </c>
      <c r="D223" s="6">
        <v>4109399</v>
      </c>
    </row>
    <row r="225" spans="1:5" x14ac:dyDescent="0.25">
      <c r="B225" t="s">
        <v>12</v>
      </c>
      <c r="C225" t="s">
        <v>2</v>
      </c>
      <c r="D225" s="6">
        <v>483002</v>
      </c>
      <c r="E225" s="2" t="s">
        <v>100</v>
      </c>
    </row>
    <row r="227" spans="1:5" x14ac:dyDescent="0.25">
      <c r="B227" t="s">
        <v>14</v>
      </c>
      <c r="C227" t="s">
        <v>2</v>
      </c>
      <c r="D227" s="2">
        <v>0</v>
      </c>
    </row>
    <row r="228" spans="1:5" x14ac:dyDescent="0.25">
      <c r="B228" t="s">
        <v>16</v>
      </c>
      <c r="C228" t="s">
        <v>2</v>
      </c>
      <c r="D228" s="2">
        <v>5</v>
      </c>
      <c r="E228"/>
    </row>
    <row r="230" spans="1:5" x14ac:dyDescent="0.25">
      <c r="B230" t="s">
        <v>24</v>
      </c>
      <c r="C230" t="s">
        <v>2</v>
      </c>
      <c r="D230" s="6">
        <v>1450379</v>
      </c>
    </row>
    <row r="231" spans="1:5" x14ac:dyDescent="0.25">
      <c r="B231" t="s">
        <v>25</v>
      </c>
      <c r="C231" t="s">
        <v>2</v>
      </c>
      <c r="D231" s="2">
        <v>3</v>
      </c>
      <c r="E231" s="2" t="s">
        <v>124</v>
      </c>
    </row>
    <row r="232" spans="1:5" x14ac:dyDescent="0.25">
      <c r="E232" s="11"/>
    </row>
    <row r="234" spans="1:5" x14ac:dyDescent="0.25">
      <c r="A234" s="9"/>
      <c r="B234" s="9"/>
      <c r="C234" s="9"/>
      <c r="D234" s="10"/>
      <c r="E234" s="10"/>
    </row>
    <row r="235" spans="1:5" x14ac:dyDescent="0.25">
      <c r="A235" s="3">
        <v>43373</v>
      </c>
      <c r="B235" t="s">
        <v>1</v>
      </c>
      <c r="C235" t="s">
        <v>2</v>
      </c>
      <c r="D235" s="2">
        <v>2</v>
      </c>
    </row>
    <row r="236" spans="1:5" x14ac:dyDescent="0.25">
      <c r="B236" t="s">
        <v>3</v>
      </c>
      <c r="C236" t="s">
        <v>2</v>
      </c>
      <c r="D236" s="2">
        <v>7</v>
      </c>
    </row>
    <row r="237" spans="1:5" x14ac:dyDescent="0.25">
      <c r="B237" t="s">
        <v>4</v>
      </c>
      <c r="C237" t="s">
        <v>2</v>
      </c>
      <c r="D237" s="2">
        <v>7</v>
      </c>
    </row>
    <row r="238" spans="1:5" x14ac:dyDescent="0.25">
      <c r="B238" t="s">
        <v>5</v>
      </c>
      <c r="C238" t="s">
        <v>2</v>
      </c>
      <c r="D238" s="2">
        <v>0</v>
      </c>
      <c r="E238" s="4"/>
    </row>
    <row r="239" spans="1:5" x14ac:dyDescent="0.25">
      <c r="B239" t="s">
        <v>6</v>
      </c>
      <c r="C239" t="s">
        <v>2</v>
      </c>
      <c r="D239" s="2">
        <v>0</v>
      </c>
      <c r="E239" s="8"/>
    </row>
    <row r="240" spans="1:5" x14ac:dyDescent="0.25">
      <c r="B240" t="s">
        <v>7</v>
      </c>
      <c r="C240" t="s">
        <v>2</v>
      </c>
      <c r="D240" s="2">
        <v>3</v>
      </c>
      <c r="E240" s="8"/>
    </row>
    <row r="241" spans="2:5" x14ac:dyDescent="0.25">
      <c r="E241" s="4"/>
    </row>
    <row r="242" spans="2:5" x14ac:dyDescent="0.25">
      <c r="B242" t="s">
        <v>8</v>
      </c>
      <c r="C242" t="s">
        <v>2</v>
      </c>
      <c r="D242" s="6">
        <f>SUM(D243:D245)</f>
        <v>8606086</v>
      </c>
      <c r="E242" s="4"/>
    </row>
    <row r="243" spans="2:5" x14ac:dyDescent="0.25">
      <c r="B243" t="s">
        <v>19</v>
      </c>
      <c r="C243" t="s">
        <v>2</v>
      </c>
      <c r="D243" s="6">
        <v>6912219</v>
      </c>
    </row>
    <row r="244" spans="2:5" x14ac:dyDescent="0.25">
      <c r="B244" t="s">
        <v>10</v>
      </c>
      <c r="C244" t="s">
        <v>2</v>
      </c>
      <c r="D244" s="6">
        <v>1530941</v>
      </c>
    </row>
    <row r="245" spans="2:5" x14ac:dyDescent="0.25">
      <c r="B245" t="s">
        <v>20</v>
      </c>
      <c r="C245" t="s">
        <v>2</v>
      </c>
      <c r="D245" s="6">
        <v>162926</v>
      </c>
    </row>
    <row r="247" spans="2:5" x14ac:dyDescent="0.25">
      <c r="B247" t="s">
        <v>12</v>
      </c>
      <c r="C247" t="s">
        <v>2</v>
      </c>
      <c r="D247" s="6">
        <v>257952</v>
      </c>
      <c r="E247" s="2" t="s">
        <v>13</v>
      </c>
    </row>
    <row r="249" spans="2:5" x14ac:dyDescent="0.25">
      <c r="B249" t="s">
        <v>14</v>
      </c>
      <c r="C249" t="s">
        <v>2</v>
      </c>
      <c r="D249" s="2">
        <v>2</v>
      </c>
      <c r="E249" s="2" t="s">
        <v>128</v>
      </c>
    </row>
    <row r="250" spans="2:5" x14ac:dyDescent="0.25">
      <c r="B250" t="s">
        <v>16</v>
      </c>
      <c r="C250" t="s">
        <v>2</v>
      </c>
      <c r="D250" s="2">
        <v>6</v>
      </c>
      <c r="E250"/>
    </row>
    <row r="252" spans="2:5" ht="30" x14ac:dyDescent="0.25">
      <c r="B252" t="s">
        <v>24</v>
      </c>
      <c r="C252" t="s">
        <v>2</v>
      </c>
      <c r="D252" s="6">
        <f>Pending!F60</f>
        <v>11497161</v>
      </c>
      <c r="E252" s="30" t="s">
        <v>129</v>
      </c>
    </row>
    <row r="253" spans="2:5" x14ac:dyDescent="0.25">
      <c r="B253" t="s">
        <v>25</v>
      </c>
      <c r="C253" t="s">
        <v>2</v>
      </c>
      <c r="D253" s="6">
        <f>Pending!L60</f>
        <v>717277</v>
      </c>
      <c r="E253" s="2" t="s">
        <v>130</v>
      </c>
    </row>
    <row r="255" spans="2:5" s="31" customFormat="1" x14ac:dyDescent="0.25">
      <c r="D255" s="32"/>
      <c r="E255" s="32"/>
    </row>
    <row r="256" spans="2:5" s="31" customFormat="1" x14ac:dyDescent="0.25">
      <c r="B256" s="32" t="s">
        <v>131</v>
      </c>
      <c r="D256" s="32"/>
      <c r="E256" s="32"/>
    </row>
    <row r="259" spans="1:5" x14ac:dyDescent="0.25">
      <c r="A259" s="51"/>
      <c r="B259" s="51"/>
      <c r="C259" s="51"/>
      <c r="D259" s="51"/>
      <c r="E259" s="51"/>
    </row>
    <row r="260" spans="1:5" x14ac:dyDescent="0.25">
      <c r="A260" s="3">
        <v>43110</v>
      </c>
      <c r="B260" t="s">
        <v>1</v>
      </c>
      <c r="C260" t="s">
        <v>2</v>
      </c>
      <c r="D260" s="2">
        <v>2</v>
      </c>
    </row>
    <row r="261" spans="1:5" x14ac:dyDescent="0.25">
      <c r="B261" t="s">
        <v>3</v>
      </c>
      <c r="C261" t="s">
        <v>2</v>
      </c>
      <c r="D261" s="2">
        <v>0</v>
      </c>
    </row>
    <row r="262" spans="1:5" x14ac:dyDescent="0.25">
      <c r="B262" t="s">
        <v>4</v>
      </c>
      <c r="C262" t="s">
        <v>2</v>
      </c>
      <c r="D262" s="2">
        <v>2</v>
      </c>
    </row>
    <row r="263" spans="1:5" x14ac:dyDescent="0.25">
      <c r="B263" t="s">
        <v>5</v>
      </c>
      <c r="C263" t="s">
        <v>2</v>
      </c>
      <c r="D263" s="2">
        <v>0</v>
      </c>
      <c r="E263" s="4"/>
    </row>
    <row r="264" spans="1:5" x14ac:dyDescent="0.25">
      <c r="B264" t="s">
        <v>6</v>
      </c>
      <c r="C264" t="s">
        <v>2</v>
      </c>
      <c r="D264" s="2">
        <v>0</v>
      </c>
      <c r="E264" s="8"/>
    </row>
    <row r="265" spans="1:5" x14ac:dyDescent="0.25">
      <c r="B265" t="s">
        <v>7</v>
      </c>
      <c r="C265" t="s">
        <v>2</v>
      </c>
      <c r="D265" s="2">
        <v>3</v>
      </c>
      <c r="E265" s="8"/>
    </row>
    <row r="266" spans="1:5" x14ac:dyDescent="0.25">
      <c r="E266" s="4"/>
    </row>
    <row r="267" spans="1:5" x14ac:dyDescent="0.25">
      <c r="B267" t="s">
        <v>8</v>
      </c>
      <c r="C267" t="s">
        <v>2</v>
      </c>
      <c r="D267" s="6">
        <f>SUM(D268:D270)</f>
        <v>10585503</v>
      </c>
      <c r="E267" s="4"/>
    </row>
    <row r="268" spans="1:5" x14ac:dyDescent="0.25">
      <c r="B268" t="s">
        <v>19</v>
      </c>
      <c r="C268" t="s">
        <v>2</v>
      </c>
      <c r="D268" s="6">
        <v>9893476</v>
      </c>
    </row>
    <row r="269" spans="1:5" x14ac:dyDescent="0.25">
      <c r="B269" t="s">
        <v>10</v>
      </c>
      <c r="C269" t="s">
        <v>2</v>
      </c>
      <c r="D269" s="6">
        <v>232663</v>
      </c>
    </row>
    <row r="270" spans="1:5" x14ac:dyDescent="0.25">
      <c r="B270" t="s">
        <v>20</v>
      </c>
      <c r="C270" t="s">
        <v>2</v>
      </c>
      <c r="D270" s="6">
        <v>459364</v>
      </c>
    </row>
    <row r="272" spans="1:5" x14ac:dyDescent="0.25">
      <c r="B272" t="s">
        <v>12</v>
      </c>
      <c r="C272" t="s">
        <v>2</v>
      </c>
      <c r="D272" s="6">
        <v>687139</v>
      </c>
      <c r="E272" s="2" t="s">
        <v>22</v>
      </c>
    </row>
    <row r="274" spans="1:5" x14ac:dyDescent="0.25">
      <c r="B274" t="s">
        <v>14</v>
      </c>
      <c r="C274" t="s">
        <v>2</v>
      </c>
      <c r="D274" s="2">
        <v>0</v>
      </c>
    </row>
    <row r="275" spans="1:5" x14ac:dyDescent="0.25">
      <c r="B275" t="s">
        <v>16</v>
      </c>
      <c r="C275" t="s">
        <v>2</v>
      </c>
      <c r="D275" s="2">
        <v>5</v>
      </c>
      <c r="E275"/>
    </row>
    <row r="277" spans="1:5" ht="30" x14ac:dyDescent="0.25">
      <c r="B277" t="s">
        <v>24</v>
      </c>
      <c r="C277" t="s">
        <v>2</v>
      </c>
      <c r="D277" s="6">
        <v>15053611</v>
      </c>
      <c r="E277" s="30" t="s">
        <v>133</v>
      </c>
    </row>
    <row r="278" spans="1:5" x14ac:dyDescent="0.25">
      <c r="B278" t="s">
        <v>25</v>
      </c>
      <c r="C278" t="s">
        <v>2</v>
      </c>
      <c r="D278" s="6">
        <v>9635684</v>
      </c>
      <c r="E278" s="2" t="s">
        <v>132</v>
      </c>
    </row>
    <row r="281" spans="1:5" x14ac:dyDescent="0.25">
      <c r="A281" s="51"/>
      <c r="B281" s="51"/>
      <c r="C281" s="51"/>
      <c r="D281" s="51"/>
      <c r="E281" s="51"/>
    </row>
    <row r="282" spans="1:5" x14ac:dyDescent="0.25">
      <c r="A282" s="3">
        <v>43141</v>
      </c>
      <c r="B282" t="s">
        <v>1</v>
      </c>
      <c r="C282" t="s">
        <v>2</v>
      </c>
      <c r="D282" s="2">
        <v>2</v>
      </c>
    </row>
    <row r="283" spans="1:5" x14ac:dyDescent="0.25">
      <c r="B283" t="s">
        <v>3</v>
      </c>
      <c r="C283" t="s">
        <v>2</v>
      </c>
      <c r="D283" s="2">
        <v>0</v>
      </c>
    </row>
    <row r="284" spans="1:5" x14ac:dyDescent="0.25">
      <c r="B284" t="s">
        <v>4</v>
      </c>
      <c r="C284" t="s">
        <v>2</v>
      </c>
      <c r="D284" s="2">
        <v>2</v>
      </c>
    </row>
    <row r="285" spans="1:5" x14ac:dyDescent="0.25">
      <c r="B285" t="s">
        <v>5</v>
      </c>
      <c r="C285" t="s">
        <v>2</v>
      </c>
      <c r="D285" s="2">
        <v>0</v>
      </c>
      <c r="E285" s="4"/>
    </row>
    <row r="286" spans="1:5" x14ac:dyDescent="0.25">
      <c r="B286" t="s">
        <v>6</v>
      </c>
      <c r="C286" t="s">
        <v>2</v>
      </c>
      <c r="D286" s="2">
        <v>0</v>
      </c>
      <c r="E286" s="8"/>
    </row>
    <row r="287" spans="1:5" x14ac:dyDescent="0.25">
      <c r="B287" t="s">
        <v>7</v>
      </c>
      <c r="C287" t="s">
        <v>2</v>
      </c>
      <c r="D287" s="2">
        <v>3</v>
      </c>
      <c r="E287" s="8"/>
    </row>
    <row r="288" spans="1:5" x14ac:dyDescent="0.25">
      <c r="E288" s="4"/>
    </row>
    <row r="289" spans="1:5" x14ac:dyDescent="0.25">
      <c r="B289" t="s">
        <v>8</v>
      </c>
      <c r="C289" t="s">
        <v>2</v>
      </c>
      <c r="D289" s="6">
        <f>SUM(D290:D292)</f>
        <v>10585503</v>
      </c>
      <c r="E289" s="4"/>
    </row>
    <row r="290" spans="1:5" x14ac:dyDescent="0.25">
      <c r="B290" t="s">
        <v>19</v>
      </c>
      <c r="C290" t="s">
        <v>2</v>
      </c>
      <c r="D290" s="6">
        <v>9893476</v>
      </c>
    </row>
    <row r="291" spans="1:5" x14ac:dyDescent="0.25">
      <c r="B291" t="s">
        <v>10</v>
      </c>
      <c r="C291" t="s">
        <v>2</v>
      </c>
      <c r="D291" s="6">
        <v>232663</v>
      </c>
    </row>
    <row r="292" spans="1:5" x14ac:dyDescent="0.25">
      <c r="B292" t="s">
        <v>20</v>
      </c>
      <c r="C292" t="s">
        <v>2</v>
      </c>
      <c r="D292" s="6">
        <v>459364</v>
      </c>
    </row>
    <row r="294" spans="1:5" x14ac:dyDescent="0.25">
      <c r="B294" t="s">
        <v>12</v>
      </c>
      <c r="C294" t="s">
        <v>2</v>
      </c>
      <c r="D294" s="6">
        <v>687139</v>
      </c>
      <c r="E294" s="2" t="s">
        <v>22</v>
      </c>
    </row>
    <row r="296" spans="1:5" x14ac:dyDescent="0.25">
      <c r="B296" t="s">
        <v>14</v>
      </c>
      <c r="C296" t="s">
        <v>2</v>
      </c>
      <c r="D296" s="2">
        <v>0</v>
      </c>
    </row>
    <row r="297" spans="1:5" x14ac:dyDescent="0.25">
      <c r="B297" t="s">
        <v>16</v>
      </c>
      <c r="C297" t="s">
        <v>2</v>
      </c>
      <c r="D297" s="2">
        <v>5</v>
      </c>
      <c r="E297"/>
    </row>
    <row r="299" spans="1:5" ht="30" x14ac:dyDescent="0.25">
      <c r="B299" t="s">
        <v>24</v>
      </c>
      <c r="C299" t="s">
        <v>2</v>
      </c>
      <c r="D299" s="6">
        <v>15053611</v>
      </c>
      <c r="E299" s="30" t="s">
        <v>133</v>
      </c>
    </row>
    <row r="300" spans="1:5" x14ac:dyDescent="0.25">
      <c r="B300" t="s">
        <v>25</v>
      </c>
      <c r="C300" t="s">
        <v>2</v>
      </c>
      <c r="D300" s="6">
        <v>9635684</v>
      </c>
      <c r="E300" s="2" t="s">
        <v>132</v>
      </c>
    </row>
    <row r="304" spans="1:5" x14ac:dyDescent="0.25">
      <c r="A304" s="51"/>
      <c r="B304" s="51"/>
      <c r="C304" s="51"/>
      <c r="D304" s="51"/>
      <c r="E304" s="51"/>
    </row>
    <row r="305" spans="1:5" x14ac:dyDescent="0.25">
      <c r="A305" s="3">
        <v>43169</v>
      </c>
      <c r="B305" t="s">
        <v>1</v>
      </c>
      <c r="C305" t="s">
        <v>2</v>
      </c>
      <c r="D305" s="2">
        <v>2</v>
      </c>
    </row>
    <row r="306" spans="1:5" x14ac:dyDescent="0.25">
      <c r="B306" t="s">
        <v>3</v>
      </c>
      <c r="C306" t="s">
        <v>2</v>
      </c>
      <c r="D306" s="2">
        <v>10</v>
      </c>
    </row>
    <row r="307" spans="1:5" x14ac:dyDescent="0.25">
      <c r="B307" t="s">
        <v>4</v>
      </c>
      <c r="C307" t="s">
        <v>2</v>
      </c>
      <c r="D307" s="2">
        <v>6</v>
      </c>
    </row>
    <row r="308" spans="1:5" x14ac:dyDescent="0.25">
      <c r="B308" t="s">
        <v>5</v>
      </c>
      <c r="C308" t="s">
        <v>2</v>
      </c>
      <c r="D308" s="2">
        <v>0</v>
      </c>
      <c r="E308" s="4"/>
    </row>
    <row r="309" spans="1:5" x14ac:dyDescent="0.25">
      <c r="B309" t="s">
        <v>6</v>
      </c>
      <c r="C309" t="s">
        <v>2</v>
      </c>
      <c r="D309" s="2">
        <v>0</v>
      </c>
      <c r="E309" s="8"/>
    </row>
    <row r="310" spans="1:5" x14ac:dyDescent="0.25">
      <c r="B310" t="s">
        <v>7</v>
      </c>
      <c r="C310" t="s">
        <v>2</v>
      </c>
      <c r="D310" s="2">
        <v>3</v>
      </c>
      <c r="E310" s="8"/>
    </row>
    <row r="311" spans="1:5" x14ac:dyDescent="0.25">
      <c r="E311" s="4"/>
    </row>
    <row r="312" spans="1:5" x14ac:dyDescent="0.25">
      <c r="B312" t="s">
        <v>8</v>
      </c>
      <c r="C312" t="s">
        <v>2</v>
      </c>
      <c r="D312" s="6">
        <f>SUM(D313:D315)</f>
        <v>7399522</v>
      </c>
      <c r="E312" s="4"/>
    </row>
    <row r="313" spans="1:5" x14ac:dyDescent="0.25">
      <c r="B313" t="s">
        <v>19</v>
      </c>
      <c r="C313" t="s">
        <v>2</v>
      </c>
      <c r="D313" s="6">
        <v>6651719</v>
      </c>
    </row>
    <row r="314" spans="1:5" x14ac:dyDescent="0.25">
      <c r="B314" t="s">
        <v>10</v>
      </c>
      <c r="C314" t="s">
        <v>2</v>
      </c>
      <c r="D314" s="6">
        <v>424464</v>
      </c>
    </row>
    <row r="315" spans="1:5" x14ac:dyDescent="0.25">
      <c r="B315" t="s">
        <v>20</v>
      </c>
      <c r="C315" t="s">
        <v>2</v>
      </c>
      <c r="D315" s="6">
        <v>323339</v>
      </c>
    </row>
    <row r="317" spans="1:5" x14ac:dyDescent="0.25">
      <c r="B317" t="s">
        <v>12</v>
      </c>
      <c r="C317" t="s">
        <v>2</v>
      </c>
      <c r="D317" s="6">
        <v>552301</v>
      </c>
      <c r="E317" s="2" t="s">
        <v>98</v>
      </c>
    </row>
    <row r="319" spans="1:5" x14ac:dyDescent="0.25">
      <c r="B319" t="s">
        <v>14</v>
      </c>
      <c r="C319" t="s">
        <v>2</v>
      </c>
      <c r="D319" s="2">
        <v>0</v>
      </c>
    </row>
    <row r="320" spans="1:5" x14ac:dyDescent="0.25">
      <c r="B320" t="s">
        <v>16</v>
      </c>
      <c r="C320" t="s">
        <v>2</v>
      </c>
      <c r="D320" s="2">
        <v>0</v>
      </c>
      <c r="E320"/>
    </row>
    <row r="322" spans="1:5" ht="30" x14ac:dyDescent="0.25">
      <c r="B322" t="s">
        <v>24</v>
      </c>
      <c r="C322" t="s">
        <v>2</v>
      </c>
      <c r="D322" s="6">
        <v>18012346</v>
      </c>
      <c r="E322" s="30" t="s">
        <v>133</v>
      </c>
    </row>
    <row r="323" spans="1:5" x14ac:dyDescent="0.25">
      <c r="B323" t="s">
        <v>25</v>
      </c>
      <c r="C323" t="s">
        <v>2</v>
      </c>
      <c r="D323" s="6">
        <v>9635684</v>
      </c>
      <c r="E323" s="2" t="s">
        <v>132</v>
      </c>
    </row>
    <row r="328" spans="1:5" x14ac:dyDescent="0.25">
      <c r="A328" s="51"/>
      <c r="B328" s="51"/>
      <c r="C328" s="51"/>
      <c r="D328" s="51"/>
      <c r="E328" s="51"/>
    </row>
    <row r="329" spans="1:5" x14ac:dyDescent="0.25">
      <c r="A329" s="3">
        <v>43200</v>
      </c>
      <c r="B329" t="s">
        <v>1</v>
      </c>
      <c r="C329" t="s">
        <v>2</v>
      </c>
      <c r="D329" s="2">
        <v>1</v>
      </c>
    </row>
    <row r="330" spans="1:5" x14ac:dyDescent="0.25">
      <c r="A330" t="s">
        <v>146</v>
      </c>
      <c r="B330" t="s">
        <v>3</v>
      </c>
      <c r="C330" t="s">
        <v>2</v>
      </c>
      <c r="D330" s="2">
        <v>1</v>
      </c>
    </row>
    <row r="331" spans="1:5" x14ac:dyDescent="0.25">
      <c r="B331" t="s">
        <v>4</v>
      </c>
      <c r="C331" t="s">
        <v>2</v>
      </c>
      <c r="D331" s="2">
        <v>0</v>
      </c>
    </row>
    <row r="332" spans="1:5" x14ac:dyDescent="0.25">
      <c r="B332" t="s">
        <v>5</v>
      </c>
      <c r="C332" t="s">
        <v>2</v>
      </c>
      <c r="D332" s="2">
        <v>0</v>
      </c>
      <c r="E332" s="4"/>
    </row>
    <row r="333" spans="1:5" x14ac:dyDescent="0.25">
      <c r="B333" t="s">
        <v>6</v>
      </c>
      <c r="C333" t="s">
        <v>2</v>
      </c>
      <c r="D333" s="2">
        <v>0</v>
      </c>
      <c r="E333" s="8"/>
    </row>
    <row r="334" spans="1:5" x14ac:dyDescent="0.25">
      <c r="B334" t="s">
        <v>7</v>
      </c>
      <c r="C334" t="s">
        <v>2</v>
      </c>
      <c r="D334" s="2">
        <v>3</v>
      </c>
      <c r="E334" s="8"/>
    </row>
    <row r="335" spans="1:5" x14ac:dyDescent="0.25">
      <c r="E335" s="4"/>
    </row>
    <row r="336" spans="1:5" x14ac:dyDescent="0.25">
      <c r="B336" t="s">
        <v>8</v>
      </c>
      <c r="C336" t="s">
        <v>2</v>
      </c>
      <c r="D336" s="6">
        <f>SUM(D337:D339)</f>
        <v>9704188</v>
      </c>
      <c r="E336" s="4"/>
    </row>
    <row r="337" spans="1:5" x14ac:dyDescent="0.25">
      <c r="B337" t="s">
        <v>19</v>
      </c>
      <c r="C337" t="s">
        <v>2</v>
      </c>
      <c r="D337" s="6">
        <v>5515927</v>
      </c>
    </row>
    <row r="338" spans="1:5" x14ac:dyDescent="0.25">
      <c r="B338" t="s">
        <v>10</v>
      </c>
      <c r="C338" t="s">
        <v>2</v>
      </c>
      <c r="D338" s="6">
        <v>339414</v>
      </c>
    </row>
    <row r="339" spans="1:5" x14ac:dyDescent="0.25">
      <c r="B339" t="s">
        <v>20</v>
      </c>
      <c r="C339" t="s">
        <v>2</v>
      </c>
      <c r="D339" s="6">
        <v>3848847</v>
      </c>
    </row>
    <row r="341" spans="1:5" x14ac:dyDescent="0.25">
      <c r="B341" t="s">
        <v>12</v>
      </c>
      <c r="C341" t="s">
        <v>2</v>
      </c>
      <c r="D341" s="6">
        <v>230913</v>
      </c>
      <c r="E341" s="2" t="s">
        <v>98</v>
      </c>
    </row>
    <row r="343" spans="1:5" x14ac:dyDescent="0.25">
      <c r="B343" t="s">
        <v>14</v>
      </c>
      <c r="C343" t="s">
        <v>2</v>
      </c>
      <c r="D343" s="2">
        <v>0</v>
      </c>
    </row>
    <row r="344" spans="1:5" x14ac:dyDescent="0.25">
      <c r="B344" t="s">
        <v>16</v>
      </c>
      <c r="C344" t="s">
        <v>2</v>
      </c>
      <c r="D344" s="2">
        <v>10</v>
      </c>
      <c r="E344"/>
    </row>
    <row r="346" spans="1:5" ht="30" x14ac:dyDescent="0.25">
      <c r="B346" t="s">
        <v>24</v>
      </c>
      <c r="C346" t="s">
        <v>2</v>
      </c>
      <c r="D346" s="6">
        <f>Pending!F101</f>
        <v>21347992</v>
      </c>
      <c r="E346" s="30" t="s">
        <v>144</v>
      </c>
    </row>
    <row r="347" spans="1:5" x14ac:dyDescent="0.25">
      <c r="B347" t="s">
        <v>25</v>
      </c>
      <c r="C347" t="s">
        <v>2</v>
      </c>
      <c r="D347" s="6">
        <f>Pending!K101</f>
        <v>6861370</v>
      </c>
      <c r="E347" s="2" t="s">
        <v>145</v>
      </c>
    </row>
    <row r="350" spans="1:5" x14ac:dyDescent="0.25">
      <c r="A350" s="51"/>
      <c r="B350" s="51"/>
      <c r="C350" s="51"/>
      <c r="D350" s="51"/>
      <c r="E350" s="51"/>
    </row>
    <row r="351" spans="1:5" x14ac:dyDescent="0.25">
      <c r="A351" s="3">
        <v>43230</v>
      </c>
      <c r="B351" t="s">
        <v>1</v>
      </c>
      <c r="C351" t="s">
        <v>2</v>
      </c>
      <c r="D351" s="2">
        <v>2</v>
      </c>
    </row>
    <row r="352" spans="1:5" x14ac:dyDescent="0.25">
      <c r="A352" t="s">
        <v>147</v>
      </c>
      <c r="B352" t="s">
        <v>3</v>
      </c>
      <c r="C352" t="s">
        <v>2</v>
      </c>
      <c r="D352" s="2">
        <v>1</v>
      </c>
    </row>
    <row r="353" spans="2:6" x14ac:dyDescent="0.25">
      <c r="B353" t="s">
        <v>4</v>
      </c>
      <c r="C353" t="s">
        <v>2</v>
      </c>
      <c r="D353" s="2">
        <v>1</v>
      </c>
    </row>
    <row r="354" spans="2:6" x14ac:dyDescent="0.25">
      <c r="B354" t="s">
        <v>5</v>
      </c>
      <c r="C354" t="s">
        <v>2</v>
      </c>
      <c r="D354" s="2">
        <v>0</v>
      </c>
      <c r="E354" s="4"/>
    </row>
    <row r="355" spans="2:6" x14ac:dyDescent="0.25">
      <c r="B355" t="s">
        <v>6</v>
      </c>
      <c r="C355" t="s">
        <v>2</v>
      </c>
      <c r="D355" s="2">
        <v>0</v>
      </c>
      <c r="E355" s="8"/>
    </row>
    <row r="356" spans="2:6" x14ac:dyDescent="0.25">
      <c r="B356" t="s">
        <v>7</v>
      </c>
      <c r="C356" t="s">
        <v>2</v>
      </c>
      <c r="D356" s="2">
        <v>3</v>
      </c>
      <c r="E356" s="8"/>
    </row>
    <row r="357" spans="2:6" x14ac:dyDescent="0.25">
      <c r="E357" s="4"/>
    </row>
    <row r="358" spans="2:6" x14ac:dyDescent="0.25">
      <c r="B358" t="s">
        <v>8</v>
      </c>
      <c r="C358" t="s">
        <v>2</v>
      </c>
      <c r="D358" s="6">
        <f>SUM(D359:D361)</f>
        <v>22022742</v>
      </c>
      <c r="E358" s="4"/>
    </row>
    <row r="359" spans="2:6" x14ac:dyDescent="0.25">
      <c r="B359" t="s">
        <v>19</v>
      </c>
      <c r="C359" t="s">
        <v>2</v>
      </c>
      <c r="D359" s="6">
        <v>4899197</v>
      </c>
    </row>
    <row r="360" spans="2:6" x14ac:dyDescent="0.25">
      <c r="B360" t="s">
        <v>10</v>
      </c>
      <c r="C360" t="s">
        <v>2</v>
      </c>
      <c r="D360" s="6">
        <v>547578</v>
      </c>
    </row>
    <row r="361" spans="2:6" x14ac:dyDescent="0.25">
      <c r="B361" t="s">
        <v>20</v>
      </c>
      <c r="C361" t="s">
        <v>2</v>
      </c>
      <c r="D361" s="6">
        <v>16575967</v>
      </c>
    </row>
    <row r="363" spans="2:6" x14ac:dyDescent="0.25">
      <c r="B363" t="s">
        <v>12</v>
      </c>
      <c r="C363" t="s">
        <v>2</v>
      </c>
      <c r="D363" s="6">
        <v>413963</v>
      </c>
      <c r="E363" s="2" t="s">
        <v>100</v>
      </c>
    </row>
    <row r="365" spans="2:6" x14ac:dyDescent="0.25">
      <c r="B365" t="s">
        <v>14</v>
      </c>
      <c r="C365" t="s">
        <v>2</v>
      </c>
      <c r="D365" s="2">
        <v>0</v>
      </c>
    </row>
    <row r="366" spans="2:6" x14ac:dyDescent="0.25">
      <c r="B366" t="s">
        <v>16</v>
      </c>
      <c r="C366" t="s">
        <v>2</v>
      </c>
      <c r="D366" s="2">
        <v>9</v>
      </c>
      <c r="E366"/>
    </row>
    <row r="368" spans="2:6" x14ac:dyDescent="0.25">
      <c r="B368" t="s">
        <v>24</v>
      </c>
      <c r="C368" t="s">
        <v>2</v>
      </c>
      <c r="D368" s="6">
        <f>Pending!F112</f>
        <v>8122121</v>
      </c>
      <c r="E368" s="30" t="s">
        <v>157</v>
      </c>
    </row>
    <row r="369" spans="1:5" x14ac:dyDescent="0.25">
      <c r="B369" t="s">
        <v>25</v>
      </c>
      <c r="C369" t="s">
        <v>2</v>
      </c>
      <c r="D369" s="6">
        <f>Pending!K123</f>
        <v>0</v>
      </c>
      <c r="E369" s="2" t="s">
        <v>158</v>
      </c>
    </row>
    <row r="372" spans="1:5" x14ac:dyDescent="0.25">
      <c r="A372" s="51"/>
      <c r="B372" s="51"/>
      <c r="C372" s="51"/>
      <c r="D372" s="51"/>
      <c r="E372" s="51"/>
    </row>
    <row r="373" spans="1:5" x14ac:dyDescent="0.25">
      <c r="A373" s="3">
        <v>43261</v>
      </c>
      <c r="B373" t="s">
        <v>1</v>
      </c>
      <c r="C373" t="s">
        <v>2</v>
      </c>
      <c r="D373" s="2">
        <v>1</v>
      </c>
    </row>
    <row r="374" spans="1:5" x14ac:dyDescent="0.25">
      <c r="A374" t="s">
        <v>161</v>
      </c>
      <c r="B374" t="s">
        <v>3</v>
      </c>
      <c r="C374" t="s">
        <v>2</v>
      </c>
      <c r="D374" s="2">
        <v>6</v>
      </c>
    </row>
    <row r="375" spans="1:5" x14ac:dyDescent="0.25">
      <c r="B375" t="s">
        <v>4</v>
      </c>
      <c r="C375" t="s">
        <v>2</v>
      </c>
      <c r="D375" s="2">
        <v>4</v>
      </c>
    </row>
    <row r="376" spans="1:5" x14ac:dyDescent="0.25">
      <c r="B376" t="s">
        <v>5</v>
      </c>
      <c r="C376" t="s">
        <v>2</v>
      </c>
      <c r="D376" s="2">
        <v>0</v>
      </c>
      <c r="E376" s="4"/>
    </row>
    <row r="377" spans="1:5" x14ac:dyDescent="0.25">
      <c r="B377" t="s">
        <v>6</v>
      </c>
      <c r="C377" t="s">
        <v>2</v>
      </c>
      <c r="D377" s="2">
        <v>0</v>
      </c>
      <c r="E377" s="8"/>
    </row>
    <row r="378" spans="1:5" x14ac:dyDescent="0.25">
      <c r="B378" t="s">
        <v>7</v>
      </c>
      <c r="C378" t="s">
        <v>2</v>
      </c>
      <c r="D378" s="2">
        <v>3</v>
      </c>
      <c r="E378" s="8"/>
    </row>
    <row r="379" spans="1:5" x14ac:dyDescent="0.25">
      <c r="E379" s="4"/>
    </row>
    <row r="380" spans="1:5" x14ac:dyDescent="0.25">
      <c r="B380" t="s">
        <v>8</v>
      </c>
      <c r="C380" t="s">
        <v>2</v>
      </c>
      <c r="D380" s="6">
        <f>SUM(D381:D383)</f>
        <v>6514923</v>
      </c>
      <c r="E380" s="4"/>
    </row>
    <row r="381" spans="1:5" x14ac:dyDescent="0.25">
      <c r="B381" t="s">
        <v>19</v>
      </c>
      <c r="C381" t="s">
        <v>2</v>
      </c>
      <c r="D381" s="6">
        <v>4579504</v>
      </c>
    </row>
    <row r="382" spans="1:5" x14ac:dyDescent="0.25">
      <c r="B382" t="s">
        <v>10</v>
      </c>
      <c r="C382" t="s">
        <v>2</v>
      </c>
      <c r="D382" s="6">
        <v>330138</v>
      </c>
    </row>
    <row r="383" spans="1:5" x14ac:dyDescent="0.25">
      <c r="B383" t="s">
        <v>20</v>
      </c>
      <c r="C383" t="s">
        <v>2</v>
      </c>
      <c r="D383" s="6">
        <v>1605281</v>
      </c>
    </row>
    <row r="385" spans="1:5" x14ac:dyDescent="0.25">
      <c r="B385" t="s">
        <v>12</v>
      </c>
      <c r="C385" t="s">
        <v>2</v>
      </c>
      <c r="D385" s="6">
        <v>464189</v>
      </c>
      <c r="E385" s="2" t="s">
        <v>13</v>
      </c>
    </row>
    <row r="387" spans="1:5" x14ac:dyDescent="0.25">
      <c r="B387" t="s">
        <v>14</v>
      </c>
      <c r="C387" t="s">
        <v>2</v>
      </c>
      <c r="D387" s="2">
        <v>0</v>
      </c>
    </row>
    <row r="388" spans="1:5" x14ac:dyDescent="0.25">
      <c r="B388" t="s">
        <v>16</v>
      </c>
      <c r="C388" t="s">
        <v>2</v>
      </c>
      <c r="D388" s="2">
        <v>10</v>
      </c>
      <c r="E388"/>
    </row>
    <row r="390" spans="1:5" x14ac:dyDescent="0.25">
      <c r="B390" t="s">
        <v>24</v>
      </c>
      <c r="C390" t="s">
        <v>2</v>
      </c>
      <c r="D390" s="6">
        <f>Pending!F123</f>
        <v>10608177</v>
      </c>
      <c r="E390" s="30" t="s">
        <v>160</v>
      </c>
    </row>
    <row r="391" spans="1:5" x14ac:dyDescent="0.25">
      <c r="B391" t="s">
        <v>25</v>
      </c>
      <c r="C391" t="s">
        <v>2</v>
      </c>
      <c r="D391" s="6">
        <f>Pending!K145</f>
        <v>0</v>
      </c>
      <c r="E391" s="2" t="s">
        <v>158</v>
      </c>
    </row>
    <row r="394" spans="1:5" x14ac:dyDescent="0.25">
      <c r="A394" s="51"/>
      <c r="B394" s="51"/>
      <c r="C394" s="51"/>
      <c r="D394" s="51"/>
      <c r="E394" s="51"/>
    </row>
    <row r="395" spans="1:5" x14ac:dyDescent="0.25">
      <c r="A395" s="3">
        <v>43291</v>
      </c>
      <c r="B395" t="s">
        <v>1</v>
      </c>
      <c r="C395" t="s">
        <v>2</v>
      </c>
      <c r="D395" s="2">
        <v>2</v>
      </c>
    </row>
    <row r="396" spans="1:5" x14ac:dyDescent="0.25">
      <c r="A396" t="s">
        <v>162</v>
      </c>
      <c r="B396" t="s">
        <v>3</v>
      </c>
      <c r="C396" t="s">
        <v>2</v>
      </c>
      <c r="D396" s="2">
        <v>6</v>
      </c>
    </row>
    <row r="397" spans="1:5" x14ac:dyDescent="0.25">
      <c r="B397" t="s">
        <v>4</v>
      </c>
      <c r="C397" t="s">
        <v>2</v>
      </c>
      <c r="D397" s="2">
        <v>7</v>
      </c>
    </row>
    <row r="398" spans="1:5" x14ac:dyDescent="0.25">
      <c r="B398" t="s">
        <v>5</v>
      </c>
      <c r="C398" t="s">
        <v>2</v>
      </c>
      <c r="D398" s="2">
        <v>0</v>
      </c>
      <c r="E398" s="4"/>
    </row>
    <row r="399" spans="1:5" x14ac:dyDescent="0.25">
      <c r="B399" t="s">
        <v>6</v>
      </c>
      <c r="C399" t="s">
        <v>2</v>
      </c>
      <c r="D399" s="2">
        <v>0</v>
      </c>
      <c r="E399" s="8"/>
    </row>
    <row r="400" spans="1:5" x14ac:dyDescent="0.25">
      <c r="B400" t="s">
        <v>7</v>
      </c>
      <c r="C400" t="s">
        <v>2</v>
      </c>
      <c r="D400" s="2">
        <v>3</v>
      </c>
      <c r="E400" s="8"/>
    </row>
    <row r="401" spans="2:5" x14ac:dyDescent="0.25">
      <c r="E401" s="4"/>
    </row>
    <row r="402" spans="2:5" x14ac:dyDescent="0.25">
      <c r="B402" t="s">
        <v>8</v>
      </c>
      <c r="C402" t="s">
        <v>2</v>
      </c>
      <c r="D402" s="6">
        <f>SUM(D403:D405)</f>
        <v>12889193</v>
      </c>
      <c r="E402" s="4"/>
    </row>
    <row r="403" spans="2:5" x14ac:dyDescent="0.25">
      <c r="B403" t="s">
        <v>19</v>
      </c>
      <c r="C403" t="s">
        <v>2</v>
      </c>
      <c r="D403" s="6">
        <v>7082439</v>
      </c>
    </row>
    <row r="404" spans="2:5" x14ac:dyDescent="0.25">
      <c r="B404" t="s">
        <v>10</v>
      </c>
      <c r="C404" t="s">
        <v>2</v>
      </c>
      <c r="D404" s="6">
        <v>751189</v>
      </c>
    </row>
    <row r="405" spans="2:5" x14ac:dyDescent="0.25">
      <c r="B405" t="s">
        <v>20</v>
      </c>
      <c r="C405" t="s">
        <v>2</v>
      </c>
      <c r="D405" s="6">
        <v>5055565</v>
      </c>
    </row>
    <row r="407" spans="2:5" x14ac:dyDescent="0.25">
      <c r="B407" t="s">
        <v>12</v>
      </c>
      <c r="C407" t="s">
        <v>2</v>
      </c>
      <c r="D407" s="6">
        <v>100013</v>
      </c>
      <c r="E407" s="2" t="s">
        <v>98</v>
      </c>
    </row>
    <row r="409" spans="2:5" x14ac:dyDescent="0.25">
      <c r="B409" t="s">
        <v>14</v>
      </c>
      <c r="C409" t="s">
        <v>2</v>
      </c>
      <c r="D409" s="2">
        <v>0</v>
      </c>
    </row>
    <row r="410" spans="2:5" x14ac:dyDescent="0.25">
      <c r="B410" t="s">
        <v>16</v>
      </c>
      <c r="C410" t="s">
        <v>2</v>
      </c>
      <c r="D410" s="2">
        <v>11</v>
      </c>
      <c r="E410"/>
    </row>
    <row r="412" spans="2:5" x14ac:dyDescent="0.25">
      <c r="B412" t="s">
        <v>24</v>
      </c>
      <c r="C412" t="s">
        <v>2</v>
      </c>
      <c r="D412" s="6">
        <f>Pending!F132</f>
        <v>9913074</v>
      </c>
      <c r="E412" s="30" t="s">
        <v>160</v>
      </c>
    </row>
    <row r="413" spans="2:5" x14ac:dyDescent="0.25">
      <c r="B413" t="s">
        <v>25</v>
      </c>
      <c r="C413" t="s">
        <v>2</v>
      </c>
      <c r="D413" s="6">
        <f>Pending!K167</f>
        <v>0</v>
      </c>
      <c r="E413" s="2" t="s">
        <v>158</v>
      </c>
    </row>
    <row r="417" spans="1:5" x14ac:dyDescent="0.25">
      <c r="A417" s="51"/>
      <c r="B417" s="51"/>
      <c r="C417" s="51"/>
      <c r="D417" s="51"/>
      <c r="E417" s="51"/>
    </row>
    <row r="418" spans="1:5" x14ac:dyDescent="0.25">
      <c r="A418" s="3">
        <v>43322</v>
      </c>
      <c r="B418" t="s">
        <v>1</v>
      </c>
      <c r="C418" t="s">
        <v>2</v>
      </c>
      <c r="D418" s="2">
        <v>1</v>
      </c>
    </row>
    <row r="419" spans="1:5" x14ac:dyDescent="0.25">
      <c r="A419" t="s">
        <v>177</v>
      </c>
      <c r="B419" t="s">
        <v>3</v>
      </c>
      <c r="C419" t="s">
        <v>2</v>
      </c>
      <c r="D419" s="2">
        <v>4</v>
      </c>
    </row>
    <row r="420" spans="1:5" x14ac:dyDescent="0.25">
      <c r="B420" t="s">
        <v>4</v>
      </c>
      <c r="C420" t="s">
        <v>2</v>
      </c>
      <c r="D420" s="2">
        <v>6</v>
      </c>
    </row>
    <row r="421" spans="1:5" x14ac:dyDescent="0.25">
      <c r="B421" t="s">
        <v>5</v>
      </c>
      <c r="C421" t="s">
        <v>2</v>
      </c>
      <c r="D421" s="2">
        <v>0</v>
      </c>
      <c r="E421" s="4"/>
    </row>
    <row r="422" spans="1:5" x14ac:dyDescent="0.25">
      <c r="B422" t="s">
        <v>6</v>
      </c>
      <c r="C422" t="s">
        <v>2</v>
      </c>
      <c r="D422" s="2">
        <v>0</v>
      </c>
      <c r="E422" s="8"/>
    </row>
    <row r="423" spans="1:5" x14ac:dyDescent="0.25">
      <c r="B423" t="s">
        <v>7</v>
      </c>
      <c r="C423" t="s">
        <v>2</v>
      </c>
      <c r="D423" s="2">
        <v>3</v>
      </c>
      <c r="E423" s="8"/>
    </row>
    <row r="424" spans="1:5" x14ac:dyDescent="0.25">
      <c r="E424" s="4"/>
    </row>
    <row r="425" spans="1:5" x14ac:dyDescent="0.25">
      <c r="B425" t="s">
        <v>8</v>
      </c>
      <c r="C425" t="s">
        <v>2</v>
      </c>
      <c r="D425" s="6">
        <f>SUM(D426:D428)</f>
        <v>13335001</v>
      </c>
      <c r="E425" s="4"/>
    </row>
    <row r="426" spans="1:5" x14ac:dyDescent="0.25">
      <c r="B426" t="s">
        <v>19</v>
      </c>
      <c r="C426" t="s">
        <v>2</v>
      </c>
      <c r="D426" s="6">
        <v>9017228</v>
      </c>
    </row>
    <row r="427" spans="1:5" x14ac:dyDescent="0.25">
      <c r="B427" t="s">
        <v>10</v>
      </c>
      <c r="C427" t="s">
        <v>2</v>
      </c>
      <c r="D427" s="6">
        <v>530778</v>
      </c>
    </row>
    <row r="428" spans="1:5" x14ac:dyDescent="0.25">
      <c r="B428" t="s">
        <v>20</v>
      </c>
      <c r="C428" t="s">
        <v>2</v>
      </c>
      <c r="D428" s="6">
        <v>3786995</v>
      </c>
    </row>
    <row r="430" spans="1:5" x14ac:dyDescent="0.25">
      <c r="B430" t="s">
        <v>12</v>
      </c>
      <c r="C430" t="s">
        <v>2</v>
      </c>
      <c r="D430" s="6">
        <v>0</v>
      </c>
      <c r="E430" s="11" t="s">
        <v>163</v>
      </c>
    </row>
    <row r="432" spans="1:5" x14ac:dyDescent="0.25">
      <c r="B432" t="s">
        <v>14</v>
      </c>
      <c r="C432" t="s">
        <v>2</v>
      </c>
      <c r="D432" s="2">
        <v>0</v>
      </c>
    </row>
    <row r="433" spans="1:5" x14ac:dyDescent="0.25">
      <c r="B433" t="s">
        <v>16</v>
      </c>
      <c r="C433" t="s">
        <v>2</v>
      </c>
      <c r="D433" s="2">
        <v>11</v>
      </c>
      <c r="E433"/>
    </row>
    <row r="435" spans="1:5" x14ac:dyDescent="0.25">
      <c r="B435" t="s">
        <v>24</v>
      </c>
      <c r="C435" t="s">
        <v>2</v>
      </c>
      <c r="D435" s="6">
        <f>Pending!F141</f>
        <v>12161083</v>
      </c>
      <c r="E435" s="30" t="s">
        <v>167</v>
      </c>
    </row>
    <row r="436" spans="1:5" x14ac:dyDescent="0.25">
      <c r="B436" t="s">
        <v>25</v>
      </c>
      <c r="C436" t="s">
        <v>2</v>
      </c>
      <c r="D436" s="6">
        <f>Pending!H141</f>
        <v>4160462</v>
      </c>
      <c r="E436" s="2" t="s">
        <v>169</v>
      </c>
    </row>
    <row r="440" spans="1:5" x14ac:dyDescent="0.25">
      <c r="A440" s="51"/>
      <c r="B440" s="51"/>
      <c r="C440" s="51"/>
      <c r="D440" s="51"/>
      <c r="E440" s="51"/>
    </row>
    <row r="441" spans="1:5" x14ac:dyDescent="0.25">
      <c r="A441" s="3">
        <v>43353</v>
      </c>
      <c r="B441" t="s">
        <v>1</v>
      </c>
      <c r="C441" t="s">
        <v>2</v>
      </c>
      <c r="D441" s="2">
        <v>1</v>
      </c>
    </row>
    <row r="442" spans="1:5" x14ac:dyDescent="0.25">
      <c r="A442" t="s">
        <v>176</v>
      </c>
      <c r="B442" t="s">
        <v>3</v>
      </c>
      <c r="C442" t="s">
        <v>2</v>
      </c>
      <c r="D442" s="2">
        <v>1</v>
      </c>
    </row>
    <row r="443" spans="1:5" x14ac:dyDescent="0.25">
      <c r="B443" t="s">
        <v>4</v>
      </c>
      <c r="C443" t="s">
        <v>2</v>
      </c>
      <c r="D443" s="2">
        <v>51</v>
      </c>
      <c r="E443" s="11" t="s">
        <v>174</v>
      </c>
    </row>
    <row r="444" spans="1:5" x14ac:dyDescent="0.25">
      <c r="B444" t="s">
        <v>5</v>
      </c>
      <c r="C444" t="s">
        <v>2</v>
      </c>
      <c r="D444" s="2">
        <v>0</v>
      </c>
      <c r="E444" s="4"/>
    </row>
    <row r="445" spans="1:5" x14ac:dyDescent="0.25">
      <c r="B445" t="s">
        <v>6</v>
      </c>
      <c r="C445" t="s">
        <v>2</v>
      </c>
      <c r="D445" s="2">
        <v>0</v>
      </c>
      <c r="E445" s="8"/>
    </row>
    <row r="446" spans="1:5" x14ac:dyDescent="0.25">
      <c r="B446" t="s">
        <v>7</v>
      </c>
      <c r="C446" t="s">
        <v>2</v>
      </c>
      <c r="D446" s="2">
        <v>3</v>
      </c>
      <c r="E446" s="8"/>
    </row>
    <row r="447" spans="1:5" x14ac:dyDescent="0.25">
      <c r="E447" s="4"/>
    </row>
    <row r="448" spans="1:5" x14ac:dyDescent="0.25">
      <c r="B448" t="s">
        <v>8</v>
      </c>
      <c r="C448" t="s">
        <v>2</v>
      </c>
      <c r="D448" s="6">
        <f>SUM(D449:D451)</f>
        <v>11057838</v>
      </c>
      <c r="E448" s="4"/>
    </row>
    <row r="449" spans="1:5" x14ac:dyDescent="0.25">
      <c r="B449" t="s">
        <v>19</v>
      </c>
      <c r="C449" t="s">
        <v>2</v>
      </c>
      <c r="D449" s="6">
        <v>8403306</v>
      </c>
    </row>
    <row r="450" spans="1:5" x14ac:dyDescent="0.25">
      <c r="B450" t="s">
        <v>10</v>
      </c>
      <c r="C450" t="s">
        <v>2</v>
      </c>
      <c r="D450" s="6">
        <v>525526</v>
      </c>
    </row>
    <row r="451" spans="1:5" x14ac:dyDescent="0.25">
      <c r="B451" t="s">
        <v>20</v>
      </c>
      <c r="C451" t="s">
        <v>2</v>
      </c>
      <c r="D451" s="6">
        <v>2129006</v>
      </c>
    </row>
    <row r="453" spans="1:5" x14ac:dyDescent="0.25">
      <c r="B453" t="s">
        <v>12</v>
      </c>
      <c r="C453" t="s">
        <v>2</v>
      </c>
      <c r="D453" s="6">
        <v>288526</v>
      </c>
      <c r="E453" s="11" t="s">
        <v>100</v>
      </c>
    </row>
    <row r="455" spans="1:5" x14ac:dyDescent="0.25">
      <c r="B455" t="s">
        <v>14</v>
      </c>
      <c r="C455" t="s">
        <v>2</v>
      </c>
      <c r="D455" s="2">
        <v>0</v>
      </c>
    </row>
    <row r="456" spans="1:5" x14ac:dyDescent="0.25">
      <c r="B456" t="s">
        <v>16</v>
      </c>
      <c r="C456" t="s">
        <v>2</v>
      </c>
      <c r="D456" s="2">
        <v>5</v>
      </c>
      <c r="E456"/>
    </row>
    <row r="458" spans="1:5" ht="30" x14ac:dyDescent="0.25">
      <c r="B458" t="s">
        <v>24</v>
      </c>
      <c r="C458" t="s">
        <v>2</v>
      </c>
      <c r="D458" s="6">
        <f>Pending!F150</f>
        <v>12734647</v>
      </c>
      <c r="E458" s="39" t="s">
        <v>173</v>
      </c>
    </row>
    <row r="459" spans="1:5" x14ac:dyDescent="0.25">
      <c r="B459" t="s">
        <v>25</v>
      </c>
      <c r="C459" t="s">
        <v>2</v>
      </c>
      <c r="D459" s="6">
        <f>Pending!H150</f>
        <v>6674430</v>
      </c>
      <c r="E459" s="11" t="s">
        <v>172</v>
      </c>
    </row>
    <row r="463" spans="1:5" x14ac:dyDescent="0.25">
      <c r="A463" s="51"/>
      <c r="B463" s="51"/>
      <c r="C463" s="51"/>
      <c r="D463" s="51"/>
      <c r="E463" s="51"/>
    </row>
    <row r="464" spans="1:5" x14ac:dyDescent="0.25">
      <c r="A464" s="3">
        <v>43383</v>
      </c>
      <c r="B464" t="s">
        <v>1</v>
      </c>
      <c r="C464" t="s">
        <v>2</v>
      </c>
      <c r="D464" s="2">
        <v>4</v>
      </c>
    </row>
    <row r="465" spans="1:5" x14ac:dyDescent="0.25">
      <c r="A465" t="s">
        <v>175</v>
      </c>
      <c r="B465" t="s">
        <v>3</v>
      </c>
      <c r="C465" t="s">
        <v>2</v>
      </c>
      <c r="D465" s="2">
        <v>0</v>
      </c>
    </row>
    <row r="466" spans="1:5" x14ac:dyDescent="0.25">
      <c r="B466" t="s">
        <v>4</v>
      </c>
      <c r="C466" t="s">
        <v>2</v>
      </c>
      <c r="D466" s="2">
        <v>0</v>
      </c>
      <c r="E466" s="11" t="s">
        <v>174</v>
      </c>
    </row>
    <row r="467" spans="1:5" x14ac:dyDescent="0.25">
      <c r="B467" t="s">
        <v>5</v>
      </c>
      <c r="C467" t="s">
        <v>2</v>
      </c>
      <c r="D467" s="2">
        <v>0</v>
      </c>
      <c r="E467" s="4"/>
    </row>
    <row r="468" spans="1:5" x14ac:dyDescent="0.25">
      <c r="B468" t="s">
        <v>6</v>
      </c>
      <c r="C468" t="s">
        <v>2</v>
      </c>
      <c r="D468" s="2">
        <v>0</v>
      </c>
      <c r="E468" s="8"/>
    </row>
    <row r="469" spans="1:5" x14ac:dyDescent="0.25">
      <c r="B469" t="s">
        <v>7</v>
      </c>
      <c r="C469" t="s">
        <v>2</v>
      </c>
      <c r="D469" s="2">
        <v>3</v>
      </c>
      <c r="E469" s="8"/>
    </row>
    <row r="470" spans="1:5" x14ac:dyDescent="0.25">
      <c r="E470" s="4"/>
    </row>
    <row r="471" spans="1:5" x14ac:dyDescent="0.25">
      <c r="B471" t="s">
        <v>8</v>
      </c>
      <c r="C471" t="s">
        <v>2</v>
      </c>
      <c r="D471" s="6">
        <f>SUM(D472:D474)</f>
        <v>8993620</v>
      </c>
      <c r="E471" s="4"/>
    </row>
    <row r="472" spans="1:5" x14ac:dyDescent="0.25">
      <c r="B472" t="s">
        <v>19</v>
      </c>
      <c r="C472" t="s">
        <v>2</v>
      </c>
      <c r="D472" s="6">
        <v>6736275</v>
      </c>
    </row>
    <row r="473" spans="1:5" x14ac:dyDescent="0.25">
      <c r="B473" t="s">
        <v>10</v>
      </c>
      <c r="C473" t="s">
        <v>2</v>
      </c>
      <c r="D473" s="6">
        <v>946665</v>
      </c>
    </row>
    <row r="474" spans="1:5" x14ac:dyDescent="0.25">
      <c r="B474" t="s">
        <v>20</v>
      </c>
      <c r="C474" t="s">
        <v>2</v>
      </c>
      <c r="D474" s="6">
        <v>1310680</v>
      </c>
    </row>
    <row r="476" spans="1:5" x14ac:dyDescent="0.25">
      <c r="B476" t="s">
        <v>12</v>
      </c>
      <c r="C476" t="s">
        <v>2</v>
      </c>
      <c r="D476" s="6">
        <v>0</v>
      </c>
      <c r="E476" s="11" t="s">
        <v>100</v>
      </c>
    </row>
    <row r="478" spans="1:5" x14ac:dyDescent="0.25">
      <c r="B478" t="s">
        <v>14</v>
      </c>
      <c r="C478" t="s">
        <v>2</v>
      </c>
      <c r="D478" s="2">
        <v>0</v>
      </c>
    </row>
    <row r="479" spans="1:5" x14ac:dyDescent="0.25">
      <c r="B479" t="s">
        <v>16</v>
      </c>
      <c r="C479" t="s">
        <v>2</v>
      </c>
      <c r="D479" s="2">
        <v>5</v>
      </c>
      <c r="E479"/>
    </row>
    <row r="481" spans="1:5" x14ac:dyDescent="0.25">
      <c r="B481" t="s">
        <v>24</v>
      </c>
      <c r="C481" t="s">
        <v>2</v>
      </c>
      <c r="D481" s="6">
        <f>Pending!F161</f>
        <v>14284805</v>
      </c>
      <c r="E481" s="39" t="s">
        <v>94</v>
      </c>
    </row>
    <row r="482" spans="1:5" x14ac:dyDescent="0.25">
      <c r="B482" t="s">
        <v>25</v>
      </c>
      <c r="C482" t="s">
        <v>2</v>
      </c>
      <c r="D482" s="6">
        <f>Pending!H174</f>
        <v>1552605</v>
      </c>
      <c r="E482" s="11" t="s">
        <v>94</v>
      </c>
    </row>
    <row r="485" spans="1:5" x14ac:dyDescent="0.25">
      <c r="A485" s="51"/>
      <c r="B485" s="51"/>
      <c r="C485" s="51"/>
      <c r="D485" s="51"/>
      <c r="E485" s="51"/>
    </row>
    <row r="486" spans="1:5" x14ac:dyDescent="0.25">
      <c r="A486" s="3">
        <v>43414</v>
      </c>
      <c r="B486" t="s">
        <v>1</v>
      </c>
      <c r="C486" t="s">
        <v>2</v>
      </c>
      <c r="D486" s="2">
        <v>0</v>
      </c>
      <c r="E486" s="11" t="s">
        <v>193</v>
      </c>
    </row>
    <row r="487" spans="1:5" x14ac:dyDescent="0.25">
      <c r="A487" t="s">
        <v>146</v>
      </c>
      <c r="B487" t="s">
        <v>3</v>
      </c>
      <c r="C487" t="s">
        <v>2</v>
      </c>
      <c r="D487" s="2">
        <v>0</v>
      </c>
      <c r="E487" s="2" t="s">
        <v>194</v>
      </c>
    </row>
    <row r="488" spans="1:5" x14ac:dyDescent="0.25">
      <c r="B488" t="s">
        <v>4</v>
      </c>
      <c r="C488" t="s">
        <v>2</v>
      </c>
      <c r="D488" s="2">
        <v>0</v>
      </c>
      <c r="E488" s="2" t="s">
        <v>194</v>
      </c>
    </row>
    <row r="489" spans="1:5" x14ac:dyDescent="0.25">
      <c r="B489" t="s">
        <v>5</v>
      </c>
      <c r="C489" t="s">
        <v>2</v>
      </c>
      <c r="D489" s="2">
        <v>0</v>
      </c>
      <c r="E489" s="4"/>
    </row>
    <row r="490" spans="1:5" x14ac:dyDescent="0.25">
      <c r="B490" t="s">
        <v>6</v>
      </c>
      <c r="C490" t="s">
        <v>2</v>
      </c>
      <c r="D490" s="2">
        <v>0</v>
      </c>
      <c r="E490" s="8"/>
    </row>
    <row r="491" spans="1:5" x14ac:dyDescent="0.25">
      <c r="B491" t="s">
        <v>7</v>
      </c>
      <c r="C491" t="s">
        <v>2</v>
      </c>
      <c r="D491" s="2">
        <v>3</v>
      </c>
      <c r="E491" s="8"/>
    </row>
    <row r="492" spans="1:5" x14ac:dyDescent="0.25">
      <c r="E492" s="4"/>
    </row>
    <row r="493" spans="1:5" x14ac:dyDescent="0.25">
      <c r="B493" t="s">
        <v>8</v>
      </c>
      <c r="C493" t="s">
        <v>2</v>
      </c>
      <c r="D493" s="6">
        <f>SUM(D494:D496)</f>
        <v>7626491</v>
      </c>
      <c r="E493" s="4"/>
    </row>
    <row r="494" spans="1:5" x14ac:dyDescent="0.25">
      <c r="B494" t="s">
        <v>19</v>
      </c>
      <c r="C494" t="s">
        <v>2</v>
      </c>
      <c r="D494" s="6">
        <v>3390023</v>
      </c>
    </row>
    <row r="495" spans="1:5" x14ac:dyDescent="0.25">
      <c r="B495" t="s">
        <v>10</v>
      </c>
      <c r="C495" t="s">
        <v>2</v>
      </c>
      <c r="D495" s="6">
        <v>650915</v>
      </c>
    </row>
    <row r="496" spans="1:5" x14ac:dyDescent="0.25">
      <c r="B496" t="s">
        <v>20</v>
      </c>
      <c r="C496" t="s">
        <v>2</v>
      </c>
      <c r="D496" s="6">
        <v>3585553</v>
      </c>
    </row>
    <row r="498" spans="1:5" x14ac:dyDescent="0.25">
      <c r="B498" t="s">
        <v>12</v>
      </c>
      <c r="C498" t="s">
        <v>2</v>
      </c>
      <c r="D498" s="6">
        <v>96863</v>
      </c>
      <c r="E498" s="11" t="s">
        <v>98</v>
      </c>
    </row>
    <row r="500" spans="1:5" x14ac:dyDescent="0.25">
      <c r="B500" t="s">
        <v>14</v>
      </c>
      <c r="C500" t="s">
        <v>2</v>
      </c>
      <c r="D500" s="2">
        <v>0</v>
      </c>
    </row>
    <row r="501" spans="1:5" x14ac:dyDescent="0.25">
      <c r="B501" t="s">
        <v>16</v>
      </c>
      <c r="C501" t="s">
        <v>2</v>
      </c>
      <c r="D501" s="2">
        <v>5</v>
      </c>
      <c r="E501"/>
    </row>
    <row r="503" spans="1:5" ht="30" x14ac:dyDescent="0.25">
      <c r="B503" t="s">
        <v>24</v>
      </c>
      <c r="C503" t="s">
        <v>2</v>
      </c>
      <c r="D503" s="6">
        <f>Pending!F174</f>
        <v>15146963</v>
      </c>
      <c r="E503" s="39" t="s">
        <v>192</v>
      </c>
    </row>
    <row r="504" spans="1:5" x14ac:dyDescent="0.25">
      <c r="B504" t="s">
        <v>25</v>
      </c>
      <c r="C504" t="s">
        <v>2</v>
      </c>
      <c r="D504" s="6">
        <f>Pending!H174</f>
        <v>1552605</v>
      </c>
      <c r="E504" s="11" t="s">
        <v>191</v>
      </c>
    </row>
    <row r="508" spans="1:5" x14ac:dyDescent="0.25">
      <c r="A508" s="51"/>
      <c r="B508" s="51"/>
      <c r="C508" s="51"/>
      <c r="D508" s="51"/>
      <c r="E508" s="51"/>
    </row>
    <row r="509" spans="1:5" x14ac:dyDescent="0.25">
      <c r="A509" s="3">
        <v>43444</v>
      </c>
      <c r="B509" t="s">
        <v>1</v>
      </c>
      <c r="C509" t="s">
        <v>2</v>
      </c>
      <c r="D509" s="2">
        <v>1</v>
      </c>
      <c r="E509" s="11"/>
    </row>
    <row r="510" spans="1:5" x14ac:dyDescent="0.25">
      <c r="A510" s="27" t="s">
        <v>147</v>
      </c>
      <c r="B510" t="s">
        <v>3</v>
      </c>
      <c r="C510" t="s">
        <v>2</v>
      </c>
      <c r="D510" s="2">
        <v>4</v>
      </c>
    </row>
    <row r="511" spans="1:5" x14ac:dyDescent="0.25">
      <c r="B511" t="s">
        <v>4</v>
      </c>
      <c r="C511" t="s">
        <v>2</v>
      </c>
      <c r="D511" s="2">
        <v>2</v>
      </c>
    </row>
    <row r="512" spans="1:5" x14ac:dyDescent="0.25">
      <c r="B512" t="s">
        <v>5</v>
      </c>
      <c r="C512" t="s">
        <v>2</v>
      </c>
      <c r="D512" s="2">
        <v>0</v>
      </c>
      <c r="E512" s="4"/>
    </row>
    <row r="513" spans="2:5" x14ac:dyDescent="0.25">
      <c r="B513" t="s">
        <v>6</v>
      </c>
      <c r="C513" t="s">
        <v>2</v>
      </c>
      <c r="D513" s="2">
        <v>0</v>
      </c>
      <c r="E513" s="8"/>
    </row>
    <row r="514" spans="2:5" x14ac:dyDescent="0.25">
      <c r="B514" t="s">
        <v>7</v>
      </c>
      <c r="C514" t="s">
        <v>2</v>
      </c>
      <c r="D514" s="2">
        <v>3</v>
      </c>
      <c r="E514" s="8"/>
    </row>
    <row r="515" spans="2:5" x14ac:dyDescent="0.25">
      <c r="E515" s="4"/>
    </row>
    <row r="516" spans="2:5" x14ac:dyDescent="0.25">
      <c r="B516" t="s">
        <v>8</v>
      </c>
      <c r="C516" t="s">
        <v>2</v>
      </c>
      <c r="D516" s="6">
        <f>SUM(D517:D519)</f>
        <v>8029672</v>
      </c>
      <c r="E516" s="4"/>
    </row>
    <row r="517" spans="2:5" x14ac:dyDescent="0.25">
      <c r="B517" t="s">
        <v>19</v>
      </c>
      <c r="C517" t="s">
        <v>2</v>
      </c>
      <c r="D517" s="6">
        <v>3239524</v>
      </c>
    </row>
    <row r="518" spans="2:5" x14ac:dyDescent="0.25">
      <c r="B518" t="s">
        <v>10</v>
      </c>
      <c r="C518" t="s">
        <v>2</v>
      </c>
      <c r="D518" s="6">
        <v>630089</v>
      </c>
    </row>
    <row r="519" spans="2:5" x14ac:dyDescent="0.25">
      <c r="B519" t="s">
        <v>20</v>
      </c>
      <c r="C519" t="s">
        <v>2</v>
      </c>
      <c r="D519" s="6">
        <v>4160059</v>
      </c>
    </row>
    <row r="521" spans="2:5" x14ac:dyDescent="0.25">
      <c r="B521" t="s">
        <v>12</v>
      </c>
      <c r="C521" t="s">
        <v>2</v>
      </c>
      <c r="D521" s="6">
        <v>116463</v>
      </c>
      <c r="E521" s="11" t="s">
        <v>98</v>
      </c>
    </row>
    <row r="523" spans="2:5" x14ac:dyDescent="0.25">
      <c r="B523" t="s">
        <v>14</v>
      </c>
      <c r="C523" t="s">
        <v>2</v>
      </c>
      <c r="D523" s="2">
        <v>1</v>
      </c>
      <c r="E523" s="11" t="s">
        <v>202</v>
      </c>
    </row>
    <row r="524" spans="2:5" x14ac:dyDescent="0.25">
      <c r="B524" t="s">
        <v>16</v>
      </c>
      <c r="C524" t="s">
        <v>2</v>
      </c>
      <c r="D524" s="2">
        <v>5</v>
      </c>
      <c r="E524"/>
    </row>
    <row r="526" spans="2:5" ht="30" x14ac:dyDescent="0.25">
      <c r="B526" t="s">
        <v>24</v>
      </c>
      <c r="C526" t="s">
        <v>2</v>
      </c>
      <c r="D526" s="6">
        <f>Pending!F174</f>
        <v>15146963</v>
      </c>
      <c r="E526" s="39" t="s">
        <v>201</v>
      </c>
    </row>
    <row r="527" spans="2:5" x14ac:dyDescent="0.25">
      <c r="B527" t="s">
        <v>25</v>
      </c>
      <c r="C527" t="s">
        <v>2</v>
      </c>
      <c r="D527" s="6">
        <f>Pending!H174</f>
        <v>1552605</v>
      </c>
      <c r="E527" s="11" t="s">
        <v>191</v>
      </c>
    </row>
    <row r="530" spans="1:5" x14ac:dyDescent="0.25">
      <c r="A530" s="51"/>
      <c r="B530" s="51"/>
      <c r="C530" s="51"/>
      <c r="D530" s="51"/>
      <c r="E530" s="51"/>
    </row>
    <row r="531" spans="1:5" x14ac:dyDescent="0.25">
      <c r="A531" s="3" t="s">
        <v>203</v>
      </c>
      <c r="B531" t="s">
        <v>1</v>
      </c>
      <c r="C531" t="s">
        <v>2</v>
      </c>
      <c r="D531" s="2">
        <v>1</v>
      </c>
      <c r="E531" s="11"/>
    </row>
    <row r="532" spans="1:5" x14ac:dyDescent="0.25">
      <c r="A532" s="27" t="s">
        <v>161</v>
      </c>
      <c r="B532" t="s">
        <v>3</v>
      </c>
      <c r="C532" t="s">
        <v>2</v>
      </c>
      <c r="D532" s="2">
        <v>2</v>
      </c>
    </row>
    <row r="533" spans="1:5" x14ac:dyDescent="0.25">
      <c r="B533" t="s">
        <v>4</v>
      </c>
      <c r="C533" t="s">
        <v>2</v>
      </c>
      <c r="D533" s="2">
        <v>2</v>
      </c>
    </row>
    <row r="534" spans="1:5" x14ac:dyDescent="0.25">
      <c r="B534" t="s">
        <v>5</v>
      </c>
      <c r="C534" t="s">
        <v>2</v>
      </c>
      <c r="D534" s="2">
        <v>0</v>
      </c>
      <c r="E534" s="4"/>
    </row>
    <row r="535" spans="1:5" x14ac:dyDescent="0.25">
      <c r="B535" t="s">
        <v>6</v>
      </c>
      <c r="C535" t="s">
        <v>2</v>
      </c>
      <c r="D535" s="2">
        <v>0</v>
      </c>
      <c r="E535" s="8"/>
    </row>
    <row r="536" spans="1:5" x14ac:dyDescent="0.25">
      <c r="B536" t="s">
        <v>7</v>
      </c>
      <c r="C536" t="s">
        <v>2</v>
      </c>
      <c r="D536" s="2">
        <v>2</v>
      </c>
      <c r="E536" s="8"/>
    </row>
    <row r="537" spans="1:5" x14ac:dyDescent="0.25">
      <c r="E537" s="4"/>
    </row>
    <row r="538" spans="1:5" x14ac:dyDescent="0.25">
      <c r="B538" t="s">
        <v>8</v>
      </c>
      <c r="C538" t="s">
        <v>2</v>
      </c>
      <c r="D538" s="6">
        <f>SUM(D539:D541)</f>
        <v>9974194</v>
      </c>
      <c r="E538" s="4"/>
    </row>
    <row r="539" spans="1:5" x14ac:dyDescent="0.25">
      <c r="B539" t="s">
        <v>19</v>
      </c>
      <c r="C539" t="s">
        <v>2</v>
      </c>
      <c r="D539" s="6">
        <v>8400990</v>
      </c>
    </row>
    <row r="540" spans="1:5" x14ac:dyDescent="0.25">
      <c r="B540" t="s">
        <v>10</v>
      </c>
      <c r="C540" t="s">
        <v>2</v>
      </c>
      <c r="D540" s="6">
        <v>659840</v>
      </c>
    </row>
    <row r="541" spans="1:5" x14ac:dyDescent="0.25">
      <c r="B541" t="s">
        <v>20</v>
      </c>
      <c r="C541" t="s">
        <v>2</v>
      </c>
      <c r="D541" s="6">
        <v>913364</v>
      </c>
    </row>
    <row r="543" spans="1:5" x14ac:dyDescent="0.25">
      <c r="B543" t="s">
        <v>12</v>
      </c>
      <c r="C543" t="s">
        <v>2</v>
      </c>
      <c r="D543" s="6">
        <v>945790</v>
      </c>
      <c r="E543" s="11" t="s">
        <v>22</v>
      </c>
    </row>
    <row r="545" spans="1:5" x14ac:dyDescent="0.25">
      <c r="B545" t="s">
        <v>14</v>
      </c>
      <c r="C545" t="s">
        <v>2</v>
      </c>
      <c r="D545" s="2">
        <v>0</v>
      </c>
      <c r="E545" s="11"/>
    </row>
    <row r="546" spans="1:5" x14ac:dyDescent="0.25">
      <c r="B546" t="s">
        <v>16</v>
      </c>
      <c r="C546" t="s">
        <v>2</v>
      </c>
      <c r="D546" s="2">
        <v>7</v>
      </c>
      <c r="E546"/>
    </row>
    <row r="548" spans="1:5" ht="30" x14ac:dyDescent="0.25">
      <c r="B548" t="s">
        <v>24</v>
      </c>
      <c r="C548" t="s">
        <v>2</v>
      </c>
      <c r="D548" s="6">
        <f>Pending!F187</f>
        <v>16260267</v>
      </c>
      <c r="E548" s="39" t="s">
        <v>201</v>
      </c>
    </row>
    <row r="549" spans="1:5" x14ac:dyDescent="0.25">
      <c r="B549" t="s">
        <v>25</v>
      </c>
      <c r="C549" t="s">
        <v>2</v>
      </c>
      <c r="D549" s="6">
        <f>Pending!H187</f>
        <v>1552605</v>
      </c>
      <c r="E549" s="11" t="s">
        <v>191</v>
      </c>
    </row>
    <row r="552" spans="1:5" x14ac:dyDescent="0.25">
      <c r="A552" s="51"/>
      <c r="B552" s="51"/>
      <c r="C552" s="51"/>
      <c r="D552" s="51"/>
      <c r="E552" s="51"/>
    </row>
    <row r="553" spans="1:5" x14ac:dyDescent="0.25">
      <c r="A553" s="3" t="s">
        <v>204</v>
      </c>
      <c r="B553" t="s">
        <v>1</v>
      </c>
      <c r="C553" t="s">
        <v>2</v>
      </c>
      <c r="D553" s="2">
        <v>0</v>
      </c>
      <c r="E553" s="11"/>
    </row>
    <row r="554" spans="1:5" x14ac:dyDescent="0.25">
      <c r="A554" s="27" t="s">
        <v>162</v>
      </c>
      <c r="B554" t="s">
        <v>3</v>
      </c>
      <c r="C554" t="s">
        <v>2</v>
      </c>
      <c r="D554" s="2">
        <v>10</v>
      </c>
    </row>
    <row r="555" spans="1:5" x14ac:dyDescent="0.25">
      <c r="B555" t="s">
        <v>4</v>
      </c>
      <c r="C555" t="s">
        <v>2</v>
      </c>
      <c r="D555" s="2">
        <v>10</v>
      </c>
    </row>
    <row r="556" spans="1:5" x14ac:dyDescent="0.25">
      <c r="B556" t="s">
        <v>5</v>
      </c>
      <c r="C556" t="s">
        <v>2</v>
      </c>
      <c r="D556" s="2">
        <v>0</v>
      </c>
      <c r="E556" s="4"/>
    </row>
    <row r="557" spans="1:5" x14ac:dyDescent="0.25">
      <c r="B557" t="s">
        <v>6</v>
      </c>
      <c r="C557" t="s">
        <v>2</v>
      </c>
      <c r="D557" s="2">
        <v>0</v>
      </c>
      <c r="E557" s="8"/>
    </row>
    <row r="558" spans="1:5" x14ac:dyDescent="0.25">
      <c r="B558" t="s">
        <v>7</v>
      </c>
      <c r="C558" t="s">
        <v>2</v>
      </c>
      <c r="D558" s="2">
        <v>2</v>
      </c>
      <c r="E558" s="8"/>
    </row>
    <row r="559" spans="1:5" x14ac:dyDescent="0.25">
      <c r="E559" s="4"/>
    </row>
    <row r="560" spans="1:5" x14ac:dyDescent="0.25">
      <c r="B560" t="s">
        <v>8</v>
      </c>
      <c r="C560" t="s">
        <v>2</v>
      </c>
      <c r="D560" s="6">
        <f>SUM(D561:D563)</f>
        <v>13254564</v>
      </c>
      <c r="E560" s="4"/>
    </row>
    <row r="561" spans="1:5" x14ac:dyDescent="0.25">
      <c r="B561" t="s">
        <v>19</v>
      </c>
      <c r="C561" t="s">
        <v>2</v>
      </c>
      <c r="D561" s="6">
        <v>5983707</v>
      </c>
    </row>
    <row r="562" spans="1:5" x14ac:dyDescent="0.25">
      <c r="B562" t="s">
        <v>10</v>
      </c>
      <c r="C562" t="s">
        <v>2</v>
      </c>
      <c r="D562" s="6">
        <v>782252</v>
      </c>
    </row>
    <row r="563" spans="1:5" x14ac:dyDescent="0.25">
      <c r="B563" t="s">
        <v>20</v>
      </c>
      <c r="C563" t="s">
        <v>2</v>
      </c>
      <c r="D563" s="6">
        <v>6488605</v>
      </c>
    </row>
    <row r="565" spans="1:5" x14ac:dyDescent="0.25">
      <c r="B565" t="s">
        <v>12</v>
      </c>
      <c r="C565" t="s">
        <v>2</v>
      </c>
      <c r="D565" s="6">
        <v>240100</v>
      </c>
      <c r="E565" s="11" t="s">
        <v>98</v>
      </c>
    </row>
    <row r="567" spans="1:5" x14ac:dyDescent="0.25">
      <c r="B567" t="s">
        <v>14</v>
      </c>
      <c r="C567" t="s">
        <v>2</v>
      </c>
      <c r="D567" s="2">
        <v>0</v>
      </c>
      <c r="E567" s="11"/>
    </row>
    <row r="568" spans="1:5" x14ac:dyDescent="0.25">
      <c r="B568" t="s">
        <v>16</v>
      </c>
      <c r="C568" t="s">
        <v>2</v>
      </c>
      <c r="D568" s="2">
        <v>2</v>
      </c>
      <c r="E568"/>
    </row>
    <row r="570" spans="1:5" ht="30" x14ac:dyDescent="0.25">
      <c r="B570" t="s">
        <v>24</v>
      </c>
      <c r="C570" t="s">
        <v>2</v>
      </c>
      <c r="D570" s="6">
        <f>Pending!F197</f>
        <v>10182564</v>
      </c>
      <c r="E570" s="39" t="s">
        <v>207</v>
      </c>
    </row>
    <row r="571" spans="1:5" x14ac:dyDescent="0.25">
      <c r="B571" t="s">
        <v>25</v>
      </c>
      <c r="C571" t="s">
        <v>2</v>
      </c>
      <c r="D571" s="6">
        <f>Pending!H197</f>
        <v>0</v>
      </c>
      <c r="E571" s="11" t="s">
        <v>158</v>
      </c>
    </row>
    <row r="574" spans="1:5" x14ac:dyDescent="0.25">
      <c r="A574" s="51"/>
      <c r="B574" s="51"/>
      <c r="C574" s="51"/>
      <c r="D574" s="51"/>
      <c r="E574" s="51"/>
    </row>
    <row r="575" spans="1:5" x14ac:dyDescent="0.25">
      <c r="A575" s="3" t="s">
        <v>208</v>
      </c>
      <c r="B575" t="s">
        <v>1</v>
      </c>
      <c r="C575" t="s">
        <v>2</v>
      </c>
      <c r="D575" s="2">
        <v>11</v>
      </c>
      <c r="E575" s="11" t="s">
        <v>209</v>
      </c>
    </row>
    <row r="576" spans="1:5" x14ac:dyDescent="0.25">
      <c r="A576" s="27" t="s">
        <v>177</v>
      </c>
      <c r="B576" t="s">
        <v>3</v>
      </c>
      <c r="C576" t="s">
        <v>2</v>
      </c>
      <c r="D576" s="2">
        <v>2</v>
      </c>
    </row>
    <row r="577" spans="2:5" x14ac:dyDescent="0.25">
      <c r="B577" t="s">
        <v>4</v>
      </c>
      <c r="C577" t="s">
        <v>2</v>
      </c>
      <c r="D577" s="2">
        <v>2</v>
      </c>
    </row>
    <row r="578" spans="2:5" x14ac:dyDescent="0.25">
      <c r="B578" t="s">
        <v>5</v>
      </c>
      <c r="C578" t="s">
        <v>2</v>
      </c>
      <c r="D578" s="2">
        <v>0</v>
      </c>
      <c r="E578" s="4"/>
    </row>
    <row r="579" spans="2:5" x14ac:dyDescent="0.25">
      <c r="B579" t="s">
        <v>6</v>
      </c>
      <c r="C579" t="s">
        <v>2</v>
      </c>
      <c r="D579" s="2">
        <v>0</v>
      </c>
      <c r="E579" s="8"/>
    </row>
    <row r="580" spans="2:5" x14ac:dyDescent="0.25">
      <c r="B580" t="s">
        <v>7</v>
      </c>
      <c r="C580" t="s">
        <v>2</v>
      </c>
      <c r="D580" s="2">
        <v>2</v>
      </c>
      <c r="E580" s="8"/>
    </row>
    <row r="581" spans="2:5" x14ac:dyDescent="0.25">
      <c r="E581" s="4"/>
    </row>
    <row r="582" spans="2:5" x14ac:dyDescent="0.25">
      <c r="B582" t="s">
        <v>8</v>
      </c>
      <c r="C582" t="s">
        <v>2</v>
      </c>
      <c r="D582" s="6">
        <f>SUM(D583:D585)</f>
        <v>7806384</v>
      </c>
      <c r="E582" s="4"/>
    </row>
    <row r="583" spans="2:5" x14ac:dyDescent="0.25">
      <c r="B583" t="s">
        <v>19</v>
      </c>
      <c r="C583" t="s">
        <v>2</v>
      </c>
      <c r="D583" s="6">
        <v>5278378</v>
      </c>
    </row>
    <row r="584" spans="2:5" x14ac:dyDescent="0.25">
      <c r="B584" t="s">
        <v>10</v>
      </c>
      <c r="C584" t="s">
        <v>2</v>
      </c>
      <c r="D584" s="6">
        <v>515375</v>
      </c>
    </row>
    <row r="585" spans="2:5" x14ac:dyDescent="0.25">
      <c r="B585" t="s">
        <v>20</v>
      </c>
      <c r="C585" t="s">
        <v>2</v>
      </c>
      <c r="D585" s="6">
        <v>2012631</v>
      </c>
    </row>
    <row r="587" spans="2:5" x14ac:dyDescent="0.25">
      <c r="B587" t="s">
        <v>12</v>
      </c>
      <c r="C587" t="s">
        <v>2</v>
      </c>
      <c r="D587" s="6">
        <v>450838</v>
      </c>
      <c r="E587" s="11" t="s">
        <v>100</v>
      </c>
    </row>
    <row r="589" spans="2:5" x14ac:dyDescent="0.25">
      <c r="B589" t="s">
        <v>14</v>
      </c>
      <c r="C589" t="s">
        <v>2</v>
      </c>
      <c r="D589" s="2">
        <v>1</v>
      </c>
      <c r="E589" s="11" t="s">
        <v>219</v>
      </c>
    </row>
    <row r="590" spans="2:5" x14ac:dyDescent="0.25">
      <c r="B590" t="s">
        <v>16</v>
      </c>
      <c r="C590" t="s">
        <v>2</v>
      </c>
      <c r="D590" s="2">
        <v>8</v>
      </c>
      <c r="E590"/>
    </row>
    <row r="592" spans="2:5" ht="30" x14ac:dyDescent="0.25">
      <c r="B592" t="s">
        <v>24</v>
      </c>
      <c r="C592" t="s">
        <v>2</v>
      </c>
      <c r="D592" s="6">
        <f>Pending!F209</f>
        <v>21980019</v>
      </c>
      <c r="E592" s="39" t="s">
        <v>218</v>
      </c>
    </row>
    <row r="593" spans="1:5" x14ac:dyDescent="0.25">
      <c r="B593" t="s">
        <v>25</v>
      </c>
      <c r="C593" t="s">
        <v>2</v>
      </c>
      <c r="D593" s="6">
        <f>Pending!H219</f>
        <v>0</v>
      </c>
      <c r="E593" s="11" t="s">
        <v>158</v>
      </c>
    </row>
    <row r="606" spans="1:5" x14ac:dyDescent="0.25">
      <c r="A606" s="51"/>
      <c r="B606" s="51"/>
      <c r="C606" s="51"/>
      <c r="D606" s="51"/>
      <c r="E606" s="51"/>
    </row>
    <row r="607" spans="1:5" x14ac:dyDescent="0.25">
      <c r="A607" s="3" t="s">
        <v>228</v>
      </c>
      <c r="B607" t="s">
        <v>1</v>
      </c>
      <c r="C607" t="s">
        <v>2</v>
      </c>
      <c r="D607" s="2">
        <v>7</v>
      </c>
      <c r="E607" s="11" t="s">
        <v>227</v>
      </c>
    </row>
    <row r="608" spans="1:5" x14ac:dyDescent="0.25">
      <c r="A608" s="27" t="s">
        <v>175</v>
      </c>
      <c r="B608" t="s">
        <v>3</v>
      </c>
      <c r="C608" t="s">
        <v>2</v>
      </c>
      <c r="D608" s="2">
        <v>3</v>
      </c>
    </row>
    <row r="609" spans="2:5" x14ac:dyDescent="0.25">
      <c r="B609" t="s">
        <v>4</v>
      </c>
      <c r="C609" t="s">
        <v>2</v>
      </c>
      <c r="D609" s="2">
        <v>2</v>
      </c>
    </row>
    <row r="610" spans="2:5" x14ac:dyDescent="0.25">
      <c r="B610" t="s">
        <v>5</v>
      </c>
      <c r="C610" t="s">
        <v>2</v>
      </c>
      <c r="D610" s="2">
        <v>0</v>
      </c>
      <c r="E610" s="4"/>
    </row>
    <row r="611" spans="2:5" x14ac:dyDescent="0.25">
      <c r="B611" t="s">
        <v>6</v>
      </c>
      <c r="C611" t="s">
        <v>2</v>
      </c>
      <c r="D611" s="2">
        <v>0</v>
      </c>
      <c r="E611" s="8"/>
    </row>
    <row r="612" spans="2:5" x14ac:dyDescent="0.25">
      <c r="B612" t="s">
        <v>7</v>
      </c>
      <c r="C612" t="s">
        <v>2</v>
      </c>
      <c r="D612" s="2">
        <v>2</v>
      </c>
      <c r="E612" s="8"/>
    </row>
    <row r="613" spans="2:5" x14ac:dyDescent="0.25">
      <c r="E613" s="4"/>
    </row>
    <row r="614" spans="2:5" x14ac:dyDescent="0.25">
      <c r="B614" t="s">
        <v>8</v>
      </c>
      <c r="C614" t="s">
        <v>2</v>
      </c>
      <c r="D614" s="6">
        <f>SUM(D615:D617)</f>
        <v>14763851</v>
      </c>
      <c r="E614" s="4"/>
    </row>
    <row r="615" spans="2:5" x14ac:dyDescent="0.25">
      <c r="B615" t="s">
        <v>19</v>
      </c>
      <c r="C615" t="s">
        <v>2</v>
      </c>
      <c r="D615" s="6">
        <v>6065358</v>
      </c>
    </row>
    <row r="616" spans="2:5" x14ac:dyDescent="0.25">
      <c r="B616" t="s">
        <v>10</v>
      </c>
      <c r="C616" t="s">
        <v>2</v>
      </c>
      <c r="D616" s="6">
        <v>5360627</v>
      </c>
    </row>
    <row r="617" spans="2:5" x14ac:dyDescent="0.25">
      <c r="B617" t="s">
        <v>20</v>
      </c>
      <c r="C617" t="s">
        <v>2</v>
      </c>
      <c r="D617" s="6">
        <v>3337866</v>
      </c>
    </row>
    <row r="619" spans="2:5" x14ac:dyDescent="0.25">
      <c r="B619" t="s">
        <v>12</v>
      </c>
      <c r="C619" t="s">
        <v>2</v>
      </c>
      <c r="D619" s="6">
        <v>359363</v>
      </c>
      <c r="E619" s="11" t="s">
        <v>13</v>
      </c>
    </row>
    <row r="621" spans="2:5" x14ac:dyDescent="0.25">
      <c r="B621" t="s">
        <v>14</v>
      </c>
      <c r="C621" t="s">
        <v>2</v>
      </c>
      <c r="D621" s="2">
        <v>0</v>
      </c>
      <c r="E621" s="11"/>
    </row>
    <row r="622" spans="2:5" x14ac:dyDescent="0.25">
      <c r="B622" t="s">
        <v>16</v>
      </c>
      <c r="C622" t="s">
        <v>2</v>
      </c>
      <c r="D622" s="2">
        <v>6</v>
      </c>
      <c r="E622"/>
    </row>
    <row r="624" spans="2:5" ht="30" x14ac:dyDescent="0.25">
      <c r="B624" t="s">
        <v>24</v>
      </c>
      <c r="C624" t="s">
        <v>2</v>
      </c>
      <c r="D624" s="6">
        <f>Pending!F223</f>
        <v>32344919</v>
      </c>
      <c r="E624" s="39" t="s">
        <v>226</v>
      </c>
    </row>
    <row r="625" spans="1:5" x14ac:dyDescent="0.25">
      <c r="B625" t="s">
        <v>25</v>
      </c>
      <c r="C625" t="s">
        <v>2</v>
      </c>
      <c r="D625" s="6">
        <f>Pending!H250</f>
        <v>0</v>
      </c>
      <c r="E625" s="11" t="s">
        <v>158</v>
      </c>
    </row>
    <row r="629" spans="1:5" x14ac:dyDescent="0.25">
      <c r="A629" s="51"/>
      <c r="B629" s="51"/>
      <c r="C629" s="51"/>
      <c r="D629" s="51"/>
      <c r="E629" s="51"/>
    </row>
    <row r="630" spans="1:5" x14ac:dyDescent="0.25">
      <c r="A630" s="3" t="s">
        <v>229</v>
      </c>
      <c r="B630" t="s">
        <v>1</v>
      </c>
      <c r="C630" t="s">
        <v>2</v>
      </c>
      <c r="D630" s="2">
        <v>8</v>
      </c>
      <c r="E630" s="11" t="s">
        <v>239</v>
      </c>
    </row>
    <row r="631" spans="1:5" x14ac:dyDescent="0.25">
      <c r="A631" s="27" t="s">
        <v>146</v>
      </c>
      <c r="B631" t="s">
        <v>3</v>
      </c>
      <c r="C631" t="s">
        <v>2</v>
      </c>
      <c r="D631" s="2">
        <v>2</v>
      </c>
    </row>
    <row r="632" spans="1:5" x14ac:dyDescent="0.25">
      <c r="B632" t="s">
        <v>4</v>
      </c>
      <c r="C632" t="s">
        <v>2</v>
      </c>
      <c r="D632" s="2">
        <v>2</v>
      </c>
    </row>
    <row r="633" spans="1:5" x14ac:dyDescent="0.25">
      <c r="B633" t="s">
        <v>5</v>
      </c>
      <c r="C633" t="s">
        <v>2</v>
      </c>
      <c r="D633" s="2">
        <v>0</v>
      </c>
      <c r="E633" s="4"/>
    </row>
    <row r="634" spans="1:5" x14ac:dyDescent="0.25">
      <c r="B634" t="s">
        <v>6</v>
      </c>
      <c r="C634" t="s">
        <v>2</v>
      </c>
      <c r="D634" s="2">
        <v>0</v>
      </c>
      <c r="E634" s="8"/>
    </row>
    <row r="635" spans="1:5" x14ac:dyDescent="0.25">
      <c r="B635" t="s">
        <v>7</v>
      </c>
      <c r="C635" t="s">
        <v>2</v>
      </c>
      <c r="D635" s="2">
        <v>2</v>
      </c>
      <c r="E635" s="8"/>
    </row>
    <row r="636" spans="1:5" x14ac:dyDescent="0.25">
      <c r="E636" s="4"/>
    </row>
    <row r="637" spans="1:5" x14ac:dyDescent="0.25">
      <c r="B637" t="s">
        <v>8</v>
      </c>
      <c r="C637" t="s">
        <v>2</v>
      </c>
      <c r="D637" s="6">
        <f>SUM(D638:D640)</f>
        <v>13297047</v>
      </c>
      <c r="E637" s="4"/>
    </row>
    <row r="638" spans="1:5" x14ac:dyDescent="0.25">
      <c r="B638" t="s">
        <v>19</v>
      </c>
      <c r="C638" t="s">
        <v>2</v>
      </c>
      <c r="D638" s="6">
        <v>7004490</v>
      </c>
    </row>
    <row r="639" spans="1:5" x14ac:dyDescent="0.25">
      <c r="B639" t="s">
        <v>10</v>
      </c>
      <c r="C639" t="s">
        <v>2</v>
      </c>
      <c r="D639" s="6">
        <v>446251</v>
      </c>
    </row>
    <row r="640" spans="1:5" x14ac:dyDescent="0.25">
      <c r="B640" t="s">
        <v>20</v>
      </c>
      <c r="C640" t="s">
        <v>2</v>
      </c>
      <c r="D640" s="6">
        <v>5846306</v>
      </c>
    </row>
    <row r="642" spans="1:5" x14ac:dyDescent="0.25">
      <c r="B642" t="s">
        <v>12</v>
      </c>
      <c r="C642" t="s">
        <v>2</v>
      </c>
      <c r="D642" s="6">
        <v>289364</v>
      </c>
      <c r="E642" s="11" t="s">
        <v>100</v>
      </c>
    </row>
    <row r="644" spans="1:5" x14ac:dyDescent="0.25">
      <c r="B644" t="s">
        <v>14</v>
      </c>
      <c r="C644" t="s">
        <v>2</v>
      </c>
      <c r="D644" s="2">
        <v>0</v>
      </c>
      <c r="E644" s="11"/>
    </row>
    <row r="645" spans="1:5" x14ac:dyDescent="0.25">
      <c r="B645" t="s">
        <v>16</v>
      </c>
      <c r="C645" t="s">
        <v>2</v>
      </c>
      <c r="D645" s="2">
        <v>11</v>
      </c>
      <c r="E645"/>
    </row>
    <row r="647" spans="1:5" ht="45" x14ac:dyDescent="0.25">
      <c r="B647" t="s">
        <v>24</v>
      </c>
      <c r="C647" t="s">
        <v>2</v>
      </c>
      <c r="D647" s="6">
        <f>Pending!F236</f>
        <v>38211120</v>
      </c>
      <c r="E647" s="39" t="s">
        <v>238</v>
      </c>
    </row>
    <row r="648" spans="1:5" x14ac:dyDescent="0.25">
      <c r="B648" t="s">
        <v>25</v>
      </c>
      <c r="C648" t="s">
        <v>2</v>
      </c>
      <c r="D648" s="6">
        <f>Pending!H236</f>
        <v>594038</v>
      </c>
      <c r="E648" s="11" t="s">
        <v>237</v>
      </c>
    </row>
    <row r="651" spans="1:5" x14ac:dyDescent="0.25">
      <c r="A651" s="51"/>
      <c r="B651" s="51"/>
      <c r="C651" s="51"/>
      <c r="D651" s="51"/>
      <c r="E651" s="51"/>
    </row>
    <row r="652" spans="1:5" x14ac:dyDescent="0.25">
      <c r="A652" s="3" t="s">
        <v>240</v>
      </c>
      <c r="B652" t="s">
        <v>1</v>
      </c>
      <c r="C652" t="s">
        <v>2</v>
      </c>
      <c r="D652" s="2">
        <v>3</v>
      </c>
      <c r="E652" s="11" t="s">
        <v>242</v>
      </c>
    </row>
    <row r="653" spans="1:5" x14ac:dyDescent="0.25">
      <c r="A653" s="27" t="s">
        <v>147</v>
      </c>
      <c r="B653" t="s">
        <v>3</v>
      </c>
      <c r="C653" t="s">
        <v>2</v>
      </c>
      <c r="D653" s="2">
        <v>4</v>
      </c>
    </row>
    <row r="654" spans="1:5" x14ac:dyDescent="0.25">
      <c r="B654" t="s">
        <v>4</v>
      </c>
      <c r="C654" t="s">
        <v>2</v>
      </c>
      <c r="D654" s="2">
        <v>7</v>
      </c>
    </row>
    <row r="655" spans="1:5" x14ac:dyDescent="0.25">
      <c r="B655" t="s">
        <v>5</v>
      </c>
      <c r="C655" t="s">
        <v>2</v>
      </c>
      <c r="D655" s="2">
        <v>0</v>
      </c>
      <c r="E655" s="4"/>
    </row>
    <row r="656" spans="1:5" x14ac:dyDescent="0.25">
      <c r="B656" t="s">
        <v>6</v>
      </c>
      <c r="C656" t="s">
        <v>2</v>
      </c>
      <c r="D656" s="2">
        <v>0</v>
      </c>
      <c r="E656" s="8"/>
    </row>
    <row r="657" spans="2:5" x14ac:dyDescent="0.25">
      <c r="B657" t="s">
        <v>7</v>
      </c>
      <c r="C657" t="s">
        <v>2</v>
      </c>
      <c r="D657" s="2">
        <v>2</v>
      </c>
      <c r="E657" s="8"/>
    </row>
    <row r="658" spans="2:5" x14ac:dyDescent="0.25">
      <c r="E658" s="4"/>
    </row>
    <row r="659" spans="2:5" x14ac:dyDescent="0.25">
      <c r="B659" t="s">
        <v>243</v>
      </c>
      <c r="C659" t="s">
        <v>2</v>
      </c>
      <c r="D659" s="6">
        <f>SUM(D660:D662)</f>
        <v>8250435</v>
      </c>
      <c r="E659" s="4"/>
    </row>
    <row r="660" spans="2:5" x14ac:dyDescent="0.25">
      <c r="B660" t="s">
        <v>19</v>
      </c>
      <c r="C660" t="s">
        <v>2</v>
      </c>
      <c r="D660" s="6">
        <v>5490503</v>
      </c>
    </row>
    <row r="661" spans="2:5" x14ac:dyDescent="0.25">
      <c r="B661" t="s">
        <v>10</v>
      </c>
      <c r="C661" t="s">
        <v>2</v>
      </c>
      <c r="D661" s="6">
        <v>1213278</v>
      </c>
    </row>
    <row r="662" spans="2:5" x14ac:dyDescent="0.25">
      <c r="B662" t="s">
        <v>20</v>
      </c>
      <c r="C662" t="s">
        <v>2</v>
      </c>
      <c r="D662" s="6">
        <v>1546654</v>
      </c>
    </row>
    <row r="664" spans="2:5" x14ac:dyDescent="0.25">
      <c r="B664" t="s">
        <v>12</v>
      </c>
      <c r="C664" t="s">
        <v>2</v>
      </c>
      <c r="D664" s="6">
        <v>456664</v>
      </c>
      <c r="E664" s="11" t="s">
        <v>13</v>
      </c>
    </row>
    <row r="666" spans="2:5" x14ac:dyDescent="0.25">
      <c r="B666" t="s">
        <v>14</v>
      </c>
      <c r="C666" t="s">
        <v>2</v>
      </c>
      <c r="D666" s="2">
        <v>0</v>
      </c>
      <c r="E666" s="11"/>
    </row>
    <row r="667" spans="2:5" x14ac:dyDescent="0.25">
      <c r="B667" t="s">
        <v>16</v>
      </c>
      <c r="C667" t="s">
        <v>2</v>
      </c>
      <c r="D667" s="2">
        <v>4</v>
      </c>
      <c r="E667"/>
    </row>
    <row r="669" spans="2:5" ht="30" x14ac:dyDescent="0.25">
      <c r="B669" t="s">
        <v>24</v>
      </c>
      <c r="C669" t="s">
        <v>2</v>
      </c>
      <c r="D669" s="6">
        <f>Pending!F249</f>
        <v>40629525</v>
      </c>
      <c r="E669" s="39" t="s">
        <v>250</v>
      </c>
    </row>
    <row r="670" spans="2:5" x14ac:dyDescent="0.25">
      <c r="B670" t="s">
        <v>25</v>
      </c>
      <c r="C670" t="s">
        <v>2</v>
      </c>
      <c r="D670" s="6">
        <f>Pending!H257</f>
        <v>0</v>
      </c>
      <c r="E670" s="11" t="s">
        <v>249</v>
      </c>
    </row>
    <row r="673" spans="1:5" x14ac:dyDescent="0.25">
      <c r="A673" s="51"/>
      <c r="B673" s="51"/>
      <c r="C673" s="51"/>
      <c r="D673" s="51"/>
      <c r="E673" s="51"/>
    </row>
    <row r="674" spans="1:5" x14ac:dyDescent="0.25">
      <c r="A674" s="3" t="s">
        <v>251</v>
      </c>
      <c r="B674" t="s">
        <v>1</v>
      </c>
      <c r="C674" t="s">
        <v>2</v>
      </c>
      <c r="D674" s="2">
        <v>5</v>
      </c>
      <c r="E674" s="11" t="s">
        <v>259</v>
      </c>
    </row>
    <row r="675" spans="1:5" x14ac:dyDescent="0.25">
      <c r="A675" s="27" t="s">
        <v>161</v>
      </c>
      <c r="B675" t="s">
        <v>3</v>
      </c>
      <c r="C675" t="s">
        <v>2</v>
      </c>
      <c r="D675" s="2">
        <v>0</v>
      </c>
    </row>
    <row r="676" spans="1:5" x14ac:dyDescent="0.25">
      <c r="B676" t="s">
        <v>4</v>
      </c>
      <c r="C676" t="s">
        <v>2</v>
      </c>
      <c r="D676" s="2">
        <v>0</v>
      </c>
    </row>
    <row r="677" spans="1:5" x14ac:dyDescent="0.25">
      <c r="B677" t="s">
        <v>5</v>
      </c>
      <c r="C677" t="s">
        <v>2</v>
      </c>
      <c r="D677" s="2">
        <v>0</v>
      </c>
      <c r="E677" s="4"/>
    </row>
    <row r="678" spans="1:5" x14ac:dyDescent="0.25">
      <c r="B678" t="s">
        <v>6</v>
      </c>
      <c r="C678" t="s">
        <v>2</v>
      </c>
      <c r="D678" s="2">
        <v>0</v>
      </c>
      <c r="E678" s="8"/>
    </row>
    <row r="679" spans="1:5" x14ac:dyDescent="0.25">
      <c r="B679" t="s">
        <v>7</v>
      </c>
      <c r="C679" t="s">
        <v>2</v>
      </c>
      <c r="D679" s="2">
        <v>2</v>
      </c>
      <c r="E679" s="8"/>
    </row>
    <row r="680" spans="1:5" x14ac:dyDescent="0.25">
      <c r="E680" s="4"/>
    </row>
    <row r="681" spans="1:5" x14ac:dyDescent="0.25">
      <c r="B681" t="s">
        <v>243</v>
      </c>
      <c r="C681" t="s">
        <v>2</v>
      </c>
      <c r="D681" s="6">
        <f>SUM(D682:D684)</f>
        <v>8520359</v>
      </c>
      <c r="E681" s="4"/>
    </row>
    <row r="682" spans="1:5" x14ac:dyDescent="0.25">
      <c r="B682" t="s">
        <v>19</v>
      </c>
      <c r="C682" t="s">
        <v>2</v>
      </c>
      <c r="D682" s="6">
        <v>4461899</v>
      </c>
    </row>
    <row r="683" spans="1:5" x14ac:dyDescent="0.25">
      <c r="B683" t="s">
        <v>10</v>
      </c>
      <c r="C683" t="s">
        <v>2</v>
      </c>
      <c r="D683" s="6">
        <v>749003</v>
      </c>
    </row>
    <row r="684" spans="1:5" x14ac:dyDescent="0.25">
      <c r="B684" t="s">
        <v>20</v>
      </c>
      <c r="C684" t="s">
        <v>2</v>
      </c>
      <c r="D684" s="6">
        <v>3309457</v>
      </c>
    </row>
    <row r="686" spans="1:5" x14ac:dyDescent="0.25">
      <c r="B686" t="s">
        <v>12</v>
      </c>
      <c r="C686" t="s">
        <v>2</v>
      </c>
      <c r="D686" s="6">
        <v>0</v>
      </c>
      <c r="E686" s="11" t="s">
        <v>163</v>
      </c>
    </row>
    <row r="688" spans="1:5" x14ac:dyDescent="0.25">
      <c r="B688" t="s">
        <v>14</v>
      </c>
      <c r="C688" t="s">
        <v>2</v>
      </c>
      <c r="D688" s="2">
        <v>0</v>
      </c>
      <c r="E688" s="11"/>
    </row>
    <row r="689" spans="1:5" x14ac:dyDescent="0.25">
      <c r="B689" t="s">
        <v>16</v>
      </c>
      <c r="C689" t="s">
        <v>2</v>
      </c>
      <c r="D689" s="2">
        <v>0</v>
      </c>
      <c r="E689"/>
    </row>
    <row r="691" spans="1:5" ht="30" x14ac:dyDescent="0.25">
      <c r="B691" t="s">
        <v>24</v>
      </c>
      <c r="C691" t="s">
        <v>2</v>
      </c>
      <c r="D691" s="6">
        <f>Pending!F262</f>
        <v>56938035</v>
      </c>
      <c r="E691" s="39" t="s">
        <v>250</v>
      </c>
    </row>
    <row r="692" spans="1:5" x14ac:dyDescent="0.25">
      <c r="B692" t="s">
        <v>25</v>
      </c>
      <c r="C692" t="s">
        <v>2</v>
      </c>
      <c r="D692" s="6">
        <f>Pending!H280</f>
        <v>0</v>
      </c>
      <c r="E692" s="11" t="s">
        <v>249</v>
      </c>
    </row>
    <row r="695" spans="1:5" x14ac:dyDescent="0.25">
      <c r="A695" s="51"/>
      <c r="B695" s="51"/>
      <c r="C695" s="51"/>
      <c r="D695" s="51"/>
      <c r="E695" s="51"/>
    </row>
    <row r="696" spans="1:5" x14ac:dyDescent="0.25">
      <c r="A696" s="3" t="s">
        <v>260</v>
      </c>
      <c r="B696" t="s">
        <v>1</v>
      </c>
      <c r="C696" t="s">
        <v>2</v>
      </c>
      <c r="D696" s="2">
        <v>2</v>
      </c>
      <c r="E696" s="11" t="s">
        <v>261</v>
      </c>
    </row>
    <row r="697" spans="1:5" x14ac:dyDescent="0.25">
      <c r="A697" s="27" t="s">
        <v>162</v>
      </c>
      <c r="B697" t="s">
        <v>3</v>
      </c>
      <c r="C697" t="s">
        <v>2</v>
      </c>
      <c r="D697" s="2">
        <v>4</v>
      </c>
    </row>
    <row r="698" spans="1:5" x14ac:dyDescent="0.25">
      <c r="B698" t="s">
        <v>4</v>
      </c>
      <c r="C698" t="s">
        <v>2</v>
      </c>
      <c r="D698" s="2">
        <v>156</v>
      </c>
      <c r="E698" s="2" t="s">
        <v>267</v>
      </c>
    </row>
    <row r="699" spans="1:5" x14ac:dyDescent="0.25">
      <c r="B699" t="s">
        <v>5</v>
      </c>
      <c r="C699" t="s">
        <v>2</v>
      </c>
      <c r="D699" s="2">
        <v>0</v>
      </c>
      <c r="E699" s="4"/>
    </row>
    <row r="700" spans="1:5" x14ac:dyDescent="0.25">
      <c r="B700" t="s">
        <v>6</v>
      </c>
      <c r="C700" t="s">
        <v>2</v>
      </c>
      <c r="D700" s="2">
        <v>0</v>
      </c>
      <c r="E700" s="8"/>
    </row>
    <row r="701" spans="1:5" x14ac:dyDescent="0.25">
      <c r="B701" t="s">
        <v>7</v>
      </c>
      <c r="C701" t="s">
        <v>2</v>
      </c>
      <c r="D701" s="2">
        <v>2</v>
      </c>
      <c r="E701" s="8"/>
    </row>
    <row r="702" spans="1:5" x14ac:dyDescent="0.25">
      <c r="E702" s="4"/>
    </row>
    <row r="703" spans="1:5" x14ac:dyDescent="0.25">
      <c r="B703" t="s">
        <v>243</v>
      </c>
      <c r="C703" t="s">
        <v>2</v>
      </c>
      <c r="D703" s="6">
        <f>SUM(D704:D706)</f>
        <v>6027806</v>
      </c>
      <c r="E703" s="4"/>
    </row>
    <row r="704" spans="1:5" x14ac:dyDescent="0.25">
      <c r="B704" t="s">
        <v>19</v>
      </c>
      <c r="C704" t="s">
        <v>2</v>
      </c>
      <c r="D704" s="6">
        <v>4940883</v>
      </c>
    </row>
    <row r="705" spans="1:5" x14ac:dyDescent="0.25">
      <c r="B705" t="s">
        <v>10</v>
      </c>
      <c r="C705" t="s">
        <v>2</v>
      </c>
      <c r="D705" s="6">
        <v>964247</v>
      </c>
    </row>
    <row r="706" spans="1:5" x14ac:dyDescent="0.25">
      <c r="B706" t="s">
        <v>20</v>
      </c>
      <c r="C706" t="s">
        <v>2</v>
      </c>
      <c r="D706" s="6">
        <v>122676</v>
      </c>
    </row>
    <row r="708" spans="1:5" x14ac:dyDescent="0.25">
      <c r="B708" t="s">
        <v>12</v>
      </c>
      <c r="C708" t="s">
        <v>2</v>
      </c>
      <c r="D708" s="6">
        <v>384913</v>
      </c>
      <c r="E708" s="11" t="s">
        <v>262</v>
      </c>
    </row>
    <row r="710" spans="1:5" x14ac:dyDescent="0.25">
      <c r="B710" t="s">
        <v>14</v>
      </c>
      <c r="C710" t="s">
        <v>2</v>
      </c>
      <c r="D710" s="2">
        <v>0</v>
      </c>
      <c r="E710" s="11"/>
    </row>
    <row r="711" spans="1:5" x14ac:dyDescent="0.25">
      <c r="B711" t="s">
        <v>16</v>
      </c>
      <c r="C711" t="s">
        <v>2</v>
      </c>
      <c r="D711" s="2">
        <v>8</v>
      </c>
      <c r="E711"/>
    </row>
    <row r="713" spans="1:5" ht="30" x14ac:dyDescent="0.25">
      <c r="B713" t="s">
        <v>24</v>
      </c>
      <c r="C713" t="s">
        <v>2</v>
      </c>
      <c r="D713" s="6">
        <f>Pending!F276</f>
        <v>58326484</v>
      </c>
      <c r="E713" s="39" t="s">
        <v>266</v>
      </c>
    </row>
    <row r="714" spans="1:5" x14ac:dyDescent="0.25">
      <c r="B714" t="s">
        <v>25</v>
      </c>
      <c r="C714" t="s">
        <v>2</v>
      </c>
      <c r="D714" s="6">
        <f>Pending!H302</f>
        <v>306338</v>
      </c>
      <c r="E714" s="11" t="s">
        <v>249</v>
      </c>
    </row>
    <row r="718" spans="1:5" x14ac:dyDescent="0.25">
      <c r="A718" s="51"/>
      <c r="B718" s="51"/>
      <c r="C718" s="51"/>
      <c r="D718" s="51"/>
      <c r="E718" s="51"/>
    </row>
    <row r="719" spans="1:5" x14ac:dyDescent="0.25">
      <c r="A719" s="3" t="s">
        <v>268</v>
      </c>
      <c r="B719" t="s">
        <v>1</v>
      </c>
      <c r="C719" t="s">
        <v>2</v>
      </c>
      <c r="D719" s="2">
        <v>7</v>
      </c>
      <c r="E719" s="11" t="s">
        <v>269</v>
      </c>
    </row>
    <row r="720" spans="1:5" x14ac:dyDescent="0.25">
      <c r="A720" s="27" t="s">
        <v>177</v>
      </c>
      <c r="B720" t="s">
        <v>3</v>
      </c>
      <c r="C720" t="s">
        <v>2</v>
      </c>
      <c r="D720" s="2">
        <v>0</v>
      </c>
    </row>
    <row r="721" spans="2:5" x14ac:dyDescent="0.25">
      <c r="B721" t="s">
        <v>4</v>
      </c>
      <c r="C721" t="s">
        <v>2</v>
      </c>
      <c r="D721" s="2">
        <v>5</v>
      </c>
    </row>
    <row r="722" spans="2:5" x14ac:dyDescent="0.25">
      <c r="B722" t="s">
        <v>5</v>
      </c>
      <c r="C722" t="s">
        <v>2</v>
      </c>
      <c r="D722" s="2">
        <v>0</v>
      </c>
      <c r="E722" s="4"/>
    </row>
    <row r="723" spans="2:5" x14ac:dyDescent="0.25">
      <c r="B723" t="s">
        <v>6</v>
      </c>
      <c r="C723" t="s">
        <v>2</v>
      </c>
      <c r="D723" s="2">
        <v>0</v>
      </c>
      <c r="E723" s="8"/>
    </row>
    <row r="724" spans="2:5" x14ac:dyDescent="0.25">
      <c r="B724" t="s">
        <v>7</v>
      </c>
      <c r="C724" t="s">
        <v>2</v>
      </c>
      <c r="D724" s="2">
        <v>2</v>
      </c>
      <c r="E724" s="8"/>
    </row>
    <row r="725" spans="2:5" x14ac:dyDescent="0.25">
      <c r="E725" s="4"/>
    </row>
    <row r="726" spans="2:5" x14ac:dyDescent="0.25">
      <c r="B726" t="s">
        <v>243</v>
      </c>
      <c r="C726" t="s">
        <v>2</v>
      </c>
      <c r="D726" s="6">
        <f>SUM(D727:D729)</f>
        <v>7517011</v>
      </c>
      <c r="E726" s="4"/>
    </row>
    <row r="727" spans="2:5" x14ac:dyDescent="0.25">
      <c r="B727" t="s">
        <v>19</v>
      </c>
      <c r="C727" t="s">
        <v>2</v>
      </c>
      <c r="D727" s="6">
        <v>5744431</v>
      </c>
    </row>
    <row r="728" spans="2:5" x14ac:dyDescent="0.25">
      <c r="B728" t="s">
        <v>10</v>
      </c>
      <c r="C728" t="s">
        <v>2</v>
      </c>
      <c r="D728" s="6">
        <v>1001265</v>
      </c>
    </row>
    <row r="729" spans="2:5" x14ac:dyDescent="0.25">
      <c r="B729" t="s">
        <v>20</v>
      </c>
      <c r="C729" t="s">
        <v>2</v>
      </c>
      <c r="D729" s="6">
        <v>771315</v>
      </c>
    </row>
    <row r="731" spans="2:5" x14ac:dyDescent="0.25">
      <c r="B731" t="s">
        <v>12</v>
      </c>
      <c r="C731" t="s">
        <v>2</v>
      </c>
      <c r="D731" s="6">
        <v>120050</v>
      </c>
      <c r="E731" s="11" t="s">
        <v>270</v>
      </c>
    </row>
    <row r="733" spans="2:5" x14ac:dyDescent="0.25">
      <c r="B733" t="s">
        <v>14</v>
      </c>
      <c r="C733" t="s">
        <v>2</v>
      </c>
      <c r="D733" s="2">
        <v>0</v>
      </c>
      <c r="E733" s="11"/>
    </row>
    <row r="734" spans="2:5" x14ac:dyDescent="0.25">
      <c r="B734" t="s">
        <v>16</v>
      </c>
      <c r="C734" t="s">
        <v>2</v>
      </c>
      <c r="D734" s="2">
        <v>15</v>
      </c>
      <c r="E734"/>
    </row>
    <row r="736" spans="2:5" ht="30" x14ac:dyDescent="0.25">
      <c r="B736" t="s">
        <v>24</v>
      </c>
      <c r="C736" t="s">
        <v>2</v>
      </c>
      <c r="D736" s="6">
        <f>Pending!F289</f>
        <v>65347837</v>
      </c>
      <c r="E736" s="39" t="s">
        <v>266</v>
      </c>
    </row>
    <row r="737" spans="1:5" x14ac:dyDescent="0.25">
      <c r="B737" t="s">
        <v>25</v>
      </c>
      <c r="C737" t="s">
        <v>2</v>
      </c>
      <c r="D737" s="6">
        <f>Pending!H325</f>
        <v>306338</v>
      </c>
      <c r="E737" s="11" t="s">
        <v>249</v>
      </c>
    </row>
    <row r="740" spans="1:5" x14ac:dyDescent="0.25">
      <c r="A740" s="51"/>
      <c r="B740" s="51"/>
      <c r="C740" s="51"/>
      <c r="D740" s="51"/>
      <c r="E740" s="51"/>
    </row>
    <row r="741" spans="1:5" x14ac:dyDescent="0.25">
      <c r="A741" s="3" t="s">
        <v>272</v>
      </c>
      <c r="B741" t="s">
        <v>1</v>
      </c>
      <c r="C741" t="s">
        <v>2</v>
      </c>
      <c r="D741" s="2">
        <v>10</v>
      </c>
      <c r="E741" s="11" t="s">
        <v>282</v>
      </c>
    </row>
    <row r="742" spans="1:5" x14ac:dyDescent="0.25">
      <c r="A742" s="27" t="s">
        <v>175</v>
      </c>
      <c r="B742" t="s">
        <v>3</v>
      </c>
      <c r="C742" t="s">
        <v>2</v>
      </c>
      <c r="D742" s="2">
        <v>16</v>
      </c>
    </row>
    <row r="743" spans="1:5" x14ac:dyDescent="0.25">
      <c r="B743" t="s">
        <v>4</v>
      </c>
      <c r="C743" t="s">
        <v>2</v>
      </c>
      <c r="D743" s="2">
        <v>14</v>
      </c>
    </row>
    <row r="744" spans="1:5" x14ac:dyDescent="0.25">
      <c r="B744" t="s">
        <v>5</v>
      </c>
      <c r="C744" t="s">
        <v>2</v>
      </c>
      <c r="D744" s="2">
        <v>0</v>
      </c>
      <c r="E744" s="4"/>
    </row>
    <row r="745" spans="1:5" x14ac:dyDescent="0.25">
      <c r="B745" t="s">
        <v>6</v>
      </c>
      <c r="C745" t="s">
        <v>2</v>
      </c>
      <c r="D745" s="2">
        <v>0</v>
      </c>
      <c r="E745" s="8"/>
    </row>
    <row r="746" spans="1:5" x14ac:dyDescent="0.25">
      <c r="B746" t="s">
        <v>7</v>
      </c>
      <c r="C746" t="s">
        <v>2</v>
      </c>
      <c r="D746" s="2">
        <v>2</v>
      </c>
      <c r="E746" s="8"/>
    </row>
    <row r="747" spans="1:5" x14ac:dyDescent="0.25">
      <c r="E747" s="4"/>
    </row>
    <row r="748" spans="1:5" x14ac:dyDescent="0.25">
      <c r="B748" t="s">
        <v>243</v>
      </c>
      <c r="C748" t="s">
        <v>2</v>
      </c>
      <c r="D748" s="6">
        <f>SUM(D749:D751)</f>
        <v>7867646</v>
      </c>
      <c r="E748" s="4"/>
    </row>
    <row r="749" spans="1:5" x14ac:dyDescent="0.25">
      <c r="B749" t="s">
        <v>19</v>
      </c>
      <c r="C749" t="s">
        <v>2</v>
      </c>
      <c r="D749" s="6">
        <v>3887448</v>
      </c>
    </row>
    <row r="750" spans="1:5" x14ac:dyDescent="0.25">
      <c r="B750" t="s">
        <v>10</v>
      </c>
      <c r="C750" t="s">
        <v>2</v>
      </c>
      <c r="D750" s="6">
        <v>347376</v>
      </c>
    </row>
    <row r="751" spans="1:5" x14ac:dyDescent="0.25">
      <c r="B751" t="s">
        <v>20</v>
      </c>
      <c r="C751" t="s">
        <v>2</v>
      </c>
      <c r="D751" s="6">
        <v>3632822</v>
      </c>
    </row>
    <row r="753" spans="1:5" x14ac:dyDescent="0.25">
      <c r="B753" t="s">
        <v>12</v>
      </c>
      <c r="C753" t="s">
        <v>2</v>
      </c>
      <c r="D753" s="6">
        <v>571028</v>
      </c>
      <c r="E753" s="11" t="s">
        <v>273</v>
      </c>
    </row>
    <row r="755" spans="1:5" x14ac:dyDescent="0.25">
      <c r="B755" t="s">
        <v>14</v>
      </c>
      <c r="C755" t="s">
        <v>2</v>
      </c>
      <c r="D755" s="2">
        <v>0</v>
      </c>
      <c r="E755" s="11"/>
    </row>
    <row r="756" spans="1:5" x14ac:dyDescent="0.25">
      <c r="B756" t="s">
        <v>16</v>
      </c>
      <c r="C756" t="s">
        <v>2</v>
      </c>
      <c r="D756" s="2">
        <v>7</v>
      </c>
      <c r="E756"/>
    </row>
    <row r="758" spans="1:5" ht="30" x14ac:dyDescent="0.25">
      <c r="B758" t="s">
        <v>24</v>
      </c>
      <c r="C758" t="s">
        <v>2</v>
      </c>
      <c r="D758" s="6">
        <f>Pending!F302</f>
        <v>70684292</v>
      </c>
      <c r="E758" s="39" t="s">
        <v>266</v>
      </c>
    </row>
    <row r="759" spans="1:5" x14ac:dyDescent="0.25">
      <c r="B759" t="s">
        <v>25</v>
      </c>
      <c r="C759" t="s">
        <v>2</v>
      </c>
      <c r="D759" s="6">
        <f>Pending!H302</f>
        <v>306338</v>
      </c>
      <c r="E759" s="11" t="s">
        <v>281</v>
      </c>
    </row>
    <row r="762" spans="1:5" x14ac:dyDescent="0.25">
      <c r="A762" s="51"/>
      <c r="B762" s="51"/>
      <c r="C762" s="51"/>
      <c r="D762" s="51"/>
      <c r="E762" s="51"/>
    </row>
    <row r="763" spans="1:5" x14ac:dyDescent="0.25">
      <c r="A763" s="3" t="s">
        <v>283</v>
      </c>
      <c r="B763" t="s">
        <v>1</v>
      </c>
      <c r="C763" t="s">
        <v>2</v>
      </c>
      <c r="D763" s="2">
        <v>8</v>
      </c>
      <c r="E763" s="11" t="s">
        <v>286</v>
      </c>
    </row>
    <row r="764" spans="1:5" x14ac:dyDescent="0.25">
      <c r="A764" s="27" t="s">
        <v>146</v>
      </c>
      <c r="B764" t="s">
        <v>3</v>
      </c>
      <c r="C764" t="s">
        <v>2</v>
      </c>
      <c r="D764" s="2">
        <v>7</v>
      </c>
    </row>
    <row r="765" spans="1:5" x14ac:dyDescent="0.25">
      <c r="B765" t="s">
        <v>4</v>
      </c>
      <c r="C765" t="s">
        <v>2</v>
      </c>
      <c r="D765" s="2">
        <v>5</v>
      </c>
    </row>
    <row r="766" spans="1:5" x14ac:dyDescent="0.25">
      <c r="B766" t="s">
        <v>5</v>
      </c>
      <c r="C766" t="s">
        <v>2</v>
      </c>
      <c r="D766" s="2">
        <v>0</v>
      </c>
      <c r="E766" s="4"/>
    </row>
    <row r="767" spans="1:5" x14ac:dyDescent="0.25">
      <c r="B767" t="s">
        <v>6</v>
      </c>
      <c r="C767" t="s">
        <v>2</v>
      </c>
      <c r="D767" s="2">
        <v>0</v>
      </c>
      <c r="E767" s="8"/>
    </row>
    <row r="768" spans="1:5" x14ac:dyDescent="0.25">
      <c r="B768" t="s">
        <v>7</v>
      </c>
      <c r="C768" t="s">
        <v>2</v>
      </c>
      <c r="D768" s="2">
        <v>2</v>
      </c>
      <c r="E768" s="8"/>
    </row>
    <row r="769" spans="1:5" x14ac:dyDescent="0.25">
      <c r="E769" s="4"/>
    </row>
    <row r="770" spans="1:5" x14ac:dyDescent="0.25">
      <c r="B770" t="s">
        <v>243</v>
      </c>
      <c r="C770" t="s">
        <v>2</v>
      </c>
      <c r="D770" s="6">
        <f>SUM(D771:D773)</f>
        <v>7423840</v>
      </c>
      <c r="E770" s="4"/>
    </row>
    <row r="771" spans="1:5" x14ac:dyDescent="0.25">
      <c r="B771" t="s">
        <v>19</v>
      </c>
      <c r="C771" t="s">
        <v>2</v>
      </c>
      <c r="D771" s="6">
        <v>5490810</v>
      </c>
    </row>
    <row r="772" spans="1:5" x14ac:dyDescent="0.25">
      <c r="B772" t="s">
        <v>10</v>
      </c>
      <c r="C772" t="s">
        <v>2</v>
      </c>
      <c r="D772" s="6">
        <v>515264</v>
      </c>
    </row>
    <row r="773" spans="1:5" x14ac:dyDescent="0.25">
      <c r="B773" t="s">
        <v>20</v>
      </c>
      <c r="C773" t="s">
        <v>2</v>
      </c>
      <c r="D773" s="6">
        <v>1417766</v>
      </c>
    </row>
    <row r="775" spans="1:5" x14ac:dyDescent="0.25">
      <c r="B775" t="s">
        <v>12</v>
      </c>
      <c r="C775" t="s">
        <v>2</v>
      </c>
      <c r="D775" s="6">
        <v>204925</v>
      </c>
      <c r="E775" s="11" t="s">
        <v>270</v>
      </c>
    </row>
    <row r="777" spans="1:5" x14ac:dyDescent="0.25">
      <c r="B777" t="s">
        <v>14</v>
      </c>
      <c r="C777" t="s">
        <v>2</v>
      </c>
      <c r="D777" s="2">
        <v>0</v>
      </c>
      <c r="E777" s="11"/>
    </row>
    <row r="778" spans="1:5" x14ac:dyDescent="0.25">
      <c r="B778" t="s">
        <v>16</v>
      </c>
      <c r="C778" t="s">
        <v>2</v>
      </c>
      <c r="D778" s="2">
        <v>7</v>
      </c>
      <c r="E778"/>
    </row>
    <row r="780" spans="1:5" ht="30" x14ac:dyDescent="0.25">
      <c r="B780" t="s">
        <v>24</v>
      </c>
      <c r="C780" t="s">
        <v>2</v>
      </c>
      <c r="D780" s="6">
        <f>Pending!F315</f>
        <v>86116294</v>
      </c>
      <c r="E780" s="39" t="s">
        <v>266</v>
      </c>
    </row>
    <row r="781" spans="1:5" x14ac:dyDescent="0.25">
      <c r="B781" t="s">
        <v>25</v>
      </c>
      <c r="C781" t="s">
        <v>2</v>
      </c>
      <c r="D781" s="6">
        <f>Pending!H315</f>
        <v>618314</v>
      </c>
      <c r="E781" s="11" t="s">
        <v>285</v>
      </c>
    </row>
    <row r="783" spans="1:5" x14ac:dyDescent="0.25">
      <c r="A783" s="51"/>
      <c r="B783" s="51"/>
      <c r="C783" s="51"/>
      <c r="D783" s="51"/>
      <c r="E783" s="51"/>
    </row>
    <row r="784" spans="1:5" x14ac:dyDescent="0.25">
      <c r="A784" s="3" t="s">
        <v>287</v>
      </c>
      <c r="B784" t="s">
        <v>1</v>
      </c>
      <c r="C784" t="s">
        <v>2</v>
      </c>
      <c r="D784" s="2">
        <v>11</v>
      </c>
      <c r="E784" s="11" t="s">
        <v>290</v>
      </c>
    </row>
    <row r="785" spans="1:5" x14ac:dyDescent="0.25">
      <c r="A785" s="27" t="s">
        <v>147</v>
      </c>
      <c r="B785" t="s">
        <v>3</v>
      </c>
      <c r="C785" t="s">
        <v>2</v>
      </c>
      <c r="D785" s="2">
        <v>2</v>
      </c>
    </row>
    <row r="786" spans="1:5" x14ac:dyDescent="0.25">
      <c r="B786" t="s">
        <v>4</v>
      </c>
      <c r="C786" t="s">
        <v>2</v>
      </c>
      <c r="D786" s="2">
        <v>2</v>
      </c>
    </row>
    <row r="787" spans="1:5" x14ac:dyDescent="0.25">
      <c r="B787" t="s">
        <v>5</v>
      </c>
      <c r="C787" t="s">
        <v>2</v>
      </c>
      <c r="D787" s="2">
        <v>0</v>
      </c>
      <c r="E787" s="4"/>
    </row>
    <row r="788" spans="1:5" x14ac:dyDescent="0.25">
      <c r="B788" t="s">
        <v>6</v>
      </c>
      <c r="C788" t="s">
        <v>2</v>
      </c>
      <c r="D788" s="2">
        <v>0</v>
      </c>
      <c r="E788" s="8"/>
    </row>
    <row r="789" spans="1:5" x14ac:dyDescent="0.25">
      <c r="B789" t="s">
        <v>7</v>
      </c>
      <c r="C789" t="s">
        <v>2</v>
      </c>
      <c r="D789" s="2">
        <v>0</v>
      </c>
      <c r="E789" s="8"/>
    </row>
    <row r="790" spans="1:5" x14ac:dyDescent="0.25">
      <c r="E790" s="4"/>
    </row>
    <row r="791" spans="1:5" x14ac:dyDescent="0.25">
      <c r="B791" t="s">
        <v>243</v>
      </c>
      <c r="C791" t="s">
        <v>2</v>
      </c>
      <c r="D791" s="6">
        <f>SUM(D792:D794)</f>
        <v>8834517</v>
      </c>
      <c r="E791" s="4"/>
    </row>
    <row r="792" spans="1:5" x14ac:dyDescent="0.25">
      <c r="B792" t="s">
        <v>19</v>
      </c>
      <c r="C792" t="s">
        <v>2</v>
      </c>
      <c r="D792" s="6">
        <v>4311403</v>
      </c>
    </row>
    <row r="793" spans="1:5" x14ac:dyDescent="0.25">
      <c r="B793" t="s">
        <v>10</v>
      </c>
      <c r="C793" t="s">
        <v>2</v>
      </c>
      <c r="D793" s="6">
        <v>381851</v>
      </c>
    </row>
    <row r="794" spans="1:5" x14ac:dyDescent="0.25">
      <c r="B794" t="s">
        <v>20</v>
      </c>
      <c r="C794" t="s">
        <v>2</v>
      </c>
      <c r="D794" s="6">
        <v>4141263</v>
      </c>
    </row>
    <row r="796" spans="1:5" x14ac:dyDescent="0.25">
      <c r="B796" t="s">
        <v>12</v>
      </c>
      <c r="C796" t="s">
        <v>2</v>
      </c>
      <c r="D796" s="6">
        <v>0</v>
      </c>
      <c r="E796" s="11" t="s">
        <v>289</v>
      </c>
    </row>
    <row r="798" spans="1:5" x14ac:dyDescent="0.25">
      <c r="B798" t="s">
        <v>14</v>
      </c>
      <c r="C798" t="s">
        <v>2</v>
      </c>
      <c r="D798" s="2">
        <v>0</v>
      </c>
      <c r="E798" s="11"/>
    </row>
    <row r="799" spans="1:5" x14ac:dyDescent="0.25">
      <c r="B799" t="s">
        <v>16</v>
      </c>
      <c r="C799" t="s">
        <v>2</v>
      </c>
      <c r="D799" s="2">
        <v>3</v>
      </c>
      <c r="E799"/>
    </row>
    <row r="801" spans="1:7" ht="30" x14ac:dyDescent="0.25">
      <c r="B801" t="s">
        <v>24</v>
      </c>
      <c r="C801" t="s">
        <v>2</v>
      </c>
      <c r="D801" s="6">
        <f>Pending!F328</f>
        <v>87360945</v>
      </c>
      <c r="E801" s="39" t="s">
        <v>266</v>
      </c>
    </row>
    <row r="802" spans="1:7" x14ac:dyDescent="0.25">
      <c r="B802" t="s">
        <v>25</v>
      </c>
      <c r="C802" t="s">
        <v>2</v>
      </c>
      <c r="D802" s="6">
        <f>Pending!H328</f>
        <v>618314</v>
      </c>
      <c r="E802" s="11" t="s">
        <v>285</v>
      </c>
    </row>
    <row r="805" spans="1:7" x14ac:dyDescent="0.25">
      <c r="A805" s="51"/>
      <c r="B805" s="51"/>
      <c r="C805" s="51"/>
      <c r="D805" s="51"/>
      <c r="E805" s="51"/>
    </row>
    <row r="806" spans="1:7" x14ac:dyDescent="0.25">
      <c r="A806" s="3" t="s">
        <v>291</v>
      </c>
      <c r="B806" t="s">
        <v>1</v>
      </c>
      <c r="C806" t="s">
        <v>2</v>
      </c>
      <c r="D806" s="2">
        <v>6</v>
      </c>
      <c r="E806" s="11" t="s">
        <v>292</v>
      </c>
    </row>
    <row r="807" spans="1:7" x14ac:dyDescent="0.25">
      <c r="A807" s="27" t="s">
        <v>161</v>
      </c>
      <c r="B807" t="s">
        <v>3</v>
      </c>
      <c r="C807" t="s">
        <v>2</v>
      </c>
      <c r="D807" s="2">
        <v>8</v>
      </c>
    </row>
    <row r="808" spans="1:7" x14ac:dyDescent="0.25">
      <c r="B808" t="s">
        <v>4</v>
      </c>
      <c r="C808" t="s">
        <v>2</v>
      </c>
      <c r="D808" s="2">
        <v>8</v>
      </c>
    </row>
    <row r="809" spans="1:7" x14ac:dyDescent="0.25">
      <c r="B809" t="s">
        <v>5</v>
      </c>
      <c r="C809" t="s">
        <v>2</v>
      </c>
      <c r="D809" s="2">
        <v>0</v>
      </c>
      <c r="E809" s="4"/>
    </row>
    <row r="810" spans="1:7" x14ac:dyDescent="0.25">
      <c r="B810" t="s">
        <v>6</v>
      </c>
      <c r="C810" t="s">
        <v>2</v>
      </c>
      <c r="D810" s="2">
        <v>0</v>
      </c>
      <c r="E810" s="8"/>
    </row>
    <row r="811" spans="1:7" x14ac:dyDescent="0.25">
      <c r="B811" t="s">
        <v>7</v>
      </c>
      <c r="C811" t="s">
        <v>2</v>
      </c>
      <c r="D811" s="2">
        <v>2</v>
      </c>
      <c r="E811" s="8"/>
    </row>
    <row r="812" spans="1:7" x14ac:dyDescent="0.25">
      <c r="E812" s="4"/>
      <c r="G812" s="7"/>
    </row>
    <row r="813" spans="1:7" x14ac:dyDescent="0.25">
      <c r="B813" t="s">
        <v>243</v>
      </c>
      <c r="C813" t="s">
        <v>2</v>
      </c>
      <c r="D813" s="6">
        <f>SUM(D814:D816)</f>
        <v>13118953</v>
      </c>
      <c r="E813" s="4"/>
    </row>
    <row r="814" spans="1:7" x14ac:dyDescent="0.25">
      <c r="B814" t="s">
        <v>19</v>
      </c>
      <c r="C814" t="s">
        <v>2</v>
      </c>
      <c r="D814" s="6">
        <v>3991699</v>
      </c>
    </row>
    <row r="815" spans="1:7" x14ac:dyDescent="0.25">
      <c r="B815" t="s">
        <v>10</v>
      </c>
      <c r="C815" t="s">
        <v>2</v>
      </c>
      <c r="D815" s="6">
        <v>336351</v>
      </c>
    </row>
    <row r="816" spans="1:7" x14ac:dyDescent="0.25">
      <c r="B816" t="s">
        <v>20</v>
      </c>
      <c r="C816" t="s">
        <v>2</v>
      </c>
      <c r="D816" s="6">
        <v>8790903</v>
      </c>
    </row>
    <row r="818" spans="1:5" x14ac:dyDescent="0.25">
      <c r="B818" t="s">
        <v>12</v>
      </c>
      <c r="C818" t="s">
        <v>2</v>
      </c>
      <c r="D818" s="6">
        <v>201938</v>
      </c>
      <c r="E818" s="11" t="s">
        <v>293</v>
      </c>
    </row>
    <row r="820" spans="1:5" x14ac:dyDescent="0.25">
      <c r="B820" t="s">
        <v>14</v>
      </c>
      <c r="C820" t="s">
        <v>2</v>
      </c>
      <c r="D820" s="2">
        <v>0</v>
      </c>
      <c r="E820" s="11"/>
    </row>
    <row r="821" spans="1:5" x14ac:dyDescent="0.25">
      <c r="B821" t="s">
        <v>16</v>
      </c>
      <c r="C821" t="s">
        <v>2</v>
      </c>
      <c r="D821" s="2">
        <v>19</v>
      </c>
      <c r="E821"/>
    </row>
    <row r="823" spans="1:5" ht="30" x14ac:dyDescent="0.25">
      <c r="B823" t="s">
        <v>24</v>
      </c>
      <c r="C823" t="s">
        <v>2</v>
      </c>
      <c r="D823" s="6">
        <f>Pending!F340</f>
        <v>83900820</v>
      </c>
      <c r="E823" s="39" t="s">
        <v>266</v>
      </c>
    </row>
    <row r="824" spans="1:5" x14ac:dyDescent="0.25">
      <c r="B824" t="s">
        <v>25</v>
      </c>
      <c r="C824" t="s">
        <v>2</v>
      </c>
      <c r="D824" s="6">
        <f>Pending!H340</f>
        <v>926490</v>
      </c>
      <c r="E824" s="11" t="s">
        <v>285</v>
      </c>
    </row>
    <row r="826" spans="1:5" x14ac:dyDescent="0.25">
      <c r="A826" s="51"/>
      <c r="B826" s="51"/>
      <c r="C826" s="51"/>
      <c r="D826" s="51"/>
      <c r="E826" s="51"/>
    </row>
    <row r="827" spans="1:5" x14ac:dyDescent="0.25">
      <c r="A827" s="3" t="s">
        <v>294</v>
      </c>
      <c r="B827" t="s">
        <v>1</v>
      </c>
      <c r="C827" t="s">
        <v>2</v>
      </c>
      <c r="D827" s="2">
        <v>0</v>
      </c>
      <c r="E827" s="11" t="s">
        <v>295</v>
      </c>
    </row>
    <row r="828" spans="1:5" x14ac:dyDescent="0.25">
      <c r="A828" s="27" t="s">
        <v>162</v>
      </c>
      <c r="B828" t="s">
        <v>3</v>
      </c>
      <c r="C828" t="s">
        <v>2</v>
      </c>
      <c r="D828" s="2">
        <v>8</v>
      </c>
    </row>
    <row r="829" spans="1:5" x14ac:dyDescent="0.25">
      <c r="B829" t="s">
        <v>4</v>
      </c>
      <c r="C829" t="s">
        <v>2</v>
      </c>
      <c r="D829" s="2">
        <v>8</v>
      </c>
    </row>
    <row r="830" spans="1:5" x14ac:dyDescent="0.25">
      <c r="B830" t="s">
        <v>5</v>
      </c>
      <c r="C830" t="s">
        <v>2</v>
      </c>
      <c r="D830" s="2">
        <v>0</v>
      </c>
      <c r="E830" s="4"/>
    </row>
    <row r="831" spans="1:5" x14ac:dyDescent="0.25">
      <c r="B831" t="s">
        <v>6</v>
      </c>
      <c r="C831" t="s">
        <v>2</v>
      </c>
      <c r="D831" s="2">
        <v>0</v>
      </c>
      <c r="E831" s="8"/>
    </row>
    <row r="832" spans="1:5" x14ac:dyDescent="0.25">
      <c r="B832" t="s">
        <v>7</v>
      </c>
      <c r="C832" t="s">
        <v>2</v>
      </c>
      <c r="D832" s="2">
        <v>2</v>
      </c>
      <c r="E832" s="8"/>
    </row>
    <row r="833" spans="1:5" x14ac:dyDescent="0.25">
      <c r="E833" s="4"/>
    </row>
    <row r="834" spans="1:5" x14ac:dyDescent="0.25">
      <c r="B834" t="s">
        <v>243</v>
      </c>
      <c r="C834" t="s">
        <v>2</v>
      </c>
      <c r="D834" s="6">
        <f>SUM(D835:D837)</f>
        <v>9300829</v>
      </c>
      <c r="E834" s="4"/>
    </row>
    <row r="835" spans="1:5" x14ac:dyDescent="0.25">
      <c r="B835" t="s">
        <v>19</v>
      </c>
      <c r="C835" t="s">
        <v>2</v>
      </c>
      <c r="D835" s="6">
        <v>6211072</v>
      </c>
    </row>
    <row r="836" spans="1:5" x14ac:dyDescent="0.25">
      <c r="B836" t="s">
        <v>10</v>
      </c>
      <c r="C836" t="s">
        <v>2</v>
      </c>
      <c r="D836" s="6">
        <v>572513</v>
      </c>
    </row>
    <row r="837" spans="1:5" x14ac:dyDescent="0.25">
      <c r="B837" t="s">
        <v>20</v>
      </c>
      <c r="C837" t="s">
        <v>2</v>
      </c>
      <c r="D837" s="6">
        <v>2517244</v>
      </c>
    </row>
    <row r="839" spans="1:5" x14ac:dyDescent="0.25">
      <c r="B839" t="s">
        <v>12</v>
      </c>
      <c r="C839" t="s">
        <v>2</v>
      </c>
      <c r="D839" s="6">
        <v>161525</v>
      </c>
      <c r="E839" s="11" t="s">
        <v>299</v>
      </c>
    </row>
    <row r="841" spans="1:5" x14ac:dyDescent="0.25">
      <c r="B841" t="s">
        <v>14</v>
      </c>
      <c r="C841" t="s">
        <v>2</v>
      </c>
      <c r="D841" s="2">
        <v>0</v>
      </c>
      <c r="E841" s="11"/>
    </row>
    <row r="842" spans="1:5" x14ac:dyDescent="0.25">
      <c r="B842" t="s">
        <v>16</v>
      </c>
      <c r="C842" t="s">
        <v>2</v>
      </c>
      <c r="D842" s="2">
        <v>14</v>
      </c>
      <c r="E842"/>
    </row>
    <row r="843" spans="1:5" x14ac:dyDescent="0.25">
      <c r="D843" s="2" t="s">
        <v>296</v>
      </c>
    </row>
    <row r="844" spans="1:5" ht="30" x14ac:dyDescent="0.25">
      <c r="B844" t="s">
        <v>24</v>
      </c>
      <c r="C844" t="s">
        <v>2</v>
      </c>
      <c r="D844" s="6">
        <f>Pending!F340</f>
        <v>83900820</v>
      </c>
      <c r="E844" s="39" t="s">
        <v>298</v>
      </c>
    </row>
    <row r="845" spans="1:5" x14ac:dyDescent="0.25">
      <c r="B845" t="s">
        <v>25</v>
      </c>
      <c r="C845" t="s">
        <v>2</v>
      </c>
      <c r="D845" s="6">
        <f>Pending!H340</f>
        <v>926490</v>
      </c>
      <c r="E845" s="11" t="s">
        <v>297</v>
      </c>
    </row>
    <row r="847" spans="1:5" x14ac:dyDescent="0.25">
      <c r="A847" s="51"/>
      <c r="B847" s="51"/>
      <c r="C847" s="51"/>
      <c r="D847" s="51"/>
      <c r="E847" s="51"/>
    </row>
    <row r="848" spans="1:5" x14ac:dyDescent="0.25">
      <c r="A848" s="3" t="s">
        <v>303</v>
      </c>
      <c r="B848" t="s">
        <v>1</v>
      </c>
      <c r="C848" t="s">
        <v>2</v>
      </c>
      <c r="D848" s="2">
        <v>8</v>
      </c>
      <c r="E848" s="11" t="s">
        <v>306</v>
      </c>
    </row>
    <row r="849" spans="1:5" x14ac:dyDescent="0.25">
      <c r="A849" s="27" t="s">
        <v>177</v>
      </c>
      <c r="B849" t="s">
        <v>3</v>
      </c>
      <c r="C849" t="s">
        <v>2</v>
      </c>
      <c r="D849" s="2">
        <v>3</v>
      </c>
    </row>
    <row r="850" spans="1:5" x14ac:dyDescent="0.25">
      <c r="B850" t="s">
        <v>4</v>
      </c>
      <c r="C850" t="s">
        <v>2</v>
      </c>
      <c r="D850" s="2">
        <v>4</v>
      </c>
    </row>
    <row r="851" spans="1:5" x14ac:dyDescent="0.25">
      <c r="B851" t="s">
        <v>5</v>
      </c>
      <c r="C851" t="s">
        <v>2</v>
      </c>
      <c r="D851" s="2">
        <v>0</v>
      </c>
      <c r="E851" s="4"/>
    </row>
    <row r="852" spans="1:5" x14ac:dyDescent="0.25">
      <c r="B852" t="s">
        <v>6</v>
      </c>
      <c r="C852" t="s">
        <v>2</v>
      </c>
      <c r="D852" s="2">
        <v>0</v>
      </c>
      <c r="E852" s="8"/>
    </row>
    <row r="853" spans="1:5" x14ac:dyDescent="0.25">
      <c r="B853" t="s">
        <v>7</v>
      </c>
      <c r="C853" t="s">
        <v>2</v>
      </c>
      <c r="D853" s="2">
        <v>0</v>
      </c>
      <c r="E853" s="8"/>
    </row>
    <row r="854" spans="1:5" x14ac:dyDescent="0.25">
      <c r="E854" s="4"/>
    </row>
    <row r="855" spans="1:5" x14ac:dyDescent="0.25">
      <c r="B855" t="s">
        <v>243</v>
      </c>
      <c r="C855" t="s">
        <v>2</v>
      </c>
      <c r="D855" s="6">
        <f>SUM(D856:D858)</f>
        <v>8164077</v>
      </c>
      <c r="E855" s="4"/>
    </row>
    <row r="856" spans="1:5" x14ac:dyDescent="0.25">
      <c r="B856" t="s">
        <v>19</v>
      </c>
      <c r="C856" t="s">
        <v>2</v>
      </c>
      <c r="D856" s="6">
        <v>6378636</v>
      </c>
    </row>
    <row r="857" spans="1:5" x14ac:dyDescent="0.25">
      <c r="B857" t="s">
        <v>10</v>
      </c>
      <c r="C857" t="s">
        <v>2</v>
      </c>
      <c r="D857" s="6">
        <v>508726</v>
      </c>
    </row>
    <row r="858" spans="1:5" x14ac:dyDescent="0.25">
      <c r="B858" t="s">
        <v>20</v>
      </c>
      <c r="C858" t="s">
        <v>2</v>
      </c>
      <c r="D858" s="6">
        <v>1276715</v>
      </c>
    </row>
    <row r="860" spans="1:5" x14ac:dyDescent="0.25">
      <c r="B860" t="s">
        <v>12</v>
      </c>
      <c r="C860" t="s">
        <v>2</v>
      </c>
      <c r="D860" s="6">
        <v>379490</v>
      </c>
      <c r="E860" s="11" t="s">
        <v>299</v>
      </c>
    </row>
    <row r="862" spans="1:5" x14ac:dyDescent="0.25">
      <c r="B862" t="s">
        <v>14</v>
      </c>
      <c r="C862" t="s">
        <v>2</v>
      </c>
      <c r="D862" s="2">
        <v>0</v>
      </c>
      <c r="E862" s="11"/>
    </row>
    <row r="863" spans="1:5" x14ac:dyDescent="0.25">
      <c r="B863" t="s">
        <v>16</v>
      </c>
      <c r="C863" t="s">
        <v>2</v>
      </c>
      <c r="D863" s="2">
        <v>15</v>
      </c>
      <c r="E863"/>
    </row>
    <row r="864" spans="1:5" x14ac:dyDescent="0.25">
      <c r="D864" s="2" t="s">
        <v>296</v>
      </c>
    </row>
    <row r="865" spans="1:5" ht="30" x14ac:dyDescent="0.25">
      <c r="B865" t="s">
        <v>24</v>
      </c>
      <c r="C865" t="s">
        <v>2</v>
      </c>
      <c r="D865" s="6">
        <f>Pending!F353</f>
        <v>86945199</v>
      </c>
      <c r="E865" s="39" t="s">
        <v>304</v>
      </c>
    </row>
    <row r="866" spans="1:5" x14ac:dyDescent="0.25">
      <c r="B866" t="s">
        <v>25</v>
      </c>
      <c r="C866" t="s">
        <v>2</v>
      </c>
      <c r="D866" s="6">
        <f>Pending!H353</f>
        <v>311976</v>
      </c>
      <c r="E866" s="11" t="s">
        <v>305</v>
      </c>
    </row>
    <row r="868" spans="1:5" x14ac:dyDescent="0.25">
      <c r="A868" s="51"/>
      <c r="B868" s="51"/>
      <c r="C868" s="51"/>
      <c r="D868" s="51"/>
      <c r="E868" s="51"/>
    </row>
    <row r="869" spans="1:5" x14ac:dyDescent="0.25">
      <c r="A869" s="3" t="s">
        <v>312</v>
      </c>
      <c r="B869" t="s">
        <v>1</v>
      </c>
      <c r="C869" t="s">
        <v>2</v>
      </c>
      <c r="D869" s="2">
        <v>6</v>
      </c>
      <c r="E869" s="11" t="s">
        <v>313</v>
      </c>
    </row>
    <row r="870" spans="1:5" x14ac:dyDescent="0.25">
      <c r="A870" s="27" t="s">
        <v>176</v>
      </c>
      <c r="B870" t="s">
        <v>3</v>
      </c>
      <c r="C870" t="s">
        <v>2</v>
      </c>
      <c r="D870" s="2">
        <v>0</v>
      </c>
    </row>
    <row r="871" spans="1:5" x14ac:dyDescent="0.25">
      <c r="B871" t="s">
        <v>4</v>
      </c>
      <c r="C871" t="s">
        <v>2</v>
      </c>
      <c r="D871" s="2">
        <v>0</v>
      </c>
    </row>
    <row r="872" spans="1:5" x14ac:dyDescent="0.25">
      <c r="B872" t="s">
        <v>5</v>
      </c>
      <c r="C872" t="s">
        <v>2</v>
      </c>
      <c r="D872" s="2">
        <v>0</v>
      </c>
      <c r="E872" s="4"/>
    </row>
    <row r="873" spans="1:5" x14ac:dyDescent="0.25">
      <c r="B873" t="s">
        <v>6</v>
      </c>
      <c r="C873" t="s">
        <v>2</v>
      </c>
      <c r="D873" s="2">
        <v>0</v>
      </c>
      <c r="E873" s="8"/>
    </row>
    <row r="874" spans="1:5" x14ac:dyDescent="0.25">
      <c r="B874" t="s">
        <v>7</v>
      </c>
      <c r="C874" t="s">
        <v>2</v>
      </c>
      <c r="D874" s="2">
        <v>2</v>
      </c>
      <c r="E874" s="8"/>
    </row>
    <row r="875" spans="1:5" x14ac:dyDescent="0.25">
      <c r="E875" s="4"/>
    </row>
    <row r="876" spans="1:5" x14ac:dyDescent="0.25">
      <c r="B876" t="s">
        <v>243</v>
      </c>
      <c r="C876" t="s">
        <v>2</v>
      </c>
      <c r="D876" s="6">
        <f>SUM(D877:D879)</f>
        <v>16066783</v>
      </c>
      <c r="E876" s="4"/>
    </row>
    <row r="877" spans="1:5" x14ac:dyDescent="0.25">
      <c r="B877" t="s">
        <v>19</v>
      </c>
      <c r="C877" t="s">
        <v>2</v>
      </c>
      <c r="D877" s="6">
        <v>7545263</v>
      </c>
    </row>
    <row r="878" spans="1:5" x14ac:dyDescent="0.25">
      <c r="B878" t="s">
        <v>10</v>
      </c>
      <c r="C878" t="s">
        <v>2</v>
      </c>
      <c r="D878" s="6">
        <v>602963</v>
      </c>
    </row>
    <row r="879" spans="1:5" x14ac:dyDescent="0.25">
      <c r="B879" t="s">
        <v>20</v>
      </c>
      <c r="C879" t="s">
        <v>2</v>
      </c>
      <c r="D879" s="6">
        <v>7918557</v>
      </c>
    </row>
    <row r="881" spans="1:5" x14ac:dyDescent="0.25">
      <c r="B881" t="s">
        <v>12</v>
      </c>
      <c r="C881" t="s">
        <v>2</v>
      </c>
      <c r="D881" s="6">
        <v>0</v>
      </c>
      <c r="E881" s="11" t="s">
        <v>289</v>
      </c>
    </row>
    <row r="883" spans="1:5" x14ac:dyDescent="0.25">
      <c r="B883" t="s">
        <v>14</v>
      </c>
      <c r="C883" t="s">
        <v>2</v>
      </c>
      <c r="D883" s="2">
        <v>0</v>
      </c>
      <c r="E883" s="11"/>
    </row>
    <row r="884" spans="1:5" x14ac:dyDescent="0.25">
      <c r="B884" t="s">
        <v>16</v>
      </c>
      <c r="C884" t="s">
        <v>2</v>
      </c>
      <c r="D884" s="2">
        <v>12</v>
      </c>
      <c r="E884"/>
    </row>
    <row r="885" spans="1:5" x14ac:dyDescent="0.25">
      <c r="D885" s="2" t="s">
        <v>296</v>
      </c>
    </row>
    <row r="886" spans="1:5" ht="30" x14ac:dyDescent="0.25">
      <c r="B886" t="s">
        <v>24</v>
      </c>
      <c r="C886" t="s">
        <v>2</v>
      </c>
      <c r="D886" s="6">
        <f>Pending!F353</f>
        <v>86945199</v>
      </c>
      <c r="E886" s="39" t="s">
        <v>310</v>
      </c>
    </row>
    <row r="887" spans="1:5" x14ac:dyDescent="0.25">
      <c r="B887" t="s">
        <v>25</v>
      </c>
      <c r="C887" t="s">
        <v>2</v>
      </c>
      <c r="D887" s="6">
        <f>Pending!H353</f>
        <v>311976</v>
      </c>
      <c r="E887" s="11" t="s">
        <v>305</v>
      </c>
    </row>
    <row r="889" spans="1:5" x14ac:dyDescent="0.25">
      <c r="A889" s="51"/>
      <c r="B889" s="51"/>
      <c r="C889" s="51"/>
      <c r="D889" s="51"/>
      <c r="E889" s="51"/>
    </row>
    <row r="890" spans="1:5" x14ac:dyDescent="0.25">
      <c r="A890" s="3" t="s">
        <v>307</v>
      </c>
      <c r="B890" t="s">
        <v>1</v>
      </c>
      <c r="C890" t="s">
        <v>2</v>
      </c>
      <c r="D890" s="2">
        <v>7</v>
      </c>
      <c r="E890" s="11" t="s">
        <v>311</v>
      </c>
    </row>
    <row r="891" spans="1:5" x14ac:dyDescent="0.25">
      <c r="A891" s="27" t="s">
        <v>175</v>
      </c>
      <c r="B891" t="s">
        <v>3</v>
      </c>
      <c r="C891" t="s">
        <v>2</v>
      </c>
      <c r="D891" s="2">
        <v>2</v>
      </c>
    </row>
    <row r="892" spans="1:5" x14ac:dyDescent="0.25">
      <c r="B892" t="s">
        <v>4</v>
      </c>
      <c r="C892" t="s">
        <v>2</v>
      </c>
      <c r="D892" s="2">
        <v>1</v>
      </c>
    </row>
    <row r="893" spans="1:5" x14ac:dyDescent="0.25">
      <c r="B893" t="s">
        <v>5</v>
      </c>
      <c r="C893" t="s">
        <v>2</v>
      </c>
      <c r="D893" s="2">
        <v>0</v>
      </c>
      <c r="E893" s="4"/>
    </row>
    <row r="894" spans="1:5" x14ac:dyDescent="0.25">
      <c r="B894" t="s">
        <v>6</v>
      </c>
      <c r="C894" t="s">
        <v>2</v>
      </c>
      <c r="D894" s="2">
        <v>0</v>
      </c>
      <c r="E894" s="8"/>
    </row>
    <row r="895" spans="1:5" x14ac:dyDescent="0.25">
      <c r="B895" t="s">
        <v>7</v>
      </c>
      <c r="C895" t="s">
        <v>2</v>
      </c>
      <c r="D895" s="2">
        <v>2</v>
      </c>
      <c r="E895" s="8"/>
    </row>
    <row r="896" spans="1:5" x14ac:dyDescent="0.25">
      <c r="E896" s="4"/>
    </row>
    <row r="897" spans="1:5" x14ac:dyDescent="0.25">
      <c r="B897" t="s">
        <v>243</v>
      </c>
      <c r="C897" t="s">
        <v>2</v>
      </c>
      <c r="D897" s="6">
        <f>SUM(D898:D900)</f>
        <v>7177162</v>
      </c>
      <c r="E897" s="4"/>
    </row>
    <row r="898" spans="1:5" x14ac:dyDescent="0.25">
      <c r="B898" t="s">
        <v>19</v>
      </c>
      <c r="C898" t="s">
        <v>2</v>
      </c>
      <c r="D898" s="6">
        <v>4355242</v>
      </c>
    </row>
    <row r="899" spans="1:5" x14ac:dyDescent="0.25">
      <c r="B899" t="s">
        <v>10</v>
      </c>
      <c r="C899" t="s">
        <v>2</v>
      </c>
      <c r="D899" s="6">
        <v>160125</v>
      </c>
    </row>
    <row r="900" spans="1:5" x14ac:dyDescent="0.25">
      <c r="B900" t="s">
        <v>20</v>
      </c>
      <c r="C900" t="s">
        <v>2</v>
      </c>
      <c r="D900" s="6">
        <v>2661795</v>
      </c>
    </row>
    <row r="902" spans="1:5" x14ac:dyDescent="0.25">
      <c r="B902" t="s">
        <v>12</v>
      </c>
      <c r="C902" t="s">
        <v>2</v>
      </c>
      <c r="D902" s="6">
        <v>324714</v>
      </c>
      <c r="E902" s="11" t="s">
        <v>262</v>
      </c>
    </row>
    <row r="904" spans="1:5" x14ac:dyDescent="0.25">
      <c r="B904" t="s">
        <v>14</v>
      </c>
      <c r="C904" t="s">
        <v>2</v>
      </c>
      <c r="D904" s="2">
        <v>0</v>
      </c>
      <c r="E904" s="11"/>
    </row>
    <row r="905" spans="1:5" x14ac:dyDescent="0.25">
      <c r="B905" t="s">
        <v>16</v>
      </c>
      <c r="C905" t="s">
        <v>2</v>
      </c>
      <c r="D905" s="2">
        <v>12</v>
      </c>
      <c r="E905"/>
    </row>
    <row r="906" spans="1:5" x14ac:dyDescent="0.25">
      <c r="D906" s="2" t="s">
        <v>296</v>
      </c>
    </row>
    <row r="907" spans="1:5" ht="30" x14ac:dyDescent="0.25">
      <c r="B907" t="s">
        <v>24</v>
      </c>
      <c r="C907" t="s">
        <v>2</v>
      </c>
      <c r="D907" s="6">
        <f>Pending!F366</f>
        <v>71540541</v>
      </c>
      <c r="E907" s="39" t="s">
        <v>310</v>
      </c>
    </row>
    <row r="908" spans="1:5" x14ac:dyDescent="0.25">
      <c r="B908" t="s">
        <v>25</v>
      </c>
      <c r="C908" t="s">
        <v>2</v>
      </c>
      <c r="D908" s="6">
        <f>Pending!H366</f>
        <v>311976</v>
      </c>
      <c r="E908" s="11" t="s">
        <v>305</v>
      </c>
    </row>
    <row r="912" spans="1:5" x14ac:dyDescent="0.25">
      <c r="A912" s="51"/>
      <c r="B912" s="51"/>
      <c r="C912" s="51"/>
      <c r="D912" s="51"/>
      <c r="E912" s="51"/>
    </row>
    <row r="913" spans="1:5" x14ac:dyDescent="0.25">
      <c r="A913" s="3">
        <v>43111</v>
      </c>
      <c r="B913" t="s">
        <v>1</v>
      </c>
      <c r="C913" t="s">
        <v>2</v>
      </c>
      <c r="D913" s="2">
        <v>9</v>
      </c>
      <c r="E913" s="11" t="s">
        <v>317</v>
      </c>
    </row>
    <row r="914" spans="1:5" x14ac:dyDescent="0.25">
      <c r="A914" s="27" t="s">
        <v>146</v>
      </c>
      <c r="B914" t="s">
        <v>3</v>
      </c>
      <c r="C914" t="s">
        <v>2</v>
      </c>
      <c r="D914" s="2">
        <v>11</v>
      </c>
    </row>
    <row r="915" spans="1:5" x14ac:dyDescent="0.25">
      <c r="B915" t="s">
        <v>4</v>
      </c>
      <c r="C915" t="s">
        <v>2</v>
      </c>
      <c r="D915" s="2">
        <v>13</v>
      </c>
    </row>
    <row r="916" spans="1:5" x14ac:dyDescent="0.25">
      <c r="B916" t="s">
        <v>5</v>
      </c>
      <c r="C916" t="s">
        <v>2</v>
      </c>
      <c r="D916" s="2">
        <v>0</v>
      </c>
      <c r="E916" s="4"/>
    </row>
    <row r="917" spans="1:5" x14ac:dyDescent="0.25">
      <c r="B917" t="s">
        <v>6</v>
      </c>
      <c r="C917" t="s">
        <v>2</v>
      </c>
      <c r="D917" s="2">
        <v>0</v>
      </c>
      <c r="E917" s="8"/>
    </row>
    <row r="918" spans="1:5" x14ac:dyDescent="0.25">
      <c r="B918" t="s">
        <v>7</v>
      </c>
      <c r="C918" t="s">
        <v>2</v>
      </c>
      <c r="D918" s="2">
        <v>3</v>
      </c>
      <c r="E918" s="8"/>
    </row>
    <row r="919" spans="1:5" x14ac:dyDescent="0.25">
      <c r="E919" s="4"/>
    </row>
    <row r="920" spans="1:5" x14ac:dyDescent="0.25">
      <c r="B920" t="s">
        <v>243</v>
      </c>
      <c r="C920" t="s">
        <v>2</v>
      </c>
      <c r="D920" s="6">
        <f>SUM(D921:D923)</f>
        <v>12110568</v>
      </c>
      <c r="E920" s="4"/>
    </row>
    <row r="921" spans="1:5" x14ac:dyDescent="0.25">
      <c r="B921" t="s">
        <v>19</v>
      </c>
      <c r="C921" t="s">
        <v>2</v>
      </c>
      <c r="D921" s="6">
        <v>8363972</v>
      </c>
    </row>
    <row r="922" spans="1:5" x14ac:dyDescent="0.25">
      <c r="B922" t="s">
        <v>10</v>
      </c>
      <c r="C922" t="s">
        <v>2</v>
      </c>
      <c r="D922" s="6">
        <v>1507617</v>
      </c>
    </row>
    <row r="923" spans="1:5" x14ac:dyDescent="0.25">
      <c r="B923" t="s">
        <v>20</v>
      </c>
      <c r="C923" t="s">
        <v>2</v>
      </c>
      <c r="D923" s="6">
        <v>2238979</v>
      </c>
    </row>
    <row r="925" spans="1:5" x14ac:dyDescent="0.25">
      <c r="B925" t="s">
        <v>12</v>
      </c>
      <c r="C925" t="s">
        <v>2</v>
      </c>
      <c r="D925" s="6">
        <v>289538</v>
      </c>
      <c r="E925" s="11" t="s">
        <v>273</v>
      </c>
    </row>
    <row r="927" spans="1:5" x14ac:dyDescent="0.25">
      <c r="B927" t="s">
        <v>14</v>
      </c>
      <c r="C927" t="s">
        <v>2</v>
      </c>
      <c r="D927" s="2">
        <v>0</v>
      </c>
      <c r="E927" s="11"/>
    </row>
    <row r="928" spans="1:5" x14ac:dyDescent="0.25">
      <c r="B928" t="s">
        <v>16</v>
      </c>
      <c r="C928" t="s">
        <v>2</v>
      </c>
      <c r="D928" s="2">
        <v>5</v>
      </c>
      <c r="E928"/>
    </row>
    <row r="929" spans="1:5" x14ac:dyDescent="0.25">
      <c r="D929" s="2" t="s">
        <v>296</v>
      </c>
    </row>
    <row r="930" spans="1:5" ht="30" x14ac:dyDescent="0.25">
      <c r="B930" t="s">
        <v>24</v>
      </c>
      <c r="C930" t="s">
        <v>2</v>
      </c>
      <c r="D930" s="6">
        <f>Pending!F380</f>
        <v>75457074</v>
      </c>
      <c r="E930" s="39" t="s">
        <v>316</v>
      </c>
    </row>
    <row r="931" spans="1:5" x14ac:dyDescent="0.25">
      <c r="B931" t="s">
        <v>25</v>
      </c>
      <c r="C931" t="s">
        <v>2</v>
      </c>
      <c r="D931" s="6">
        <f>Pending!H380</f>
        <v>311976</v>
      </c>
      <c r="E931" s="11" t="s">
        <v>305</v>
      </c>
    </row>
    <row r="934" spans="1:5" x14ac:dyDescent="0.25">
      <c r="A934" s="51"/>
      <c r="B934" s="51"/>
      <c r="C934" s="51"/>
      <c r="D934" s="51"/>
      <c r="E934" s="51"/>
    </row>
    <row r="935" spans="1:5" x14ac:dyDescent="0.25">
      <c r="A935" s="3">
        <v>43142</v>
      </c>
      <c r="B935" t="s">
        <v>1</v>
      </c>
      <c r="C935" t="s">
        <v>2</v>
      </c>
      <c r="D935" s="2">
        <v>8</v>
      </c>
      <c r="E935" s="11" t="s">
        <v>319</v>
      </c>
    </row>
    <row r="936" spans="1:5" x14ac:dyDescent="0.25">
      <c r="A936" s="27" t="s">
        <v>147</v>
      </c>
      <c r="B936" t="s">
        <v>3</v>
      </c>
      <c r="C936" t="s">
        <v>2</v>
      </c>
      <c r="D936" s="2">
        <v>10</v>
      </c>
    </row>
    <row r="937" spans="1:5" x14ac:dyDescent="0.25">
      <c r="B937" t="s">
        <v>4</v>
      </c>
      <c r="C937" t="s">
        <v>2</v>
      </c>
      <c r="D937" s="2">
        <v>110</v>
      </c>
    </row>
    <row r="938" spans="1:5" x14ac:dyDescent="0.25">
      <c r="B938" t="s">
        <v>5</v>
      </c>
      <c r="C938" t="s">
        <v>2</v>
      </c>
      <c r="D938" s="2">
        <v>0</v>
      </c>
      <c r="E938" s="4"/>
    </row>
    <row r="939" spans="1:5" x14ac:dyDescent="0.25">
      <c r="B939" t="s">
        <v>6</v>
      </c>
      <c r="C939" t="s">
        <v>2</v>
      </c>
      <c r="D939" s="2">
        <v>0</v>
      </c>
      <c r="E939" s="8"/>
    </row>
    <row r="940" spans="1:5" x14ac:dyDescent="0.25">
      <c r="B940" t="s">
        <v>7</v>
      </c>
      <c r="C940" t="s">
        <v>2</v>
      </c>
      <c r="D940" s="2">
        <v>2</v>
      </c>
      <c r="E940" s="8"/>
    </row>
    <row r="941" spans="1:5" x14ac:dyDescent="0.25">
      <c r="E941" s="4"/>
    </row>
    <row r="942" spans="1:5" x14ac:dyDescent="0.25">
      <c r="B942" t="s">
        <v>243</v>
      </c>
      <c r="C942" t="s">
        <v>2</v>
      </c>
      <c r="D942" s="6">
        <f>SUM(D943:D945)</f>
        <v>9849430</v>
      </c>
      <c r="E942" s="4"/>
    </row>
    <row r="943" spans="1:5" x14ac:dyDescent="0.25">
      <c r="B943" t="s">
        <v>19</v>
      </c>
      <c r="C943" t="s">
        <v>2</v>
      </c>
      <c r="D943" s="6">
        <v>5190916</v>
      </c>
    </row>
    <row r="944" spans="1:5" x14ac:dyDescent="0.25">
      <c r="B944" t="s">
        <v>10</v>
      </c>
      <c r="C944" t="s">
        <v>2</v>
      </c>
      <c r="D944" s="6">
        <v>1161654</v>
      </c>
    </row>
    <row r="945" spans="1:5" x14ac:dyDescent="0.25">
      <c r="B945" t="s">
        <v>20</v>
      </c>
      <c r="C945" t="s">
        <v>2</v>
      </c>
      <c r="D945" s="6">
        <v>3496860</v>
      </c>
    </row>
    <row r="947" spans="1:5" x14ac:dyDescent="0.25">
      <c r="B947" t="s">
        <v>12</v>
      </c>
      <c r="C947" t="s">
        <v>2</v>
      </c>
      <c r="D947" s="6">
        <v>155838</v>
      </c>
      <c r="E947" s="11" t="s">
        <v>293</v>
      </c>
    </row>
    <row r="949" spans="1:5" x14ac:dyDescent="0.25">
      <c r="B949" t="s">
        <v>14</v>
      </c>
      <c r="C949" t="s">
        <v>2</v>
      </c>
      <c r="D949" s="2">
        <v>0</v>
      </c>
      <c r="E949" s="11"/>
    </row>
    <row r="950" spans="1:5" x14ac:dyDescent="0.25">
      <c r="B950" t="s">
        <v>16</v>
      </c>
      <c r="C950" t="s">
        <v>2</v>
      </c>
      <c r="D950" s="2">
        <v>4</v>
      </c>
      <c r="E950"/>
    </row>
    <row r="951" spans="1:5" x14ac:dyDescent="0.25">
      <c r="D951" s="2" t="s">
        <v>296</v>
      </c>
    </row>
    <row r="952" spans="1:5" ht="30" x14ac:dyDescent="0.25">
      <c r="B952" t="s">
        <v>24</v>
      </c>
      <c r="C952" t="s">
        <v>2</v>
      </c>
      <c r="D952" s="6">
        <f>Pending!F393</f>
        <v>71826392</v>
      </c>
      <c r="E952" s="39" t="s">
        <v>318</v>
      </c>
    </row>
    <row r="953" spans="1:5" x14ac:dyDescent="0.25">
      <c r="B953" t="s">
        <v>25</v>
      </c>
      <c r="C953" t="s">
        <v>2</v>
      </c>
      <c r="D953" s="6">
        <f>Pending!H393</f>
        <v>311976</v>
      </c>
      <c r="E953" s="11" t="s">
        <v>305</v>
      </c>
    </row>
    <row r="956" spans="1:5" x14ac:dyDescent="0.25">
      <c r="A956" s="51"/>
      <c r="B956" s="51"/>
      <c r="C956" s="51"/>
      <c r="D956" s="51"/>
      <c r="E956" s="51"/>
    </row>
    <row r="957" spans="1:5" x14ac:dyDescent="0.25">
      <c r="A957" s="3">
        <v>43170</v>
      </c>
      <c r="B957" t="s">
        <v>1</v>
      </c>
      <c r="C957" t="s">
        <v>2</v>
      </c>
      <c r="D957" s="2">
        <v>6</v>
      </c>
      <c r="E957" s="11" t="s">
        <v>320</v>
      </c>
    </row>
    <row r="958" spans="1:5" x14ac:dyDescent="0.25">
      <c r="A958" s="27" t="s">
        <v>161</v>
      </c>
      <c r="B958" t="s">
        <v>3</v>
      </c>
      <c r="C958" t="s">
        <v>2</v>
      </c>
      <c r="D958" s="2">
        <v>7</v>
      </c>
    </row>
    <row r="959" spans="1:5" x14ac:dyDescent="0.25">
      <c r="B959" t="s">
        <v>4</v>
      </c>
      <c r="C959" t="s">
        <v>2</v>
      </c>
      <c r="D959" s="2">
        <v>6</v>
      </c>
    </row>
    <row r="960" spans="1:5" x14ac:dyDescent="0.25">
      <c r="B960" t="s">
        <v>5</v>
      </c>
      <c r="C960" t="s">
        <v>2</v>
      </c>
      <c r="D960" s="2">
        <v>0</v>
      </c>
      <c r="E960" s="4"/>
    </row>
    <row r="961" spans="2:5" x14ac:dyDescent="0.25">
      <c r="B961" t="s">
        <v>6</v>
      </c>
      <c r="C961" t="s">
        <v>2</v>
      </c>
      <c r="D961" s="2">
        <v>0</v>
      </c>
      <c r="E961" s="8"/>
    </row>
    <row r="962" spans="2:5" x14ac:dyDescent="0.25">
      <c r="B962" t="s">
        <v>7</v>
      </c>
      <c r="C962" t="s">
        <v>2</v>
      </c>
      <c r="D962" s="2">
        <v>2</v>
      </c>
      <c r="E962" s="8"/>
    </row>
    <row r="963" spans="2:5" x14ac:dyDescent="0.25">
      <c r="E963" s="4"/>
    </row>
    <row r="964" spans="2:5" x14ac:dyDescent="0.25">
      <c r="B964" t="s">
        <v>243</v>
      </c>
      <c r="C964" t="s">
        <v>2</v>
      </c>
      <c r="D964" s="6">
        <f>SUM(D965:D967)</f>
        <v>12323423</v>
      </c>
      <c r="E964" s="4"/>
    </row>
    <row r="965" spans="2:5" x14ac:dyDescent="0.25">
      <c r="B965" t="s">
        <v>19</v>
      </c>
      <c r="C965" t="s">
        <v>2</v>
      </c>
      <c r="D965" s="6">
        <v>4478793</v>
      </c>
    </row>
    <row r="966" spans="2:5" x14ac:dyDescent="0.25">
      <c r="B966" t="s">
        <v>10</v>
      </c>
      <c r="C966" t="s">
        <v>2</v>
      </c>
      <c r="D966" s="6">
        <v>195826</v>
      </c>
    </row>
    <row r="967" spans="2:5" x14ac:dyDescent="0.25">
      <c r="B967" t="s">
        <v>20</v>
      </c>
      <c r="C967" t="s">
        <v>2</v>
      </c>
      <c r="D967" s="6">
        <v>7648804</v>
      </c>
    </row>
    <row r="969" spans="2:5" x14ac:dyDescent="0.25">
      <c r="B969" t="s">
        <v>12</v>
      </c>
      <c r="C969" t="s">
        <v>2</v>
      </c>
      <c r="D969" s="6">
        <v>528765</v>
      </c>
      <c r="E969" s="11" t="s">
        <v>262</v>
      </c>
    </row>
    <row r="971" spans="2:5" x14ac:dyDescent="0.25">
      <c r="B971" t="s">
        <v>14</v>
      </c>
      <c r="C971" t="s">
        <v>2</v>
      </c>
      <c r="D971" s="2">
        <v>0</v>
      </c>
      <c r="E971" s="11"/>
    </row>
    <row r="972" spans="2:5" x14ac:dyDescent="0.25">
      <c r="B972" t="s">
        <v>16</v>
      </c>
      <c r="C972" t="s">
        <v>2</v>
      </c>
      <c r="D972" s="2">
        <v>10</v>
      </c>
      <c r="E972"/>
    </row>
    <row r="973" spans="2:5" x14ac:dyDescent="0.25">
      <c r="D973" s="2" t="s">
        <v>296</v>
      </c>
    </row>
    <row r="974" spans="2:5" ht="30" x14ac:dyDescent="0.25">
      <c r="B974" t="s">
        <v>24</v>
      </c>
      <c r="C974" t="s">
        <v>2</v>
      </c>
      <c r="D974" s="6">
        <f>Pending!F407</f>
        <v>68288864</v>
      </c>
      <c r="E974" s="39" t="s">
        <v>318</v>
      </c>
    </row>
    <row r="975" spans="2:5" x14ac:dyDescent="0.25">
      <c r="B975" t="s">
        <v>25</v>
      </c>
      <c r="C975" t="s">
        <v>2</v>
      </c>
      <c r="D975" s="6">
        <f>Pending!H407</f>
        <v>311976</v>
      </c>
      <c r="E975" s="11" t="s">
        <v>305</v>
      </c>
    </row>
    <row r="978" spans="1:5" x14ac:dyDescent="0.25">
      <c r="A978" s="51"/>
      <c r="B978" s="51"/>
      <c r="C978" s="51"/>
      <c r="D978" s="51"/>
      <c r="E978" s="51"/>
    </row>
    <row r="979" spans="1:5" x14ac:dyDescent="0.25">
      <c r="A979" s="3">
        <v>43201</v>
      </c>
      <c r="B979" t="s">
        <v>1</v>
      </c>
      <c r="C979" t="s">
        <v>2</v>
      </c>
      <c r="D979" s="2">
        <v>0</v>
      </c>
      <c r="E979" s="11" t="s">
        <v>322</v>
      </c>
    </row>
    <row r="980" spans="1:5" x14ac:dyDescent="0.25">
      <c r="A980" s="27" t="s">
        <v>162</v>
      </c>
      <c r="B980" t="s">
        <v>3</v>
      </c>
      <c r="C980" t="s">
        <v>2</v>
      </c>
      <c r="D980" s="2">
        <v>16</v>
      </c>
    </row>
    <row r="981" spans="1:5" x14ac:dyDescent="0.25">
      <c r="B981" t="s">
        <v>4</v>
      </c>
      <c r="C981" t="s">
        <v>2</v>
      </c>
      <c r="D981" s="2">
        <v>18</v>
      </c>
    </row>
    <row r="982" spans="1:5" x14ac:dyDescent="0.25">
      <c r="B982" t="s">
        <v>5</v>
      </c>
      <c r="C982" t="s">
        <v>2</v>
      </c>
      <c r="D982" s="2">
        <v>0</v>
      </c>
      <c r="E982" s="4"/>
    </row>
    <row r="983" spans="1:5" x14ac:dyDescent="0.25">
      <c r="B983" t="s">
        <v>6</v>
      </c>
      <c r="C983" t="s">
        <v>2</v>
      </c>
      <c r="D983" s="2">
        <v>0</v>
      </c>
      <c r="E983" s="8"/>
    </row>
    <row r="984" spans="1:5" x14ac:dyDescent="0.25">
      <c r="B984" t="s">
        <v>7</v>
      </c>
      <c r="C984" t="s">
        <v>2</v>
      </c>
      <c r="D984" s="2">
        <v>2</v>
      </c>
      <c r="E984" s="8"/>
    </row>
    <row r="985" spans="1:5" x14ac:dyDescent="0.25">
      <c r="E985" s="4"/>
    </row>
    <row r="986" spans="1:5" x14ac:dyDescent="0.25">
      <c r="B986" t="s">
        <v>243</v>
      </c>
      <c r="C986" t="s">
        <v>2</v>
      </c>
      <c r="D986" s="6">
        <f>SUM(D987:D989)</f>
        <v>0</v>
      </c>
      <c r="E986" s="4"/>
    </row>
    <row r="987" spans="1:5" x14ac:dyDescent="0.25">
      <c r="B987" t="s">
        <v>19</v>
      </c>
      <c r="C987" t="s">
        <v>2</v>
      </c>
      <c r="D987" s="6">
        <v>0</v>
      </c>
    </row>
    <row r="988" spans="1:5" x14ac:dyDescent="0.25">
      <c r="B988" t="s">
        <v>10</v>
      </c>
      <c r="C988" t="s">
        <v>2</v>
      </c>
      <c r="D988" s="6">
        <v>0</v>
      </c>
    </row>
    <row r="989" spans="1:5" x14ac:dyDescent="0.25">
      <c r="B989" t="s">
        <v>20</v>
      </c>
      <c r="C989" t="s">
        <v>2</v>
      </c>
      <c r="D989" s="6">
        <v>0</v>
      </c>
    </row>
    <row r="991" spans="1:5" x14ac:dyDescent="0.25">
      <c r="B991" t="s">
        <v>12</v>
      </c>
      <c r="C991" t="s">
        <v>2</v>
      </c>
      <c r="D991" s="6">
        <v>311763</v>
      </c>
      <c r="E991" s="11" t="s">
        <v>262</v>
      </c>
    </row>
    <row r="993" spans="1:5" x14ac:dyDescent="0.25">
      <c r="B993" t="s">
        <v>14</v>
      </c>
      <c r="C993" t="s">
        <v>2</v>
      </c>
      <c r="D993" s="2">
        <v>0</v>
      </c>
      <c r="E993" s="11"/>
    </row>
    <row r="994" spans="1:5" x14ac:dyDescent="0.25">
      <c r="B994" t="s">
        <v>16</v>
      </c>
      <c r="C994" t="s">
        <v>2</v>
      </c>
      <c r="D994" s="2">
        <v>13</v>
      </c>
      <c r="E994"/>
    </row>
    <row r="995" spans="1:5" x14ac:dyDescent="0.25">
      <c r="D995" s="2" t="s">
        <v>296</v>
      </c>
    </row>
    <row r="996" spans="1:5" ht="30" x14ac:dyDescent="0.25">
      <c r="B996" t="s">
        <v>24</v>
      </c>
      <c r="C996" t="s">
        <v>2</v>
      </c>
      <c r="D996" s="6">
        <f>Pending!F421</f>
        <v>68511814</v>
      </c>
      <c r="E996" s="39" t="s">
        <v>318</v>
      </c>
    </row>
    <row r="997" spans="1:5" x14ac:dyDescent="0.25">
      <c r="B997" t="s">
        <v>25</v>
      </c>
      <c r="C997" t="s">
        <v>2</v>
      </c>
      <c r="D997" s="6">
        <f>Pending!H421</f>
        <v>311976</v>
      </c>
      <c r="E997" s="11" t="s">
        <v>305</v>
      </c>
    </row>
    <row r="1000" spans="1:5" x14ac:dyDescent="0.25">
      <c r="A1000" s="51"/>
      <c r="B1000" s="51"/>
      <c r="C1000" s="51"/>
      <c r="D1000" s="51"/>
      <c r="E1000" s="51"/>
    </row>
    <row r="1001" spans="1:5" x14ac:dyDescent="0.25">
      <c r="A1001" s="3">
        <v>43231</v>
      </c>
      <c r="B1001" t="s">
        <v>1</v>
      </c>
      <c r="C1001" t="s">
        <v>2</v>
      </c>
      <c r="D1001" s="2">
        <v>9</v>
      </c>
      <c r="E1001" s="11" t="s">
        <v>323</v>
      </c>
    </row>
    <row r="1002" spans="1:5" x14ac:dyDescent="0.25">
      <c r="A1002" s="27" t="s">
        <v>177</v>
      </c>
      <c r="B1002" t="s">
        <v>3</v>
      </c>
      <c r="C1002" t="s">
        <v>2</v>
      </c>
      <c r="D1002" s="2">
        <v>24</v>
      </c>
    </row>
    <row r="1003" spans="1:5" x14ac:dyDescent="0.25">
      <c r="B1003" t="s">
        <v>4</v>
      </c>
      <c r="C1003" t="s">
        <v>2</v>
      </c>
      <c r="D1003" s="2">
        <v>29</v>
      </c>
    </row>
    <row r="1004" spans="1:5" x14ac:dyDescent="0.25">
      <c r="B1004" t="s">
        <v>5</v>
      </c>
      <c r="C1004" t="s">
        <v>2</v>
      </c>
      <c r="D1004" s="2">
        <v>0</v>
      </c>
      <c r="E1004" s="4"/>
    </row>
    <row r="1005" spans="1:5" x14ac:dyDescent="0.25">
      <c r="B1005" t="s">
        <v>6</v>
      </c>
      <c r="C1005" t="s">
        <v>2</v>
      </c>
      <c r="D1005" s="2">
        <v>0</v>
      </c>
      <c r="E1005" s="8"/>
    </row>
    <row r="1006" spans="1:5" x14ac:dyDescent="0.25">
      <c r="B1006" t="s">
        <v>7</v>
      </c>
      <c r="C1006" t="s">
        <v>2</v>
      </c>
      <c r="D1006" s="2">
        <v>2</v>
      </c>
      <c r="E1006" s="8"/>
    </row>
    <row r="1007" spans="1:5" x14ac:dyDescent="0.25">
      <c r="E1007" s="4"/>
    </row>
    <row r="1008" spans="1:5" x14ac:dyDescent="0.25">
      <c r="B1008" t="s">
        <v>243</v>
      </c>
      <c r="C1008" t="s">
        <v>2</v>
      </c>
      <c r="D1008" s="6">
        <f>SUM(D1009:D1011)</f>
        <v>12389701</v>
      </c>
      <c r="E1008" s="4"/>
    </row>
    <row r="1009" spans="1:5" x14ac:dyDescent="0.25">
      <c r="B1009" t="s">
        <v>19</v>
      </c>
      <c r="C1009" t="s">
        <v>2</v>
      </c>
      <c r="D1009" s="6">
        <v>7953941</v>
      </c>
    </row>
    <row r="1010" spans="1:5" x14ac:dyDescent="0.25">
      <c r="B1010" t="s">
        <v>10</v>
      </c>
      <c r="C1010" t="s">
        <v>2</v>
      </c>
      <c r="D1010" s="6">
        <v>641115</v>
      </c>
    </row>
    <row r="1011" spans="1:5" x14ac:dyDescent="0.25">
      <c r="B1011" t="s">
        <v>20</v>
      </c>
      <c r="C1011" t="s">
        <v>2</v>
      </c>
      <c r="D1011" s="6">
        <v>3794645</v>
      </c>
    </row>
    <row r="1013" spans="1:5" x14ac:dyDescent="0.25">
      <c r="B1013" t="s">
        <v>12</v>
      </c>
      <c r="C1013" t="s">
        <v>2</v>
      </c>
      <c r="D1013" s="6">
        <v>122938</v>
      </c>
      <c r="E1013" s="11" t="s">
        <v>293</v>
      </c>
    </row>
    <row r="1015" spans="1:5" x14ac:dyDescent="0.25">
      <c r="B1015" t="s">
        <v>14</v>
      </c>
      <c r="C1015" t="s">
        <v>2</v>
      </c>
      <c r="D1015" s="2">
        <v>0</v>
      </c>
      <c r="E1015" s="11"/>
    </row>
    <row r="1016" spans="1:5" x14ac:dyDescent="0.25">
      <c r="B1016" t="s">
        <v>16</v>
      </c>
      <c r="C1016" t="s">
        <v>2</v>
      </c>
      <c r="D1016" s="2">
        <v>9</v>
      </c>
      <c r="E1016"/>
    </row>
    <row r="1017" spans="1:5" x14ac:dyDescent="0.25">
      <c r="D1017" s="2" t="s">
        <v>296</v>
      </c>
    </row>
    <row r="1018" spans="1:5" ht="30" x14ac:dyDescent="0.25">
      <c r="B1018" t="s">
        <v>24</v>
      </c>
      <c r="C1018" t="s">
        <v>2</v>
      </c>
      <c r="D1018" s="6">
        <f>Pending!F435</f>
        <v>71434165</v>
      </c>
      <c r="E1018" s="39" t="s">
        <v>318</v>
      </c>
    </row>
    <row r="1019" spans="1:5" x14ac:dyDescent="0.25">
      <c r="B1019" t="s">
        <v>25</v>
      </c>
      <c r="C1019" t="s">
        <v>2</v>
      </c>
      <c r="D1019" s="6">
        <f>Pending!H435</f>
        <v>311976</v>
      </c>
      <c r="E1019" s="11" t="s">
        <v>305</v>
      </c>
    </row>
    <row r="1022" spans="1:5" x14ac:dyDescent="0.25">
      <c r="A1022" s="51"/>
      <c r="B1022" s="51"/>
      <c r="C1022" s="51"/>
      <c r="D1022" s="51"/>
      <c r="E1022" s="51"/>
    </row>
    <row r="1023" spans="1:5" x14ac:dyDescent="0.25">
      <c r="A1023" s="3">
        <v>43262</v>
      </c>
      <c r="B1023" t="s">
        <v>1</v>
      </c>
      <c r="C1023" t="s">
        <v>2</v>
      </c>
      <c r="D1023" s="2">
        <v>9</v>
      </c>
      <c r="E1023" s="11" t="s">
        <v>323</v>
      </c>
    </row>
    <row r="1024" spans="1:5" x14ac:dyDescent="0.25">
      <c r="A1024" s="27" t="s">
        <v>176</v>
      </c>
      <c r="B1024" t="s">
        <v>3</v>
      </c>
      <c r="C1024" t="s">
        <v>2</v>
      </c>
      <c r="D1024" s="2">
        <v>24</v>
      </c>
    </row>
    <row r="1025" spans="2:5" x14ac:dyDescent="0.25">
      <c r="B1025" t="s">
        <v>4</v>
      </c>
      <c r="C1025" t="s">
        <v>2</v>
      </c>
      <c r="D1025" s="2">
        <v>29</v>
      </c>
    </row>
    <row r="1026" spans="2:5" x14ac:dyDescent="0.25">
      <c r="B1026" t="s">
        <v>5</v>
      </c>
      <c r="C1026" t="s">
        <v>2</v>
      </c>
      <c r="D1026" s="2">
        <v>0</v>
      </c>
      <c r="E1026" s="4"/>
    </row>
    <row r="1027" spans="2:5" x14ac:dyDescent="0.25">
      <c r="B1027" t="s">
        <v>6</v>
      </c>
      <c r="C1027" t="s">
        <v>2</v>
      </c>
      <c r="D1027" s="2">
        <v>0</v>
      </c>
      <c r="E1027" s="8"/>
    </row>
    <row r="1028" spans="2:5" x14ac:dyDescent="0.25">
      <c r="B1028" t="s">
        <v>7</v>
      </c>
      <c r="C1028" t="s">
        <v>2</v>
      </c>
      <c r="D1028" s="2">
        <v>2</v>
      </c>
      <c r="E1028" s="8"/>
    </row>
    <row r="1029" spans="2:5" x14ac:dyDescent="0.25">
      <c r="E1029" s="4"/>
    </row>
    <row r="1030" spans="2:5" x14ac:dyDescent="0.25">
      <c r="B1030" t="s">
        <v>243</v>
      </c>
      <c r="C1030" t="s">
        <v>2</v>
      </c>
      <c r="D1030" s="6">
        <f>SUM(D1031:D1033)</f>
        <v>12389701</v>
      </c>
      <c r="E1030" s="4"/>
    </row>
    <row r="1031" spans="2:5" x14ac:dyDescent="0.25">
      <c r="B1031" t="s">
        <v>19</v>
      </c>
      <c r="C1031" t="s">
        <v>2</v>
      </c>
      <c r="D1031" s="6">
        <v>7953941</v>
      </c>
    </row>
    <row r="1032" spans="2:5" x14ac:dyDescent="0.25">
      <c r="B1032" t="s">
        <v>10</v>
      </c>
      <c r="C1032" t="s">
        <v>2</v>
      </c>
      <c r="D1032" s="6">
        <v>641115</v>
      </c>
    </row>
    <row r="1033" spans="2:5" x14ac:dyDescent="0.25">
      <c r="B1033" t="s">
        <v>20</v>
      </c>
      <c r="C1033" t="s">
        <v>2</v>
      </c>
      <c r="D1033" s="6">
        <v>3794645</v>
      </c>
    </row>
    <row r="1035" spans="2:5" x14ac:dyDescent="0.25">
      <c r="B1035" t="s">
        <v>12</v>
      </c>
      <c r="C1035" t="s">
        <v>2</v>
      </c>
      <c r="D1035" s="6">
        <v>122938</v>
      </c>
      <c r="E1035" s="11" t="s">
        <v>293</v>
      </c>
    </row>
    <row r="1037" spans="2:5" x14ac:dyDescent="0.25">
      <c r="B1037" t="s">
        <v>14</v>
      </c>
      <c r="C1037" t="s">
        <v>2</v>
      </c>
      <c r="D1037" s="2">
        <v>0</v>
      </c>
      <c r="E1037" s="11"/>
    </row>
    <row r="1038" spans="2:5" x14ac:dyDescent="0.25">
      <c r="B1038" t="s">
        <v>16</v>
      </c>
      <c r="C1038" t="s">
        <v>2</v>
      </c>
      <c r="D1038" s="2">
        <v>9</v>
      </c>
      <c r="E1038"/>
    </row>
    <row r="1039" spans="2:5" x14ac:dyDescent="0.25">
      <c r="D1039" s="2" t="s">
        <v>296</v>
      </c>
    </row>
    <row r="1040" spans="2:5" ht="30" x14ac:dyDescent="0.25">
      <c r="B1040" t="s">
        <v>24</v>
      </c>
      <c r="C1040" t="s">
        <v>2</v>
      </c>
      <c r="D1040" s="6">
        <f>Pending!F455</f>
        <v>1902781</v>
      </c>
      <c r="E1040" s="39" t="s">
        <v>318</v>
      </c>
    </row>
    <row r="1041" spans="1:5" x14ac:dyDescent="0.25">
      <c r="B1041" t="s">
        <v>25</v>
      </c>
      <c r="C1041" t="s">
        <v>2</v>
      </c>
      <c r="D1041" s="6">
        <f>Pending!H455</f>
        <v>1248104</v>
      </c>
      <c r="E1041" s="11" t="s">
        <v>305</v>
      </c>
    </row>
    <row r="1044" spans="1:5" x14ac:dyDescent="0.25">
      <c r="A1044" s="51"/>
      <c r="B1044" s="51"/>
      <c r="C1044" s="51"/>
      <c r="D1044" s="51"/>
      <c r="E1044" s="51"/>
    </row>
    <row r="1045" spans="1:5" x14ac:dyDescent="0.25">
      <c r="A1045" s="3">
        <v>43292</v>
      </c>
      <c r="B1045" t="s">
        <v>1</v>
      </c>
      <c r="C1045" t="s">
        <v>2</v>
      </c>
      <c r="D1045" s="2">
        <v>9</v>
      </c>
      <c r="E1045" s="11" t="s">
        <v>326</v>
      </c>
    </row>
    <row r="1046" spans="1:5" x14ac:dyDescent="0.25">
      <c r="A1046" s="27" t="s">
        <v>175</v>
      </c>
      <c r="B1046" t="s">
        <v>3</v>
      </c>
      <c r="C1046" t="s">
        <v>2</v>
      </c>
      <c r="D1046" s="2">
        <v>8</v>
      </c>
    </row>
    <row r="1047" spans="1:5" x14ac:dyDescent="0.25">
      <c r="B1047" t="s">
        <v>4</v>
      </c>
      <c r="C1047" t="s">
        <v>2</v>
      </c>
      <c r="D1047" s="2">
        <v>4</v>
      </c>
    </row>
    <row r="1048" spans="1:5" x14ac:dyDescent="0.25">
      <c r="B1048" t="s">
        <v>5</v>
      </c>
      <c r="C1048" t="s">
        <v>2</v>
      </c>
      <c r="D1048" s="2">
        <v>0</v>
      </c>
      <c r="E1048" s="4"/>
    </row>
    <row r="1049" spans="1:5" x14ac:dyDescent="0.25">
      <c r="B1049" t="s">
        <v>6</v>
      </c>
      <c r="C1049" t="s">
        <v>2</v>
      </c>
      <c r="D1049" s="2">
        <v>0</v>
      </c>
      <c r="E1049" s="8"/>
    </row>
    <row r="1050" spans="1:5" x14ac:dyDescent="0.25">
      <c r="B1050" t="s">
        <v>7</v>
      </c>
      <c r="C1050" t="s">
        <v>2</v>
      </c>
      <c r="D1050" s="2">
        <v>2</v>
      </c>
      <c r="E1050" s="8"/>
    </row>
    <row r="1051" spans="1:5" x14ac:dyDescent="0.25">
      <c r="E1051" s="4"/>
    </row>
    <row r="1052" spans="1:5" x14ac:dyDescent="0.25">
      <c r="B1052" t="s">
        <v>243</v>
      </c>
      <c r="C1052" t="s">
        <v>2</v>
      </c>
      <c r="D1052" s="6">
        <f>SUM(D1053:D1055)</f>
        <v>11157384</v>
      </c>
      <c r="E1052" s="4"/>
    </row>
    <row r="1053" spans="1:5" x14ac:dyDescent="0.25">
      <c r="B1053" t="s">
        <v>19</v>
      </c>
      <c r="C1053" t="s">
        <v>2</v>
      </c>
      <c r="D1053" s="6">
        <v>9038940</v>
      </c>
    </row>
    <row r="1054" spans="1:5" x14ac:dyDescent="0.25">
      <c r="B1054" t="s">
        <v>10</v>
      </c>
      <c r="C1054" t="s">
        <v>2</v>
      </c>
      <c r="D1054" s="6">
        <v>248764</v>
      </c>
    </row>
    <row r="1055" spans="1:5" x14ac:dyDescent="0.25">
      <c r="B1055" t="s">
        <v>20</v>
      </c>
      <c r="C1055" t="s">
        <v>2</v>
      </c>
      <c r="D1055" s="6">
        <v>1869680</v>
      </c>
    </row>
    <row r="1057" spans="1:5" x14ac:dyDescent="0.25">
      <c r="B1057" t="s">
        <v>12</v>
      </c>
      <c r="C1057" t="s">
        <v>2</v>
      </c>
      <c r="D1057" s="6">
        <v>366800</v>
      </c>
      <c r="E1057" s="11" t="s">
        <v>293</v>
      </c>
    </row>
    <row r="1059" spans="1:5" x14ac:dyDescent="0.25">
      <c r="B1059" t="s">
        <v>14</v>
      </c>
      <c r="C1059" t="s">
        <v>2</v>
      </c>
      <c r="D1059" s="2">
        <v>0</v>
      </c>
      <c r="E1059" s="11"/>
    </row>
    <row r="1060" spans="1:5" x14ac:dyDescent="0.25">
      <c r="B1060" t="s">
        <v>16</v>
      </c>
      <c r="C1060" t="s">
        <v>2</v>
      </c>
      <c r="D1060" s="2">
        <v>8</v>
      </c>
      <c r="E1060"/>
    </row>
    <row r="1061" spans="1:5" x14ac:dyDescent="0.25">
      <c r="D1061" s="2" t="s">
        <v>296</v>
      </c>
    </row>
    <row r="1062" spans="1:5" ht="30" x14ac:dyDescent="0.25">
      <c r="B1062" t="s">
        <v>24</v>
      </c>
      <c r="C1062" t="s">
        <v>2</v>
      </c>
      <c r="D1062" s="6">
        <f>Pending!F447</f>
        <v>70407830</v>
      </c>
      <c r="E1062" s="39" t="s">
        <v>318</v>
      </c>
    </row>
    <row r="1063" spans="1:5" x14ac:dyDescent="0.25">
      <c r="B1063" t="s">
        <v>25</v>
      </c>
      <c r="C1063" t="s">
        <v>2</v>
      </c>
      <c r="D1063" s="6">
        <f>Pending!K447</f>
        <v>122109</v>
      </c>
      <c r="E1063" s="11" t="s">
        <v>327</v>
      </c>
    </row>
    <row r="1066" spans="1:5" x14ac:dyDescent="0.25">
      <c r="A1066" s="51"/>
      <c r="B1066" s="51"/>
      <c r="C1066" s="51"/>
      <c r="D1066" s="51"/>
      <c r="E1066" s="51"/>
    </row>
    <row r="1067" spans="1:5" x14ac:dyDescent="0.25">
      <c r="A1067" s="3">
        <v>43323</v>
      </c>
      <c r="B1067" t="s">
        <v>1</v>
      </c>
      <c r="C1067" t="s">
        <v>2</v>
      </c>
      <c r="D1067" s="2">
        <v>13</v>
      </c>
      <c r="E1067" s="11" t="s">
        <v>331</v>
      </c>
    </row>
    <row r="1068" spans="1:5" x14ac:dyDescent="0.25">
      <c r="A1068" s="27" t="s">
        <v>146</v>
      </c>
      <c r="B1068" t="s">
        <v>3</v>
      </c>
      <c r="C1068" t="s">
        <v>2</v>
      </c>
      <c r="D1068" s="2">
        <v>9</v>
      </c>
    </row>
    <row r="1069" spans="1:5" x14ac:dyDescent="0.25">
      <c r="B1069" t="s">
        <v>4</v>
      </c>
      <c r="C1069" t="s">
        <v>2</v>
      </c>
      <c r="D1069" s="2">
        <v>10</v>
      </c>
    </row>
    <row r="1070" spans="1:5" x14ac:dyDescent="0.25">
      <c r="B1070" t="s">
        <v>5</v>
      </c>
      <c r="C1070" t="s">
        <v>2</v>
      </c>
      <c r="D1070" s="2">
        <v>0</v>
      </c>
      <c r="E1070" s="4"/>
    </row>
    <row r="1071" spans="1:5" x14ac:dyDescent="0.25">
      <c r="B1071" t="s">
        <v>6</v>
      </c>
      <c r="C1071" t="s">
        <v>2</v>
      </c>
      <c r="D1071" s="2">
        <v>0</v>
      </c>
      <c r="E1071" s="8"/>
    </row>
    <row r="1072" spans="1:5" x14ac:dyDescent="0.25">
      <c r="B1072" t="s">
        <v>7</v>
      </c>
      <c r="C1072" t="s">
        <v>2</v>
      </c>
      <c r="D1072" s="2">
        <v>1</v>
      </c>
      <c r="E1072" s="8" t="s">
        <v>332</v>
      </c>
    </row>
    <row r="1073" spans="1:5" x14ac:dyDescent="0.25">
      <c r="E1073" s="4"/>
    </row>
    <row r="1074" spans="1:5" x14ac:dyDescent="0.25">
      <c r="B1074" t="s">
        <v>243</v>
      </c>
      <c r="C1074" t="s">
        <v>2</v>
      </c>
      <c r="D1074" s="6">
        <f>SUM(D1075:D1076)</f>
        <v>10088528</v>
      </c>
      <c r="E1074" s="4"/>
    </row>
    <row r="1075" spans="1:5" x14ac:dyDescent="0.25">
      <c r="B1075" t="s">
        <v>19</v>
      </c>
      <c r="C1075" t="s">
        <v>2</v>
      </c>
      <c r="D1075" s="6">
        <v>8139340</v>
      </c>
    </row>
    <row r="1076" spans="1:5" x14ac:dyDescent="0.25">
      <c r="B1076" t="s">
        <v>20</v>
      </c>
      <c r="C1076" t="s">
        <v>2</v>
      </c>
      <c r="D1076" s="6">
        <v>1949188</v>
      </c>
    </row>
    <row r="1078" spans="1:5" x14ac:dyDescent="0.25">
      <c r="B1078" t="s">
        <v>12</v>
      </c>
      <c r="C1078" t="s">
        <v>2</v>
      </c>
      <c r="D1078" s="6">
        <v>234151</v>
      </c>
      <c r="E1078" s="11" t="s">
        <v>328</v>
      </c>
    </row>
    <row r="1080" spans="1:5" x14ac:dyDescent="0.25">
      <c r="B1080" t="s">
        <v>14</v>
      </c>
      <c r="C1080" t="s">
        <v>2</v>
      </c>
      <c r="D1080" s="2">
        <v>0</v>
      </c>
      <c r="E1080" s="11"/>
    </row>
    <row r="1081" spans="1:5" x14ac:dyDescent="0.25">
      <c r="B1081" t="s">
        <v>16</v>
      </c>
      <c r="C1081" t="s">
        <v>2</v>
      </c>
      <c r="D1081" s="2">
        <v>13</v>
      </c>
      <c r="E1081"/>
    </row>
    <row r="1082" spans="1:5" x14ac:dyDescent="0.25">
      <c r="D1082" s="2" t="s">
        <v>296</v>
      </c>
    </row>
    <row r="1083" spans="1:5" ht="30" x14ac:dyDescent="0.25">
      <c r="B1083" t="s">
        <v>24</v>
      </c>
      <c r="C1083" t="s">
        <v>2</v>
      </c>
      <c r="D1083" s="6">
        <f>Pending!F458</f>
        <v>72093089</v>
      </c>
      <c r="E1083" s="39" t="s">
        <v>330</v>
      </c>
    </row>
    <row r="1084" spans="1:5" x14ac:dyDescent="0.25">
      <c r="B1084" t="s">
        <v>25</v>
      </c>
      <c r="C1084" t="s">
        <v>2</v>
      </c>
      <c r="D1084" s="6">
        <f>Pending!K458</f>
        <v>440025</v>
      </c>
      <c r="E1084" s="11" t="s">
        <v>329</v>
      </c>
    </row>
    <row r="1087" spans="1:5" x14ac:dyDescent="0.25">
      <c r="A1087" s="51"/>
      <c r="B1087" s="51"/>
      <c r="C1087" s="51"/>
      <c r="D1087" s="51"/>
      <c r="E1087" s="51"/>
    </row>
    <row r="1088" spans="1:5" x14ac:dyDescent="0.25">
      <c r="A1088" s="3">
        <v>43354</v>
      </c>
      <c r="B1088" t="s">
        <v>1</v>
      </c>
      <c r="C1088" t="s">
        <v>2</v>
      </c>
      <c r="D1088" s="2">
        <v>8</v>
      </c>
      <c r="E1088" s="11" t="s">
        <v>333</v>
      </c>
    </row>
    <row r="1089" spans="1:5" x14ac:dyDescent="0.25">
      <c r="A1089" s="27" t="s">
        <v>147</v>
      </c>
      <c r="B1089" t="s">
        <v>3</v>
      </c>
      <c r="C1089" t="s">
        <v>2</v>
      </c>
      <c r="D1089" s="2">
        <v>3</v>
      </c>
    </row>
    <row r="1090" spans="1:5" x14ac:dyDescent="0.25">
      <c r="B1090" t="s">
        <v>4</v>
      </c>
      <c r="C1090" t="s">
        <v>2</v>
      </c>
      <c r="D1090" s="2">
        <v>5</v>
      </c>
    </row>
    <row r="1091" spans="1:5" x14ac:dyDescent="0.25">
      <c r="B1091" t="s">
        <v>5</v>
      </c>
      <c r="C1091" t="s">
        <v>2</v>
      </c>
      <c r="D1091" s="2">
        <v>0</v>
      </c>
      <c r="E1091" s="4"/>
    </row>
    <row r="1092" spans="1:5" x14ac:dyDescent="0.25">
      <c r="B1092" t="s">
        <v>6</v>
      </c>
      <c r="C1092" t="s">
        <v>2</v>
      </c>
      <c r="D1092" s="2">
        <v>0</v>
      </c>
      <c r="E1092" s="8"/>
    </row>
    <row r="1093" spans="1:5" x14ac:dyDescent="0.25">
      <c r="B1093" t="s">
        <v>7</v>
      </c>
      <c r="C1093" t="s">
        <v>2</v>
      </c>
      <c r="D1093" s="2">
        <v>1</v>
      </c>
      <c r="E1093" s="8"/>
    </row>
    <row r="1094" spans="1:5" x14ac:dyDescent="0.25">
      <c r="E1094" s="4"/>
    </row>
    <row r="1095" spans="1:5" x14ac:dyDescent="0.25">
      <c r="B1095" t="s">
        <v>243</v>
      </c>
      <c r="C1095" t="s">
        <v>2</v>
      </c>
      <c r="D1095" s="6">
        <f>SUM(D1096:D1097)</f>
        <v>6837993</v>
      </c>
      <c r="E1095" s="4"/>
    </row>
    <row r="1096" spans="1:5" x14ac:dyDescent="0.25">
      <c r="B1096" t="s">
        <v>19</v>
      </c>
      <c r="C1096" t="s">
        <v>2</v>
      </c>
      <c r="D1096" s="6">
        <v>2638783</v>
      </c>
    </row>
    <row r="1097" spans="1:5" x14ac:dyDescent="0.25">
      <c r="B1097" t="s">
        <v>20</v>
      </c>
      <c r="C1097" t="s">
        <v>2</v>
      </c>
      <c r="D1097" s="6">
        <v>4199210</v>
      </c>
    </row>
    <row r="1099" spans="1:5" x14ac:dyDescent="0.25">
      <c r="B1099" t="s">
        <v>12</v>
      </c>
      <c r="C1099" t="s">
        <v>2</v>
      </c>
      <c r="D1099" s="6">
        <v>184363</v>
      </c>
      <c r="E1099" s="11" t="s">
        <v>328</v>
      </c>
    </row>
    <row r="1101" spans="1:5" x14ac:dyDescent="0.25">
      <c r="B1101" t="s">
        <v>14</v>
      </c>
      <c r="C1101" t="s">
        <v>2</v>
      </c>
      <c r="D1101" s="2">
        <v>0</v>
      </c>
      <c r="E1101" s="11"/>
    </row>
    <row r="1102" spans="1:5" x14ac:dyDescent="0.25">
      <c r="B1102" t="s">
        <v>16</v>
      </c>
      <c r="C1102" t="s">
        <v>2</v>
      </c>
      <c r="D1102" s="2">
        <v>6</v>
      </c>
      <c r="E1102"/>
    </row>
    <row r="1103" spans="1:5" x14ac:dyDescent="0.25">
      <c r="D1103" s="2" t="s">
        <v>296</v>
      </c>
    </row>
    <row r="1104" spans="1:5" ht="30" x14ac:dyDescent="0.25">
      <c r="B1104" t="s">
        <v>24</v>
      </c>
      <c r="C1104" t="s">
        <v>2</v>
      </c>
      <c r="D1104" s="6">
        <f>Pending!F470</f>
        <v>72037699</v>
      </c>
      <c r="E1104" s="39" t="s">
        <v>330</v>
      </c>
    </row>
    <row r="1105" spans="1:5" x14ac:dyDescent="0.25">
      <c r="B1105" t="s">
        <v>25</v>
      </c>
      <c r="C1105" t="s">
        <v>2</v>
      </c>
      <c r="D1105" s="6">
        <f>Pending!K470</f>
        <v>440025</v>
      </c>
      <c r="E1105" s="11" t="s">
        <v>329</v>
      </c>
    </row>
    <row r="1108" spans="1:5" x14ac:dyDescent="0.25">
      <c r="A1108" s="51"/>
      <c r="B1108" s="51"/>
      <c r="C1108" s="51"/>
      <c r="D1108" s="51"/>
      <c r="E1108" s="51"/>
    </row>
    <row r="1109" spans="1:5" x14ac:dyDescent="0.25">
      <c r="A1109" s="3">
        <v>43384</v>
      </c>
      <c r="B1109" t="s">
        <v>1</v>
      </c>
      <c r="C1109" t="s">
        <v>2</v>
      </c>
      <c r="D1109" s="2">
        <v>4</v>
      </c>
      <c r="E1109" s="11" t="s">
        <v>333</v>
      </c>
    </row>
    <row r="1110" spans="1:5" x14ac:dyDescent="0.25">
      <c r="A1110" s="27" t="s">
        <v>161</v>
      </c>
      <c r="B1110" t="s">
        <v>3</v>
      </c>
      <c r="C1110" t="s">
        <v>2</v>
      </c>
      <c r="D1110" s="2">
        <v>5</v>
      </c>
    </row>
    <row r="1111" spans="1:5" x14ac:dyDescent="0.25">
      <c r="B1111" t="s">
        <v>4</v>
      </c>
      <c r="C1111" t="s">
        <v>2</v>
      </c>
      <c r="D1111" s="2">
        <v>5</v>
      </c>
    </row>
    <row r="1112" spans="1:5" x14ac:dyDescent="0.25">
      <c r="B1112" t="s">
        <v>5</v>
      </c>
      <c r="C1112" t="s">
        <v>2</v>
      </c>
      <c r="D1112" s="2">
        <v>0</v>
      </c>
      <c r="E1112" s="4"/>
    </row>
    <row r="1113" spans="1:5" x14ac:dyDescent="0.25">
      <c r="B1113" t="s">
        <v>6</v>
      </c>
      <c r="C1113" t="s">
        <v>2</v>
      </c>
      <c r="D1113" s="2">
        <v>0</v>
      </c>
      <c r="E1113" s="8"/>
    </row>
    <row r="1114" spans="1:5" x14ac:dyDescent="0.25">
      <c r="B1114" t="s">
        <v>7</v>
      </c>
      <c r="C1114" t="s">
        <v>2</v>
      </c>
      <c r="D1114" s="2">
        <v>1</v>
      </c>
      <c r="E1114" s="8"/>
    </row>
    <row r="1115" spans="1:5" x14ac:dyDescent="0.25">
      <c r="E1115" s="4"/>
    </row>
    <row r="1116" spans="1:5" x14ac:dyDescent="0.25">
      <c r="B1116" t="s">
        <v>243</v>
      </c>
      <c r="C1116" t="s">
        <v>2</v>
      </c>
      <c r="D1116" s="6">
        <f>SUM(D1117:D1118)</f>
        <v>12825833</v>
      </c>
      <c r="E1116" s="4"/>
    </row>
    <row r="1117" spans="1:5" x14ac:dyDescent="0.25">
      <c r="B1117" t="s">
        <v>19</v>
      </c>
      <c r="C1117" t="s">
        <v>2</v>
      </c>
      <c r="D1117" s="6">
        <v>6329645</v>
      </c>
    </row>
    <row r="1118" spans="1:5" x14ac:dyDescent="0.25">
      <c r="B1118" t="s">
        <v>20</v>
      </c>
      <c r="C1118" t="s">
        <v>2</v>
      </c>
      <c r="D1118" s="6">
        <v>6496188</v>
      </c>
    </row>
    <row r="1120" spans="1:5" x14ac:dyDescent="0.25">
      <c r="B1120" t="s">
        <v>12</v>
      </c>
      <c r="C1120" t="s">
        <v>2</v>
      </c>
      <c r="D1120" s="6">
        <v>137026</v>
      </c>
      <c r="E1120" s="11" t="s">
        <v>293</v>
      </c>
    </row>
    <row r="1122" spans="1:5" x14ac:dyDescent="0.25">
      <c r="B1122" t="s">
        <v>14</v>
      </c>
      <c r="C1122" t="s">
        <v>2</v>
      </c>
      <c r="D1122" s="2">
        <v>0</v>
      </c>
      <c r="E1122" s="11"/>
    </row>
    <row r="1123" spans="1:5" x14ac:dyDescent="0.25">
      <c r="B1123" t="s">
        <v>16</v>
      </c>
      <c r="C1123" t="s">
        <v>2</v>
      </c>
      <c r="D1123" s="2">
        <v>5</v>
      </c>
      <c r="E1123"/>
    </row>
    <row r="1124" spans="1:5" x14ac:dyDescent="0.25">
      <c r="D1124" s="2" t="s">
        <v>296</v>
      </c>
    </row>
    <row r="1125" spans="1:5" ht="30" x14ac:dyDescent="0.25">
      <c r="B1125" t="s">
        <v>24</v>
      </c>
      <c r="C1125" t="s">
        <v>2</v>
      </c>
      <c r="D1125" s="6">
        <f>Pending!F484</f>
        <v>69260828</v>
      </c>
      <c r="E1125" s="39" t="s">
        <v>338</v>
      </c>
    </row>
    <row r="1126" spans="1:5" x14ac:dyDescent="0.25">
      <c r="B1126" t="s">
        <v>25</v>
      </c>
      <c r="C1126" t="s">
        <v>2</v>
      </c>
      <c r="D1126" s="6">
        <f>Pending!K484</f>
        <v>440025</v>
      </c>
      <c r="E1126" s="11" t="s">
        <v>329</v>
      </c>
    </row>
    <row r="1129" spans="1:5" x14ac:dyDescent="0.25">
      <c r="A1129" s="51"/>
      <c r="B1129" s="51"/>
      <c r="C1129" s="51"/>
      <c r="D1129" s="51"/>
      <c r="E1129" s="51"/>
    </row>
    <row r="1130" spans="1:5" x14ac:dyDescent="0.25">
      <c r="A1130" s="3">
        <v>43415</v>
      </c>
      <c r="B1130" t="s">
        <v>1</v>
      </c>
      <c r="C1130" t="s">
        <v>2</v>
      </c>
      <c r="D1130" s="2">
        <v>0</v>
      </c>
      <c r="E1130" s="11" t="s">
        <v>339</v>
      </c>
    </row>
    <row r="1131" spans="1:5" x14ac:dyDescent="0.25">
      <c r="A1131" s="27" t="s">
        <v>162</v>
      </c>
      <c r="B1131" t="s">
        <v>3</v>
      </c>
      <c r="C1131" t="s">
        <v>2</v>
      </c>
      <c r="D1131" s="2">
        <v>0</v>
      </c>
    </row>
    <row r="1132" spans="1:5" x14ac:dyDescent="0.25">
      <c r="B1132" t="s">
        <v>4</v>
      </c>
      <c r="C1132" t="s">
        <v>2</v>
      </c>
      <c r="D1132" s="2">
        <v>1</v>
      </c>
    </row>
    <row r="1133" spans="1:5" x14ac:dyDescent="0.25">
      <c r="B1133" t="s">
        <v>5</v>
      </c>
      <c r="C1133" t="s">
        <v>2</v>
      </c>
      <c r="D1133" s="2">
        <v>0</v>
      </c>
      <c r="E1133" s="4"/>
    </row>
    <row r="1134" spans="1:5" x14ac:dyDescent="0.25">
      <c r="B1134" t="s">
        <v>6</v>
      </c>
      <c r="C1134" t="s">
        <v>2</v>
      </c>
      <c r="D1134" s="2">
        <v>0</v>
      </c>
      <c r="E1134" s="8"/>
    </row>
    <row r="1135" spans="1:5" x14ac:dyDescent="0.25">
      <c r="B1135" t="s">
        <v>7</v>
      </c>
      <c r="C1135" t="s">
        <v>2</v>
      </c>
      <c r="D1135" s="2">
        <v>1</v>
      </c>
      <c r="E1135" s="8"/>
    </row>
    <row r="1136" spans="1:5" x14ac:dyDescent="0.25">
      <c r="E1136" s="4"/>
    </row>
    <row r="1137" spans="1:5" x14ac:dyDescent="0.25">
      <c r="B1137" t="s">
        <v>243</v>
      </c>
      <c r="C1137" t="s">
        <v>2</v>
      </c>
      <c r="D1137" s="6">
        <f>SUM(D1138:D1139)</f>
        <v>8231429</v>
      </c>
      <c r="E1137" s="4"/>
    </row>
    <row r="1138" spans="1:5" x14ac:dyDescent="0.25">
      <c r="B1138" t="s">
        <v>19</v>
      </c>
      <c r="C1138" t="s">
        <v>2</v>
      </c>
      <c r="D1138" s="6">
        <v>5683582</v>
      </c>
    </row>
    <row r="1139" spans="1:5" x14ac:dyDescent="0.25">
      <c r="B1139" t="s">
        <v>20</v>
      </c>
      <c r="C1139" t="s">
        <v>2</v>
      </c>
      <c r="D1139" s="6">
        <v>2547847</v>
      </c>
    </row>
    <row r="1141" spans="1:5" x14ac:dyDescent="0.25">
      <c r="B1141" t="s">
        <v>12</v>
      </c>
      <c r="C1141" t="s">
        <v>2</v>
      </c>
      <c r="D1141" s="6">
        <v>65800</v>
      </c>
      <c r="E1141" s="11" t="s">
        <v>293</v>
      </c>
    </row>
    <row r="1143" spans="1:5" x14ac:dyDescent="0.25">
      <c r="B1143" t="s">
        <v>14</v>
      </c>
      <c r="C1143" t="s">
        <v>2</v>
      </c>
      <c r="D1143" s="2">
        <v>0</v>
      </c>
      <c r="E1143" s="11"/>
    </row>
    <row r="1144" spans="1:5" x14ac:dyDescent="0.25">
      <c r="B1144" t="s">
        <v>16</v>
      </c>
      <c r="C1144" t="s">
        <v>2</v>
      </c>
      <c r="D1144" s="2">
        <v>5</v>
      </c>
      <c r="E1144"/>
    </row>
    <row r="1145" spans="1:5" x14ac:dyDescent="0.25">
      <c r="D1145" s="2" t="s">
        <v>296</v>
      </c>
    </row>
    <row r="1146" spans="1:5" ht="30" x14ac:dyDescent="0.25">
      <c r="B1146" t="s">
        <v>24</v>
      </c>
      <c r="C1146" t="s">
        <v>2</v>
      </c>
      <c r="D1146" s="6">
        <f>Pending!F494</f>
        <v>68534387</v>
      </c>
      <c r="E1146" s="39" t="s">
        <v>340</v>
      </c>
    </row>
    <row r="1147" spans="1:5" x14ac:dyDescent="0.25">
      <c r="B1147" t="s">
        <v>25</v>
      </c>
      <c r="C1147" t="s">
        <v>2</v>
      </c>
      <c r="D1147" s="6">
        <f>Pending!K494</f>
        <v>440025</v>
      </c>
      <c r="E1147" s="11" t="s">
        <v>329</v>
      </c>
    </row>
    <row r="1150" spans="1:5" x14ac:dyDescent="0.25">
      <c r="A1150" s="51"/>
      <c r="B1150" s="51"/>
      <c r="C1150" s="51"/>
      <c r="D1150" s="51"/>
      <c r="E1150" s="51"/>
    </row>
    <row r="1151" spans="1:5" x14ac:dyDescent="0.25">
      <c r="A1151" s="3">
        <v>43445</v>
      </c>
      <c r="B1151" t="s">
        <v>1</v>
      </c>
      <c r="C1151" t="s">
        <v>2</v>
      </c>
      <c r="D1151" s="2">
        <v>8</v>
      </c>
      <c r="E1151" s="11" t="s">
        <v>343</v>
      </c>
    </row>
    <row r="1152" spans="1:5" x14ac:dyDescent="0.25">
      <c r="A1152" s="27" t="s">
        <v>177</v>
      </c>
      <c r="B1152" t="s">
        <v>3</v>
      </c>
      <c r="C1152" t="s">
        <v>2</v>
      </c>
      <c r="D1152" s="2">
        <v>12</v>
      </c>
    </row>
    <row r="1153" spans="2:5" x14ac:dyDescent="0.25">
      <c r="B1153" t="s">
        <v>4</v>
      </c>
      <c r="C1153" t="s">
        <v>2</v>
      </c>
      <c r="D1153" s="2">
        <v>10</v>
      </c>
    </row>
    <row r="1154" spans="2:5" x14ac:dyDescent="0.25">
      <c r="B1154" t="s">
        <v>5</v>
      </c>
      <c r="C1154" t="s">
        <v>2</v>
      </c>
      <c r="D1154" s="2">
        <v>0</v>
      </c>
      <c r="E1154" s="4"/>
    </row>
    <row r="1155" spans="2:5" x14ac:dyDescent="0.25">
      <c r="B1155" t="s">
        <v>6</v>
      </c>
      <c r="C1155" t="s">
        <v>2</v>
      </c>
      <c r="D1155" s="2">
        <v>0</v>
      </c>
      <c r="E1155" s="8"/>
    </row>
    <row r="1156" spans="2:5" x14ac:dyDescent="0.25">
      <c r="B1156" t="s">
        <v>7</v>
      </c>
      <c r="C1156" t="s">
        <v>2</v>
      </c>
      <c r="D1156" s="2">
        <v>1</v>
      </c>
      <c r="E1156" s="8"/>
    </row>
    <row r="1157" spans="2:5" x14ac:dyDescent="0.25">
      <c r="E1157" s="4"/>
    </row>
    <row r="1158" spans="2:5" x14ac:dyDescent="0.25">
      <c r="B1158" t="s">
        <v>243</v>
      </c>
      <c r="C1158" t="s">
        <v>2</v>
      </c>
      <c r="D1158" s="6">
        <f>SUM(D1159:D1160)</f>
        <v>17893131</v>
      </c>
      <c r="E1158" s="4"/>
    </row>
    <row r="1159" spans="2:5" x14ac:dyDescent="0.25">
      <c r="B1159" t="s">
        <v>19</v>
      </c>
      <c r="C1159" t="s">
        <v>2</v>
      </c>
      <c r="D1159" s="6">
        <v>15786160</v>
      </c>
    </row>
    <row r="1160" spans="2:5" x14ac:dyDescent="0.25">
      <c r="B1160" t="s">
        <v>20</v>
      </c>
      <c r="C1160" t="s">
        <v>2</v>
      </c>
      <c r="D1160" s="6">
        <v>2106971</v>
      </c>
    </row>
    <row r="1162" spans="2:5" x14ac:dyDescent="0.25">
      <c r="B1162" t="s">
        <v>12</v>
      </c>
      <c r="C1162" t="s">
        <v>2</v>
      </c>
      <c r="D1162" s="6">
        <v>1467853</v>
      </c>
      <c r="E1162" s="11" t="s">
        <v>341</v>
      </c>
    </row>
    <row r="1164" spans="2:5" x14ac:dyDescent="0.25">
      <c r="B1164" t="s">
        <v>14</v>
      </c>
      <c r="C1164" t="s">
        <v>2</v>
      </c>
      <c r="D1164" s="2">
        <v>0</v>
      </c>
      <c r="E1164" s="11"/>
    </row>
    <row r="1165" spans="2:5" x14ac:dyDescent="0.25">
      <c r="B1165" t="s">
        <v>16</v>
      </c>
      <c r="C1165" t="s">
        <v>2</v>
      </c>
      <c r="D1165" s="2">
        <v>15</v>
      </c>
      <c r="E1165"/>
    </row>
    <row r="1166" spans="2:5" x14ac:dyDescent="0.25">
      <c r="D1166" s="2" t="s">
        <v>296</v>
      </c>
    </row>
    <row r="1167" spans="2:5" ht="30" x14ac:dyDescent="0.25">
      <c r="B1167" t="s">
        <v>24</v>
      </c>
      <c r="C1167" t="s">
        <v>2</v>
      </c>
      <c r="D1167" s="6">
        <f>Pending!F505</f>
        <v>74522855</v>
      </c>
      <c r="E1167" s="39" t="s">
        <v>344</v>
      </c>
    </row>
    <row r="1168" spans="2:5" x14ac:dyDescent="0.25">
      <c r="B1168" t="s">
        <v>25</v>
      </c>
      <c r="C1168" t="s">
        <v>2</v>
      </c>
      <c r="D1168" s="6">
        <f>Pending!K505</f>
        <v>530063</v>
      </c>
      <c r="E1168" s="11" t="s">
        <v>342</v>
      </c>
    </row>
    <row r="1170" spans="1:5" x14ac:dyDescent="0.25">
      <c r="A1170" s="51"/>
      <c r="B1170" s="51"/>
      <c r="C1170" s="51"/>
      <c r="D1170" s="51"/>
      <c r="E1170" s="51"/>
    </row>
    <row r="1171" spans="1:5" x14ac:dyDescent="0.25">
      <c r="A1171" s="3" t="s">
        <v>345</v>
      </c>
      <c r="B1171" t="s">
        <v>1</v>
      </c>
      <c r="C1171" t="s">
        <v>2</v>
      </c>
      <c r="D1171" s="2">
        <v>4</v>
      </c>
      <c r="E1171" s="11" t="s">
        <v>347</v>
      </c>
    </row>
    <row r="1172" spans="1:5" x14ac:dyDescent="0.25">
      <c r="A1172" s="27" t="s">
        <v>176</v>
      </c>
      <c r="B1172" t="s">
        <v>3</v>
      </c>
      <c r="C1172" t="s">
        <v>2</v>
      </c>
      <c r="D1172" s="2">
        <v>3</v>
      </c>
    </row>
    <row r="1173" spans="1:5" x14ac:dyDescent="0.25">
      <c r="B1173" t="s">
        <v>4</v>
      </c>
      <c r="C1173" t="s">
        <v>2</v>
      </c>
      <c r="D1173" s="2">
        <v>10</v>
      </c>
    </row>
    <row r="1174" spans="1:5" x14ac:dyDescent="0.25">
      <c r="B1174" t="s">
        <v>5</v>
      </c>
      <c r="C1174" t="s">
        <v>2</v>
      </c>
      <c r="D1174" s="2">
        <v>0</v>
      </c>
      <c r="E1174" s="4"/>
    </row>
    <row r="1175" spans="1:5" x14ac:dyDescent="0.25">
      <c r="B1175" t="s">
        <v>6</v>
      </c>
      <c r="C1175" t="s">
        <v>2</v>
      </c>
      <c r="D1175" s="2">
        <v>0</v>
      </c>
      <c r="E1175" s="8"/>
    </row>
    <row r="1176" spans="1:5" x14ac:dyDescent="0.25">
      <c r="B1176" t="s">
        <v>7</v>
      </c>
      <c r="C1176" t="s">
        <v>2</v>
      </c>
      <c r="D1176" s="2">
        <v>1</v>
      </c>
      <c r="E1176" s="8"/>
    </row>
    <row r="1177" spans="1:5" x14ac:dyDescent="0.25">
      <c r="E1177" s="4"/>
    </row>
    <row r="1178" spans="1:5" x14ac:dyDescent="0.25">
      <c r="B1178" t="s">
        <v>243</v>
      </c>
      <c r="C1178" t="s">
        <v>2</v>
      </c>
      <c r="D1178" s="6">
        <f>SUM(D1179:D1180)</f>
        <v>11909503</v>
      </c>
      <c r="E1178" s="4"/>
    </row>
    <row r="1179" spans="1:5" x14ac:dyDescent="0.25">
      <c r="B1179" t="s">
        <v>19</v>
      </c>
      <c r="C1179" t="s">
        <v>2</v>
      </c>
      <c r="D1179" s="6">
        <v>11153999</v>
      </c>
    </row>
    <row r="1180" spans="1:5" x14ac:dyDescent="0.25">
      <c r="B1180" t="s">
        <v>20</v>
      </c>
      <c r="C1180" t="s">
        <v>2</v>
      </c>
      <c r="D1180" s="6">
        <v>755504</v>
      </c>
      <c r="E1180" s="11" t="s">
        <v>348</v>
      </c>
    </row>
    <row r="1182" spans="1:5" x14ac:dyDescent="0.25">
      <c r="B1182" t="s">
        <v>12</v>
      </c>
      <c r="C1182" t="s">
        <v>2</v>
      </c>
      <c r="D1182" s="6">
        <v>829678</v>
      </c>
      <c r="E1182" s="11" t="s">
        <v>299</v>
      </c>
    </row>
    <row r="1184" spans="1:5" x14ac:dyDescent="0.25">
      <c r="B1184" t="s">
        <v>14</v>
      </c>
      <c r="C1184" t="s">
        <v>2</v>
      </c>
      <c r="D1184" s="2">
        <v>0</v>
      </c>
      <c r="E1184" s="11"/>
    </row>
    <row r="1185" spans="1:5" x14ac:dyDescent="0.25">
      <c r="B1185" t="s">
        <v>16</v>
      </c>
      <c r="C1185" t="s">
        <v>2</v>
      </c>
      <c r="D1185" s="2">
        <v>6</v>
      </c>
      <c r="E1185"/>
    </row>
    <row r="1186" spans="1:5" x14ac:dyDescent="0.25">
      <c r="D1186" s="2" t="s">
        <v>296</v>
      </c>
    </row>
    <row r="1187" spans="1:5" ht="30" x14ac:dyDescent="0.25">
      <c r="B1187" t="s">
        <v>24</v>
      </c>
      <c r="C1187" t="s">
        <v>2</v>
      </c>
      <c r="D1187" s="6">
        <f>Pending!F516</f>
        <v>76598207</v>
      </c>
      <c r="E1187" s="39" t="s">
        <v>344</v>
      </c>
    </row>
    <row r="1188" spans="1:5" x14ac:dyDescent="0.25">
      <c r="B1188" t="s">
        <v>25</v>
      </c>
      <c r="C1188" t="s">
        <v>2</v>
      </c>
      <c r="D1188" s="6">
        <f>Pending!K516</f>
        <v>407954</v>
      </c>
      <c r="E1188" s="11" t="s">
        <v>346</v>
      </c>
    </row>
    <row r="1190" spans="1:5" x14ac:dyDescent="0.25">
      <c r="A1190" s="51"/>
      <c r="B1190" s="51"/>
      <c r="C1190" s="51"/>
      <c r="D1190" s="51"/>
      <c r="E1190" s="51"/>
    </row>
    <row r="1191" spans="1:5" x14ac:dyDescent="0.25">
      <c r="A1191" s="3" t="s">
        <v>349</v>
      </c>
      <c r="B1191" t="s">
        <v>1</v>
      </c>
      <c r="C1191" t="s">
        <v>2</v>
      </c>
      <c r="D1191" s="2">
        <v>13</v>
      </c>
      <c r="E1191" s="11" t="s">
        <v>350</v>
      </c>
    </row>
    <row r="1192" spans="1:5" x14ac:dyDescent="0.25">
      <c r="A1192" s="27" t="s">
        <v>175</v>
      </c>
      <c r="B1192" t="s">
        <v>3</v>
      </c>
      <c r="C1192" t="s">
        <v>2</v>
      </c>
      <c r="D1192" s="2">
        <v>1</v>
      </c>
    </row>
    <row r="1193" spans="1:5" x14ac:dyDescent="0.25">
      <c r="B1193" t="s">
        <v>4</v>
      </c>
      <c r="C1193" t="s">
        <v>2</v>
      </c>
      <c r="D1193" s="2">
        <v>1</v>
      </c>
    </row>
    <row r="1194" spans="1:5" x14ac:dyDescent="0.25">
      <c r="B1194" t="s">
        <v>5</v>
      </c>
      <c r="C1194" t="s">
        <v>2</v>
      </c>
      <c r="D1194" s="2">
        <v>0</v>
      </c>
      <c r="E1194" s="4"/>
    </row>
    <row r="1195" spans="1:5" x14ac:dyDescent="0.25">
      <c r="B1195" t="s">
        <v>6</v>
      </c>
      <c r="C1195" t="s">
        <v>2</v>
      </c>
      <c r="D1195" s="2">
        <v>0</v>
      </c>
      <c r="E1195" s="8"/>
    </row>
    <row r="1196" spans="1:5" x14ac:dyDescent="0.25">
      <c r="B1196" t="s">
        <v>7</v>
      </c>
      <c r="C1196" t="s">
        <v>2</v>
      </c>
      <c r="D1196" s="2">
        <v>1</v>
      </c>
      <c r="E1196" s="8"/>
    </row>
    <row r="1197" spans="1:5" x14ac:dyDescent="0.25">
      <c r="E1197" s="4"/>
    </row>
    <row r="1198" spans="1:5" x14ac:dyDescent="0.25">
      <c r="B1198" t="s">
        <v>243</v>
      </c>
      <c r="C1198" t="s">
        <v>2</v>
      </c>
      <c r="D1198" s="6">
        <f>SUM(D1199:D1200)</f>
        <v>13877811</v>
      </c>
      <c r="E1198" s="4"/>
    </row>
    <row r="1199" spans="1:5" x14ac:dyDescent="0.25">
      <c r="B1199" t="s">
        <v>19</v>
      </c>
      <c r="C1199" t="s">
        <v>2</v>
      </c>
      <c r="D1199" s="6">
        <v>8482660</v>
      </c>
    </row>
    <row r="1200" spans="1:5" x14ac:dyDescent="0.25">
      <c r="B1200" t="s">
        <v>20</v>
      </c>
      <c r="C1200" t="s">
        <v>2</v>
      </c>
      <c r="D1200" s="6">
        <v>5395151</v>
      </c>
      <c r="E1200" s="11"/>
    </row>
    <row r="1202" spans="1:5" x14ac:dyDescent="0.25">
      <c r="B1202" t="s">
        <v>12</v>
      </c>
      <c r="C1202" t="s">
        <v>2</v>
      </c>
      <c r="D1202" s="6">
        <v>0</v>
      </c>
      <c r="E1202" s="11" t="s">
        <v>289</v>
      </c>
    </row>
    <row r="1204" spans="1:5" x14ac:dyDescent="0.25">
      <c r="B1204" t="s">
        <v>14</v>
      </c>
      <c r="C1204" t="s">
        <v>2</v>
      </c>
      <c r="D1204" s="2">
        <v>0</v>
      </c>
      <c r="E1204" s="11"/>
    </row>
    <row r="1205" spans="1:5" x14ac:dyDescent="0.25">
      <c r="B1205" t="s">
        <v>16</v>
      </c>
      <c r="C1205" t="s">
        <v>2</v>
      </c>
      <c r="D1205" s="2">
        <v>11</v>
      </c>
      <c r="E1205"/>
    </row>
    <row r="1206" spans="1:5" x14ac:dyDescent="0.25">
      <c r="D1206" s="2" t="s">
        <v>296</v>
      </c>
    </row>
    <row r="1207" spans="1:5" ht="30" x14ac:dyDescent="0.25">
      <c r="B1207" t="s">
        <v>24</v>
      </c>
      <c r="C1207" t="s">
        <v>2</v>
      </c>
      <c r="D1207" s="6">
        <f>Pending!F527</f>
        <v>74071654</v>
      </c>
      <c r="E1207" s="39" t="s">
        <v>344</v>
      </c>
    </row>
    <row r="1208" spans="1:5" x14ac:dyDescent="0.25">
      <c r="B1208" t="s">
        <v>25</v>
      </c>
      <c r="C1208" t="s">
        <v>2</v>
      </c>
      <c r="D1208" s="6">
        <f>Pending!K527</f>
        <v>407954</v>
      </c>
      <c r="E1208" s="11" t="s">
        <v>346</v>
      </c>
    </row>
    <row r="1212" spans="1:5" x14ac:dyDescent="0.25">
      <c r="A1212" s="51"/>
      <c r="B1212" s="51"/>
      <c r="C1212" s="51"/>
      <c r="D1212" s="51"/>
      <c r="E1212" s="51"/>
    </row>
    <row r="1213" spans="1:5" x14ac:dyDescent="0.25">
      <c r="A1213" s="3" t="s">
        <v>351</v>
      </c>
      <c r="B1213" t="s">
        <v>1</v>
      </c>
      <c r="C1213" t="s">
        <v>2</v>
      </c>
      <c r="D1213" s="2">
        <v>13</v>
      </c>
      <c r="E1213" s="11" t="s">
        <v>354</v>
      </c>
    </row>
    <row r="1214" spans="1:5" x14ac:dyDescent="0.25">
      <c r="A1214" s="27" t="s">
        <v>147</v>
      </c>
      <c r="B1214" t="s">
        <v>3</v>
      </c>
      <c r="C1214" t="s">
        <v>2</v>
      </c>
      <c r="D1214" s="2">
        <v>2</v>
      </c>
    </row>
    <row r="1215" spans="1:5" x14ac:dyDescent="0.25">
      <c r="B1215" t="s">
        <v>4</v>
      </c>
      <c r="C1215" t="s">
        <v>2</v>
      </c>
      <c r="D1215" s="2">
        <v>4</v>
      </c>
    </row>
    <row r="1216" spans="1:5" x14ac:dyDescent="0.25">
      <c r="B1216" t="s">
        <v>5</v>
      </c>
      <c r="C1216" t="s">
        <v>2</v>
      </c>
      <c r="D1216" s="2">
        <v>0</v>
      </c>
      <c r="E1216" s="4"/>
    </row>
    <row r="1217" spans="2:5" x14ac:dyDescent="0.25">
      <c r="B1217" t="s">
        <v>6</v>
      </c>
      <c r="C1217" t="s">
        <v>2</v>
      </c>
      <c r="D1217" s="2">
        <v>0</v>
      </c>
      <c r="E1217" s="8"/>
    </row>
    <row r="1218" spans="2:5" x14ac:dyDescent="0.25">
      <c r="B1218" t="s">
        <v>7</v>
      </c>
      <c r="C1218" t="s">
        <v>2</v>
      </c>
      <c r="D1218" s="2">
        <v>1</v>
      </c>
      <c r="E1218" s="8"/>
    </row>
    <row r="1219" spans="2:5" x14ac:dyDescent="0.25">
      <c r="E1219" s="4"/>
    </row>
    <row r="1220" spans="2:5" x14ac:dyDescent="0.25">
      <c r="B1220" t="s">
        <v>243</v>
      </c>
      <c r="C1220" t="s">
        <v>2</v>
      </c>
      <c r="D1220" s="6">
        <f>SUM(D1221:D1222)</f>
        <v>9441527</v>
      </c>
      <c r="E1220" s="4"/>
    </row>
    <row r="1221" spans="2:5" x14ac:dyDescent="0.25">
      <c r="B1221" t="s">
        <v>19</v>
      </c>
      <c r="C1221" t="s">
        <v>2</v>
      </c>
      <c r="D1221" s="6">
        <v>6346572</v>
      </c>
    </row>
    <row r="1222" spans="2:5" x14ac:dyDescent="0.25">
      <c r="B1222" t="s">
        <v>20</v>
      </c>
      <c r="C1222" t="s">
        <v>2</v>
      </c>
      <c r="D1222" s="6">
        <v>3094955</v>
      </c>
      <c r="E1222" s="11"/>
    </row>
    <row r="1224" spans="2:5" x14ac:dyDescent="0.25">
      <c r="B1224" t="s">
        <v>12</v>
      </c>
      <c r="C1224" t="s">
        <v>2</v>
      </c>
      <c r="D1224" s="6">
        <v>56700</v>
      </c>
      <c r="E1224" s="11" t="s">
        <v>293</v>
      </c>
    </row>
    <row r="1226" spans="2:5" x14ac:dyDescent="0.25">
      <c r="B1226" t="s">
        <v>14</v>
      </c>
      <c r="C1226" t="s">
        <v>2</v>
      </c>
      <c r="D1226" s="2">
        <v>0</v>
      </c>
      <c r="E1226" s="11"/>
    </row>
    <row r="1227" spans="2:5" x14ac:dyDescent="0.25">
      <c r="B1227" t="s">
        <v>16</v>
      </c>
      <c r="C1227" t="s">
        <v>2</v>
      </c>
      <c r="D1227" s="2">
        <v>10</v>
      </c>
      <c r="E1227"/>
    </row>
    <row r="1228" spans="2:5" x14ac:dyDescent="0.25">
      <c r="D1228" s="2" t="s">
        <v>296</v>
      </c>
    </row>
    <row r="1229" spans="2:5" ht="45" x14ac:dyDescent="0.25">
      <c r="B1229" t="s">
        <v>24</v>
      </c>
      <c r="C1229" t="s">
        <v>2</v>
      </c>
      <c r="D1229" s="6">
        <f>Pending!F540</f>
        <v>73481532</v>
      </c>
      <c r="E1229" s="39" t="s">
        <v>353</v>
      </c>
    </row>
    <row r="1230" spans="2:5" x14ac:dyDescent="0.25">
      <c r="B1230" t="s">
        <v>25</v>
      </c>
      <c r="C1230" t="s">
        <v>2</v>
      </c>
      <c r="D1230" s="6">
        <f>Pending!K540</f>
        <v>407954</v>
      </c>
      <c r="E1230" s="11" t="s">
        <v>346</v>
      </c>
    </row>
    <row r="1233" spans="1:5" x14ac:dyDescent="0.25">
      <c r="A1233" s="51"/>
      <c r="B1233" s="51"/>
      <c r="C1233" s="51"/>
      <c r="D1233" s="51"/>
      <c r="E1233" s="51"/>
    </row>
    <row r="1234" spans="1:5" x14ac:dyDescent="0.25">
      <c r="A1234" s="3" t="s">
        <v>355</v>
      </c>
      <c r="B1234" t="s">
        <v>1</v>
      </c>
      <c r="C1234" t="s">
        <v>2</v>
      </c>
      <c r="D1234" s="2">
        <v>7</v>
      </c>
      <c r="E1234" s="11" t="s">
        <v>358</v>
      </c>
    </row>
    <row r="1235" spans="1:5" x14ac:dyDescent="0.25">
      <c r="A1235" s="27" t="s">
        <v>161</v>
      </c>
      <c r="B1235" t="s">
        <v>3</v>
      </c>
      <c r="C1235" t="s">
        <v>2</v>
      </c>
      <c r="D1235" s="2">
        <v>10</v>
      </c>
    </row>
    <row r="1236" spans="1:5" x14ac:dyDescent="0.25">
      <c r="B1236" t="s">
        <v>4</v>
      </c>
      <c r="C1236" t="s">
        <v>2</v>
      </c>
      <c r="D1236" s="2">
        <v>9</v>
      </c>
    </row>
    <row r="1237" spans="1:5" x14ac:dyDescent="0.25">
      <c r="B1237" t="s">
        <v>5</v>
      </c>
      <c r="C1237" t="s">
        <v>2</v>
      </c>
      <c r="D1237" s="2">
        <v>0</v>
      </c>
      <c r="E1237" s="4"/>
    </row>
    <row r="1238" spans="1:5" x14ac:dyDescent="0.25">
      <c r="B1238" t="s">
        <v>6</v>
      </c>
      <c r="C1238" t="s">
        <v>2</v>
      </c>
      <c r="D1238" s="2">
        <v>0</v>
      </c>
      <c r="E1238" s="8"/>
    </row>
    <row r="1239" spans="1:5" x14ac:dyDescent="0.25">
      <c r="B1239" t="s">
        <v>7</v>
      </c>
      <c r="C1239" t="s">
        <v>2</v>
      </c>
      <c r="D1239" s="2">
        <v>1</v>
      </c>
      <c r="E1239" s="8"/>
    </row>
    <row r="1240" spans="1:5" x14ac:dyDescent="0.25">
      <c r="E1240" s="4"/>
    </row>
    <row r="1241" spans="1:5" x14ac:dyDescent="0.25">
      <c r="B1241" t="s">
        <v>243</v>
      </c>
      <c r="C1241" t="s">
        <v>2</v>
      </c>
      <c r="D1241" s="6">
        <f>SUM(D1242:D1243)</f>
        <v>9500618</v>
      </c>
      <c r="E1241" s="4"/>
    </row>
    <row r="1242" spans="1:5" x14ac:dyDescent="0.25">
      <c r="B1242" t="s">
        <v>19</v>
      </c>
      <c r="C1242" t="s">
        <v>2</v>
      </c>
      <c r="D1242" s="6">
        <v>6758171</v>
      </c>
    </row>
    <row r="1243" spans="1:5" x14ac:dyDescent="0.25">
      <c r="B1243" t="s">
        <v>20</v>
      </c>
      <c r="C1243" t="s">
        <v>2</v>
      </c>
      <c r="D1243" s="6">
        <v>2742447</v>
      </c>
      <c r="E1243" s="11"/>
    </row>
    <row r="1245" spans="1:5" x14ac:dyDescent="0.25">
      <c r="B1245" t="s">
        <v>12</v>
      </c>
      <c r="C1245" t="s">
        <v>2</v>
      </c>
      <c r="D1245" s="6">
        <v>285864</v>
      </c>
      <c r="E1245" s="11" t="s">
        <v>273</v>
      </c>
    </row>
    <row r="1247" spans="1:5" x14ac:dyDescent="0.25">
      <c r="B1247" t="s">
        <v>14</v>
      </c>
      <c r="C1247" t="s">
        <v>2</v>
      </c>
      <c r="D1247" s="2">
        <v>0</v>
      </c>
      <c r="E1247" s="11"/>
    </row>
    <row r="1248" spans="1:5" x14ac:dyDescent="0.25">
      <c r="B1248" t="s">
        <v>16</v>
      </c>
      <c r="C1248" t="s">
        <v>2</v>
      </c>
      <c r="D1248" s="2">
        <v>12</v>
      </c>
      <c r="E1248"/>
    </row>
    <row r="1249" spans="1:5" x14ac:dyDescent="0.25">
      <c r="D1249" s="2" t="s">
        <v>296</v>
      </c>
    </row>
    <row r="1250" spans="1:5" ht="45" x14ac:dyDescent="0.25">
      <c r="B1250" t="s">
        <v>24</v>
      </c>
      <c r="C1250" t="s">
        <v>2</v>
      </c>
      <c r="D1250" s="6">
        <f>Pending!F553</f>
        <v>74284127</v>
      </c>
      <c r="E1250" s="39" t="s">
        <v>357</v>
      </c>
    </row>
    <row r="1251" spans="1:5" x14ac:dyDescent="0.25">
      <c r="B1251" t="s">
        <v>25</v>
      </c>
      <c r="C1251" t="s">
        <v>2</v>
      </c>
      <c r="D1251" s="6">
        <f>Pending!K553</f>
        <v>407954</v>
      </c>
      <c r="E1251" s="11" t="s">
        <v>356</v>
      </c>
    </row>
    <row r="1254" spans="1:5" x14ac:dyDescent="0.25">
      <c r="A1254" s="51"/>
      <c r="B1254" s="51"/>
      <c r="C1254" s="51"/>
      <c r="D1254" s="51"/>
      <c r="E1254" s="51"/>
    </row>
    <row r="1255" spans="1:5" x14ac:dyDescent="0.25">
      <c r="A1255" s="3" t="s">
        <v>360</v>
      </c>
      <c r="B1255" t="s">
        <v>1</v>
      </c>
      <c r="C1255" t="s">
        <v>2</v>
      </c>
      <c r="D1255" s="2">
        <v>2</v>
      </c>
      <c r="E1255" s="11" t="s">
        <v>359</v>
      </c>
    </row>
    <row r="1256" spans="1:5" x14ac:dyDescent="0.25">
      <c r="A1256" s="27" t="s">
        <v>162</v>
      </c>
      <c r="B1256" t="s">
        <v>3</v>
      </c>
      <c r="C1256" t="s">
        <v>2</v>
      </c>
      <c r="D1256" s="2">
        <v>3</v>
      </c>
    </row>
    <row r="1257" spans="1:5" x14ac:dyDescent="0.25">
      <c r="B1257" t="s">
        <v>4</v>
      </c>
      <c r="C1257" t="s">
        <v>2</v>
      </c>
      <c r="D1257" s="2">
        <v>6</v>
      </c>
    </row>
    <row r="1258" spans="1:5" x14ac:dyDescent="0.25">
      <c r="B1258" t="s">
        <v>5</v>
      </c>
      <c r="C1258" t="s">
        <v>2</v>
      </c>
      <c r="D1258" s="2">
        <v>0</v>
      </c>
      <c r="E1258" s="4"/>
    </row>
    <row r="1259" spans="1:5" x14ac:dyDescent="0.25">
      <c r="B1259" t="s">
        <v>6</v>
      </c>
      <c r="C1259" t="s">
        <v>2</v>
      </c>
      <c r="D1259" s="2">
        <v>0</v>
      </c>
      <c r="E1259" s="8"/>
    </row>
    <row r="1260" spans="1:5" x14ac:dyDescent="0.25">
      <c r="B1260" t="s">
        <v>7</v>
      </c>
      <c r="C1260" t="s">
        <v>2</v>
      </c>
      <c r="D1260" s="2">
        <v>3</v>
      </c>
      <c r="E1260" s="8"/>
    </row>
    <row r="1261" spans="1:5" x14ac:dyDescent="0.25">
      <c r="E1261" s="4"/>
    </row>
    <row r="1262" spans="1:5" x14ac:dyDescent="0.25">
      <c r="B1262" t="s">
        <v>243</v>
      </c>
      <c r="C1262" t="s">
        <v>2</v>
      </c>
      <c r="D1262" s="6">
        <f>SUM(D1263:D1264)</f>
        <v>8978558</v>
      </c>
      <c r="E1262" s="4"/>
    </row>
    <row r="1263" spans="1:5" x14ac:dyDescent="0.25">
      <c r="B1263" t="s">
        <v>19</v>
      </c>
      <c r="C1263" t="s">
        <v>2</v>
      </c>
      <c r="D1263" s="6">
        <v>5542967</v>
      </c>
    </row>
    <row r="1264" spans="1:5" x14ac:dyDescent="0.25">
      <c r="B1264" t="s">
        <v>20</v>
      </c>
      <c r="C1264" t="s">
        <v>2</v>
      </c>
      <c r="D1264" s="6">
        <v>3435591</v>
      </c>
      <c r="E1264" s="11"/>
    </row>
    <row r="1266" spans="1:5" x14ac:dyDescent="0.25">
      <c r="B1266" t="s">
        <v>12</v>
      </c>
      <c r="C1266" t="s">
        <v>2</v>
      </c>
      <c r="D1266" s="6">
        <v>130113</v>
      </c>
      <c r="E1266" s="11" t="s">
        <v>361</v>
      </c>
    </row>
    <row r="1268" spans="1:5" x14ac:dyDescent="0.25">
      <c r="B1268" t="s">
        <v>14</v>
      </c>
      <c r="C1268" t="s">
        <v>2</v>
      </c>
      <c r="D1268" s="2">
        <v>0</v>
      </c>
      <c r="E1268" s="11"/>
    </row>
    <row r="1269" spans="1:5" x14ac:dyDescent="0.25">
      <c r="B1269" t="s">
        <v>16</v>
      </c>
      <c r="C1269" t="s">
        <v>2</v>
      </c>
      <c r="D1269" s="2">
        <v>15</v>
      </c>
      <c r="E1269"/>
    </row>
    <row r="1270" spans="1:5" x14ac:dyDescent="0.25">
      <c r="D1270" s="2" t="s">
        <v>296</v>
      </c>
    </row>
    <row r="1271" spans="1:5" ht="30" x14ac:dyDescent="0.25">
      <c r="B1271" t="s">
        <v>24</v>
      </c>
      <c r="C1271" t="s">
        <v>2</v>
      </c>
      <c r="D1271" s="6">
        <f>Pending!F565</f>
        <v>70870437</v>
      </c>
      <c r="E1271" s="39" t="s">
        <v>344</v>
      </c>
    </row>
    <row r="1272" spans="1:5" x14ac:dyDescent="0.25">
      <c r="B1272" t="s">
        <v>25</v>
      </c>
      <c r="C1272" t="s">
        <v>2</v>
      </c>
      <c r="D1272" s="6">
        <f>Pending!K565</f>
        <v>90038</v>
      </c>
      <c r="E1272" s="11" t="s">
        <v>321</v>
      </c>
    </row>
    <row r="1275" spans="1:5" x14ac:dyDescent="0.25">
      <c r="A1275" s="51"/>
      <c r="B1275" s="51"/>
      <c r="C1275" s="51"/>
      <c r="D1275" s="51"/>
      <c r="E1275" s="51"/>
    </row>
    <row r="1276" spans="1:5" x14ac:dyDescent="0.25">
      <c r="A1276" s="3" t="s">
        <v>362</v>
      </c>
      <c r="B1276" t="s">
        <v>1</v>
      </c>
      <c r="C1276" t="s">
        <v>2</v>
      </c>
      <c r="D1276" s="2">
        <v>2</v>
      </c>
      <c r="E1276" s="11" t="s">
        <v>359</v>
      </c>
    </row>
    <row r="1277" spans="1:5" x14ac:dyDescent="0.25">
      <c r="A1277" s="27" t="s">
        <v>177</v>
      </c>
      <c r="B1277" t="s">
        <v>3</v>
      </c>
      <c r="C1277" t="s">
        <v>2</v>
      </c>
      <c r="D1277" s="2">
        <v>13</v>
      </c>
    </row>
    <row r="1278" spans="1:5" x14ac:dyDescent="0.25">
      <c r="B1278" t="s">
        <v>4</v>
      </c>
      <c r="C1278" t="s">
        <v>2</v>
      </c>
      <c r="D1278" s="2">
        <v>19</v>
      </c>
    </row>
    <row r="1279" spans="1:5" x14ac:dyDescent="0.25">
      <c r="B1279" t="s">
        <v>5</v>
      </c>
      <c r="C1279" t="s">
        <v>2</v>
      </c>
      <c r="D1279" s="2">
        <v>0</v>
      </c>
      <c r="E1279" s="4"/>
    </row>
    <row r="1280" spans="1:5" x14ac:dyDescent="0.25">
      <c r="B1280" t="s">
        <v>6</v>
      </c>
      <c r="C1280" t="s">
        <v>2</v>
      </c>
      <c r="D1280" s="2">
        <v>0</v>
      </c>
      <c r="E1280" s="8"/>
    </row>
    <row r="1281" spans="1:5" x14ac:dyDescent="0.25">
      <c r="B1281" t="s">
        <v>7</v>
      </c>
      <c r="C1281" t="s">
        <v>2</v>
      </c>
      <c r="D1281" s="2">
        <v>3</v>
      </c>
      <c r="E1281" s="8"/>
    </row>
    <row r="1282" spans="1:5" x14ac:dyDescent="0.25">
      <c r="E1282" s="4"/>
    </row>
    <row r="1283" spans="1:5" x14ac:dyDescent="0.25">
      <c r="B1283" t="s">
        <v>243</v>
      </c>
      <c r="C1283" t="s">
        <v>2</v>
      </c>
      <c r="D1283" s="6">
        <f>SUM(D1284:D1285)</f>
        <v>10022470</v>
      </c>
      <c r="E1283" s="4"/>
    </row>
    <row r="1284" spans="1:5" x14ac:dyDescent="0.25">
      <c r="B1284" t="s">
        <v>19</v>
      </c>
      <c r="C1284" t="s">
        <v>2</v>
      </c>
      <c r="D1284" s="6">
        <v>6466097</v>
      </c>
    </row>
    <row r="1285" spans="1:5" x14ac:dyDescent="0.25">
      <c r="B1285" t="s">
        <v>20</v>
      </c>
      <c r="C1285" t="s">
        <v>2</v>
      </c>
      <c r="D1285" s="6">
        <v>3556373</v>
      </c>
      <c r="E1285" s="11"/>
    </row>
    <row r="1287" spans="1:5" x14ac:dyDescent="0.25">
      <c r="B1287" t="s">
        <v>12</v>
      </c>
      <c r="C1287" t="s">
        <v>2</v>
      </c>
      <c r="D1287" s="6">
        <v>231525</v>
      </c>
      <c r="E1287" s="11" t="s">
        <v>361</v>
      </c>
    </row>
    <row r="1289" spans="1:5" x14ac:dyDescent="0.25">
      <c r="B1289" t="s">
        <v>14</v>
      </c>
      <c r="C1289" t="s">
        <v>2</v>
      </c>
      <c r="D1289" s="2">
        <v>0</v>
      </c>
      <c r="E1289" s="11"/>
    </row>
    <row r="1290" spans="1:5" x14ac:dyDescent="0.25">
      <c r="B1290" t="s">
        <v>16</v>
      </c>
      <c r="C1290" t="s">
        <v>2</v>
      </c>
      <c r="D1290" s="2">
        <v>11</v>
      </c>
      <c r="E1290"/>
    </row>
    <row r="1292" spans="1:5" ht="30" x14ac:dyDescent="0.25">
      <c r="B1292" t="s">
        <v>24</v>
      </c>
      <c r="C1292" t="s">
        <v>2</v>
      </c>
      <c r="D1292" s="6">
        <f>Pending!F576</f>
        <v>71059701</v>
      </c>
      <c r="E1292" s="39" t="s">
        <v>364</v>
      </c>
    </row>
    <row r="1293" spans="1:5" x14ac:dyDescent="0.25">
      <c r="B1293" t="s">
        <v>25</v>
      </c>
      <c r="C1293" t="s">
        <v>2</v>
      </c>
      <c r="D1293" s="6">
        <f>Pending!K576</f>
        <v>90038</v>
      </c>
      <c r="E1293" s="11" t="s">
        <v>321</v>
      </c>
    </row>
    <row r="1296" spans="1:5" x14ac:dyDescent="0.25">
      <c r="A1296" s="51"/>
      <c r="B1296" s="51"/>
      <c r="C1296" s="51"/>
      <c r="D1296" s="51"/>
      <c r="E1296" s="51"/>
    </row>
    <row r="1297" spans="1:5" x14ac:dyDescent="0.25">
      <c r="A1297" s="3" t="s">
        <v>365</v>
      </c>
      <c r="B1297" t="s">
        <v>1</v>
      </c>
      <c r="C1297" t="s">
        <v>2</v>
      </c>
      <c r="D1297" s="2">
        <v>4</v>
      </c>
      <c r="E1297" s="11" t="s">
        <v>368</v>
      </c>
    </row>
    <row r="1298" spans="1:5" x14ac:dyDescent="0.25">
      <c r="A1298" s="27" t="s">
        <v>176</v>
      </c>
      <c r="B1298" t="s">
        <v>3</v>
      </c>
      <c r="C1298" t="s">
        <v>2</v>
      </c>
      <c r="D1298" s="2">
        <v>4</v>
      </c>
    </row>
    <row r="1299" spans="1:5" x14ac:dyDescent="0.25">
      <c r="B1299" t="s">
        <v>4</v>
      </c>
      <c r="C1299" t="s">
        <v>2</v>
      </c>
      <c r="D1299" s="2">
        <v>4</v>
      </c>
    </row>
    <row r="1300" spans="1:5" x14ac:dyDescent="0.25">
      <c r="B1300" t="s">
        <v>5</v>
      </c>
      <c r="C1300" t="s">
        <v>2</v>
      </c>
      <c r="D1300" s="2">
        <v>0</v>
      </c>
      <c r="E1300" s="4"/>
    </row>
    <row r="1301" spans="1:5" x14ac:dyDescent="0.25">
      <c r="B1301" t="s">
        <v>6</v>
      </c>
      <c r="C1301" t="s">
        <v>2</v>
      </c>
      <c r="D1301" s="2">
        <v>0</v>
      </c>
      <c r="E1301" s="8"/>
    </row>
    <row r="1302" spans="1:5" x14ac:dyDescent="0.25">
      <c r="B1302" t="s">
        <v>7</v>
      </c>
      <c r="C1302" t="s">
        <v>2</v>
      </c>
      <c r="D1302" s="2">
        <v>3</v>
      </c>
      <c r="E1302" s="8"/>
    </row>
    <row r="1303" spans="1:5" x14ac:dyDescent="0.25">
      <c r="E1303" s="4"/>
    </row>
    <row r="1304" spans="1:5" x14ac:dyDescent="0.25">
      <c r="B1304" t="s">
        <v>243</v>
      </c>
      <c r="C1304" t="s">
        <v>2</v>
      </c>
      <c r="D1304" s="6">
        <f>SUM(D1305:D1306)</f>
        <v>8422515</v>
      </c>
      <c r="E1304" s="4"/>
    </row>
    <row r="1305" spans="1:5" x14ac:dyDescent="0.25">
      <c r="B1305" t="s">
        <v>19</v>
      </c>
      <c r="C1305" t="s">
        <v>2</v>
      </c>
      <c r="D1305" s="6">
        <v>7836787</v>
      </c>
    </row>
    <row r="1306" spans="1:5" x14ac:dyDescent="0.25">
      <c r="B1306" t="s">
        <v>20</v>
      </c>
      <c r="C1306" t="s">
        <v>2</v>
      </c>
      <c r="D1306" s="6">
        <v>585728</v>
      </c>
      <c r="E1306" s="11"/>
    </row>
    <row r="1308" spans="1:5" x14ac:dyDescent="0.25">
      <c r="B1308" t="s">
        <v>12</v>
      </c>
      <c r="C1308" t="s">
        <v>2</v>
      </c>
      <c r="D1308" s="6">
        <v>440914</v>
      </c>
      <c r="E1308" s="11" t="s">
        <v>367</v>
      </c>
    </row>
    <row r="1310" spans="1:5" x14ac:dyDescent="0.25">
      <c r="B1310" t="s">
        <v>14</v>
      </c>
      <c r="C1310" t="s">
        <v>2</v>
      </c>
      <c r="D1310" s="2">
        <v>0</v>
      </c>
      <c r="E1310" s="11"/>
    </row>
    <row r="1311" spans="1:5" x14ac:dyDescent="0.25">
      <c r="B1311" t="s">
        <v>16</v>
      </c>
      <c r="C1311" t="s">
        <v>2</v>
      </c>
      <c r="D1311" s="2">
        <v>10</v>
      </c>
      <c r="E1311"/>
    </row>
    <row r="1313" spans="1:5" ht="30" x14ac:dyDescent="0.25">
      <c r="B1313" t="s">
        <v>24</v>
      </c>
      <c r="C1313" t="s">
        <v>2</v>
      </c>
      <c r="D1313" s="6">
        <f>Pending!F587</f>
        <v>67706778</v>
      </c>
      <c r="E1313" s="39" t="s">
        <v>366</v>
      </c>
    </row>
    <row r="1314" spans="1:5" x14ac:dyDescent="0.25">
      <c r="B1314" t="s">
        <v>25</v>
      </c>
      <c r="C1314" t="s">
        <v>2</v>
      </c>
      <c r="D1314" s="6">
        <f>Pending!K587</f>
        <v>90038</v>
      </c>
      <c r="E1314" s="11" t="s">
        <v>321</v>
      </c>
    </row>
    <row r="1316" spans="1:5" x14ac:dyDescent="0.25">
      <c r="A1316" s="51"/>
      <c r="B1316" s="51"/>
      <c r="C1316" s="51"/>
      <c r="D1316" s="51"/>
      <c r="E1316" s="51"/>
    </row>
    <row r="1317" spans="1:5" x14ac:dyDescent="0.25">
      <c r="A1317" s="3" t="s">
        <v>369</v>
      </c>
      <c r="B1317" t="s">
        <v>1</v>
      </c>
      <c r="C1317" t="s">
        <v>2</v>
      </c>
      <c r="D1317" s="2">
        <v>15</v>
      </c>
      <c r="E1317" s="11" t="s">
        <v>373</v>
      </c>
    </row>
    <row r="1318" spans="1:5" x14ac:dyDescent="0.25">
      <c r="A1318" s="27" t="s">
        <v>175</v>
      </c>
      <c r="B1318" t="s">
        <v>3</v>
      </c>
      <c r="C1318" t="s">
        <v>2</v>
      </c>
      <c r="D1318" s="2">
        <v>13</v>
      </c>
    </row>
    <row r="1319" spans="1:5" x14ac:dyDescent="0.25">
      <c r="B1319" t="s">
        <v>4</v>
      </c>
      <c r="C1319" t="s">
        <v>2</v>
      </c>
      <c r="D1319" s="2">
        <v>13</v>
      </c>
    </row>
    <row r="1320" spans="1:5" x14ac:dyDescent="0.25">
      <c r="B1320" t="s">
        <v>5</v>
      </c>
      <c r="C1320" t="s">
        <v>2</v>
      </c>
      <c r="D1320" s="2">
        <v>0</v>
      </c>
      <c r="E1320" s="4"/>
    </row>
    <row r="1321" spans="1:5" x14ac:dyDescent="0.25">
      <c r="B1321" t="s">
        <v>6</v>
      </c>
      <c r="C1321" t="s">
        <v>2</v>
      </c>
      <c r="D1321" s="2">
        <v>0</v>
      </c>
      <c r="E1321" s="8"/>
    </row>
    <row r="1322" spans="1:5" x14ac:dyDescent="0.25">
      <c r="B1322" t="s">
        <v>7</v>
      </c>
      <c r="C1322" t="s">
        <v>2</v>
      </c>
      <c r="D1322" s="2">
        <v>3</v>
      </c>
      <c r="E1322" s="8"/>
    </row>
    <row r="1323" spans="1:5" x14ac:dyDescent="0.25">
      <c r="E1323" s="4"/>
    </row>
    <row r="1324" spans="1:5" x14ac:dyDescent="0.25">
      <c r="B1324" t="s">
        <v>243</v>
      </c>
      <c r="C1324" t="s">
        <v>2</v>
      </c>
      <c r="D1324" s="6">
        <f>SUM(D1325:D1326)</f>
        <v>10890884</v>
      </c>
      <c r="E1324" s="4"/>
    </row>
    <row r="1325" spans="1:5" x14ac:dyDescent="0.25">
      <c r="B1325" t="s">
        <v>19</v>
      </c>
      <c r="C1325" t="s">
        <v>2</v>
      </c>
      <c r="D1325" s="6">
        <v>7966201</v>
      </c>
    </row>
    <row r="1326" spans="1:5" x14ac:dyDescent="0.25">
      <c r="B1326" t="s">
        <v>20</v>
      </c>
      <c r="C1326" t="s">
        <v>2</v>
      </c>
      <c r="D1326" s="6">
        <v>2924683</v>
      </c>
      <c r="E1326" s="11"/>
    </row>
    <row r="1328" spans="1:5" x14ac:dyDescent="0.25">
      <c r="B1328" t="s">
        <v>12</v>
      </c>
      <c r="C1328" t="s">
        <v>2</v>
      </c>
      <c r="D1328" s="6">
        <v>111475</v>
      </c>
      <c r="E1328" s="11" t="s">
        <v>371</v>
      </c>
    </row>
    <row r="1330" spans="1:5" x14ac:dyDescent="0.25">
      <c r="B1330" t="s">
        <v>14</v>
      </c>
      <c r="C1330" t="s">
        <v>2</v>
      </c>
      <c r="D1330" s="2">
        <v>1</v>
      </c>
      <c r="E1330" s="11" t="s">
        <v>372</v>
      </c>
    </row>
    <row r="1331" spans="1:5" x14ac:dyDescent="0.25">
      <c r="B1331" t="s">
        <v>16</v>
      </c>
      <c r="C1331" t="s">
        <v>2</v>
      </c>
      <c r="D1331" s="2">
        <v>14</v>
      </c>
      <c r="E1331"/>
    </row>
    <row r="1333" spans="1:5" ht="30" x14ac:dyDescent="0.25">
      <c r="B1333" t="s">
        <v>24</v>
      </c>
      <c r="C1333" t="s">
        <v>2</v>
      </c>
      <c r="D1333" s="6">
        <f>Pending!F598</f>
        <v>71019100</v>
      </c>
      <c r="E1333" s="39" t="s">
        <v>370</v>
      </c>
    </row>
    <row r="1334" spans="1:5" x14ac:dyDescent="0.25">
      <c r="B1334" t="s">
        <v>25</v>
      </c>
      <c r="C1334" t="s">
        <v>2</v>
      </c>
      <c r="D1334" s="6">
        <f>Pending!K598</f>
        <v>224249</v>
      </c>
      <c r="E1334" s="11" t="s">
        <v>164</v>
      </c>
    </row>
    <row r="1336" spans="1:5" x14ac:dyDescent="0.25">
      <c r="A1336" s="51"/>
      <c r="B1336" s="51"/>
      <c r="C1336" s="51"/>
      <c r="D1336" s="51"/>
      <c r="E1336" s="51"/>
    </row>
    <row r="1337" spans="1:5" x14ac:dyDescent="0.25">
      <c r="A1337" s="3" t="s">
        <v>376</v>
      </c>
      <c r="B1337" t="s">
        <v>1</v>
      </c>
      <c r="C1337" t="s">
        <v>2</v>
      </c>
      <c r="D1337" s="2">
        <v>13</v>
      </c>
      <c r="E1337" s="11" t="s">
        <v>375</v>
      </c>
    </row>
    <row r="1338" spans="1:5" x14ac:dyDescent="0.25">
      <c r="A1338" s="27" t="s">
        <v>146</v>
      </c>
      <c r="B1338" t="s">
        <v>3</v>
      </c>
      <c r="C1338" t="s">
        <v>2</v>
      </c>
      <c r="D1338" s="2">
        <v>5</v>
      </c>
    </row>
    <row r="1339" spans="1:5" x14ac:dyDescent="0.25">
      <c r="B1339" t="s">
        <v>4</v>
      </c>
      <c r="C1339" t="s">
        <v>2</v>
      </c>
      <c r="D1339" s="2">
        <v>11</v>
      </c>
    </row>
    <row r="1340" spans="1:5" x14ac:dyDescent="0.25">
      <c r="B1340" t="s">
        <v>5</v>
      </c>
      <c r="C1340" t="s">
        <v>2</v>
      </c>
      <c r="D1340" s="2">
        <v>0</v>
      </c>
      <c r="E1340" s="4"/>
    </row>
    <row r="1341" spans="1:5" x14ac:dyDescent="0.25">
      <c r="B1341" t="s">
        <v>6</v>
      </c>
      <c r="C1341" t="s">
        <v>2</v>
      </c>
      <c r="D1341" s="2">
        <v>0</v>
      </c>
      <c r="E1341" s="8"/>
    </row>
    <row r="1342" spans="1:5" x14ac:dyDescent="0.25">
      <c r="B1342" t="s">
        <v>7</v>
      </c>
      <c r="C1342" t="s">
        <v>2</v>
      </c>
      <c r="D1342" s="2">
        <v>3</v>
      </c>
      <c r="E1342" s="8"/>
    </row>
    <row r="1343" spans="1:5" x14ac:dyDescent="0.25">
      <c r="E1343" s="4"/>
    </row>
    <row r="1344" spans="1:5" x14ac:dyDescent="0.25">
      <c r="B1344" t="s">
        <v>243</v>
      </c>
      <c r="C1344" t="s">
        <v>2</v>
      </c>
      <c r="D1344" s="6">
        <f>SUM(D1345:D1346)</f>
        <v>13627645</v>
      </c>
      <c r="E1344" s="4"/>
    </row>
    <row r="1345" spans="1:5" x14ac:dyDescent="0.25">
      <c r="B1345" t="s">
        <v>19</v>
      </c>
      <c r="C1345" t="s">
        <v>2</v>
      </c>
      <c r="D1345" s="6">
        <v>11521865</v>
      </c>
    </row>
    <row r="1346" spans="1:5" x14ac:dyDescent="0.25">
      <c r="B1346" t="s">
        <v>20</v>
      </c>
      <c r="C1346" t="s">
        <v>2</v>
      </c>
      <c r="D1346" s="6">
        <v>2105780</v>
      </c>
      <c r="E1346" s="11"/>
    </row>
    <row r="1348" spans="1:5" x14ac:dyDescent="0.25">
      <c r="B1348" t="s">
        <v>12</v>
      </c>
      <c r="C1348" t="s">
        <v>2</v>
      </c>
      <c r="D1348" s="6">
        <v>304413</v>
      </c>
      <c r="E1348" s="11" t="s">
        <v>371</v>
      </c>
    </row>
    <row r="1350" spans="1:5" x14ac:dyDescent="0.25">
      <c r="B1350" t="s">
        <v>14</v>
      </c>
      <c r="C1350" t="s">
        <v>2</v>
      </c>
      <c r="D1350" s="2">
        <v>0</v>
      </c>
      <c r="E1350" s="11"/>
    </row>
    <row r="1351" spans="1:5" x14ac:dyDescent="0.25">
      <c r="B1351" t="s">
        <v>16</v>
      </c>
      <c r="C1351" t="s">
        <v>2</v>
      </c>
      <c r="D1351" s="2">
        <v>19</v>
      </c>
      <c r="E1351"/>
    </row>
    <row r="1353" spans="1:5" ht="30" x14ac:dyDescent="0.25">
      <c r="B1353" t="s">
        <v>24</v>
      </c>
      <c r="C1353" t="s">
        <v>2</v>
      </c>
      <c r="D1353" s="6">
        <f>Pending!F609</f>
        <v>77327508</v>
      </c>
      <c r="E1353" s="39" t="s">
        <v>374</v>
      </c>
    </row>
    <row r="1354" spans="1:5" x14ac:dyDescent="0.25">
      <c r="B1354" t="s">
        <v>25</v>
      </c>
      <c r="C1354" t="s">
        <v>2</v>
      </c>
      <c r="D1354" s="6">
        <f>Pending!K609</f>
        <v>224249</v>
      </c>
      <c r="E1354" s="11" t="s">
        <v>164</v>
      </c>
    </row>
    <row r="1357" spans="1:5" x14ac:dyDescent="0.25">
      <c r="A1357" s="51"/>
      <c r="B1357" s="51"/>
      <c r="C1357" s="51"/>
      <c r="D1357" s="51"/>
      <c r="E1357" s="51"/>
    </row>
    <row r="1358" spans="1:5" x14ac:dyDescent="0.25">
      <c r="A1358" s="3" t="s">
        <v>377</v>
      </c>
      <c r="B1358" t="s">
        <v>1</v>
      </c>
      <c r="C1358" t="s">
        <v>2</v>
      </c>
      <c r="D1358" s="2">
        <v>10</v>
      </c>
      <c r="E1358" s="11" t="s">
        <v>378</v>
      </c>
    </row>
    <row r="1359" spans="1:5" x14ac:dyDescent="0.25">
      <c r="A1359" s="27" t="s">
        <v>147</v>
      </c>
      <c r="B1359" t="s">
        <v>3</v>
      </c>
      <c r="C1359" t="s">
        <v>2</v>
      </c>
      <c r="D1359" s="2">
        <v>80</v>
      </c>
    </row>
    <row r="1360" spans="1:5" x14ac:dyDescent="0.25">
      <c r="B1360" t="s">
        <v>4</v>
      </c>
      <c r="C1360" t="s">
        <v>2</v>
      </c>
      <c r="D1360" s="2">
        <v>31</v>
      </c>
    </row>
    <row r="1361" spans="2:5" x14ac:dyDescent="0.25">
      <c r="B1361" t="s">
        <v>5</v>
      </c>
      <c r="C1361" t="s">
        <v>2</v>
      </c>
      <c r="D1361" s="2">
        <v>0</v>
      </c>
      <c r="E1361" s="4"/>
    </row>
    <row r="1362" spans="2:5" x14ac:dyDescent="0.25">
      <c r="B1362" t="s">
        <v>6</v>
      </c>
      <c r="C1362" t="s">
        <v>2</v>
      </c>
      <c r="D1362" s="2">
        <v>0</v>
      </c>
      <c r="E1362" s="8"/>
    </row>
    <row r="1363" spans="2:5" x14ac:dyDescent="0.25">
      <c r="B1363" t="s">
        <v>7</v>
      </c>
      <c r="C1363" t="s">
        <v>2</v>
      </c>
      <c r="D1363" s="2">
        <v>3</v>
      </c>
      <c r="E1363" s="8"/>
    </row>
    <row r="1364" spans="2:5" x14ac:dyDescent="0.25">
      <c r="E1364" s="4"/>
    </row>
    <row r="1365" spans="2:5" x14ac:dyDescent="0.25">
      <c r="B1365" t="s">
        <v>243</v>
      </c>
      <c r="C1365" t="s">
        <v>2</v>
      </c>
      <c r="D1365" s="6">
        <f>SUM(D1366:D1367)</f>
        <v>8552065</v>
      </c>
      <c r="E1365" s="4"/>
    </row>
    <row r="1366" spans="2:5" x14ac:dyDescent="0.25">
      <c r="B1366" t="s">
        <v>19</v>
      </c>
      <c r="C1366" t="s">
        <v>2</v>
      </c>
      <c r="D1366" s="6">
        <v>7059261</v>
      </c>
    </row>
    <row r="1367" spans="2:5" x14ac:dyDescent="0.25">
      <c r="B1367" t="s">
        <v>20</v>
      </c>
      <c r="C1367" t="s">
        <v>2</v>
      </c>
      <c r="D1367" s="6">
        <v>1492804</v>
      </c>
      <c r="E1367" s="11"/>
    </row>
    <row r="1369" spans="2:5" x14ac:dyDescent="0.25">
      <c r="B1369" t="s">
        <v>12</v>
      </c>
      <c r="C1369" t="s">
        <v>2</v>
      </c>
      <c r="D1369" s="6">
        <v>137200</v>
      </c>
      <c r="E1369" s="11" t="s">
        <v>371</v>
      </c>
    </row>
    <row r="1371" spans="2:5" x14ac:dyDescent="0.25">
      <c r="B1371" t="s">
        <v>14</v>
      </c>
      <c r="C1371" t="s">
        <v>2</v>
      </c>
      <c r="D1371" s="2">
        <v>0</v>
      </c>
      <c r="E1371" s="11"/>
    </row>
    <row r="1372" spans="2:5" x14ac:dyDescent="0.25">
      <c r="B1372" t="s">
        <v>16</v>
      </c>
      <c r="C1372" t="s">
        <v>2</v>
      </c>
      <c r="D1372" s="2">
        <v>12</v>
      </c>
      <c r="E1372"/>
    </row>
    <row r="1374" spans="2:5" ht="30" x14ac:dyDescent="0.25">
      <c r="B1374" t="s">
        <v>24</v>
      </c>
      <c r="C1374" t="s">
        <v>2</v>
      </c>
      <c r="D1374" s="6">
        <f>Pending!F620</f>
        <v>79910607</v>
      </c>
      <c r="E1374" s="39" t="s">
        <v>374</v>
      </c>
    </row>
    <row r="1375" spans="2:5" x14ac:dyDescent="0.25">
      <c r="B1375" t="s">
        <v>25</v>
      </c>
      <c r="C1375" t="s">
        <v>2</v>
      </c>
      <c r="D1375" s="6">
        <f>Pending!K620</f>
        <v>224249</v>
      </c>
      <c r="E1375" s="11" t="s">
        <v>164</v>
      </c>
    </row>
    <row r="1377" spans="1:5" x14ac:dyDescent="0.25">
      <c r="A1377" s="51"/>
      <c r="B1377" s="51"/>
      <c r="C1377" s="51"/>
      <c r="D1377" s="51"/>
      <c r="E1377" s="51"/>
    </row>
    <row r="1378" spans="1:5" x14ac:dyDescent="0.25">
      <c r="A1378" s="3" t="s">
        <v>391</v>
      </c>
      <c r="B1378" t="s">
        <v>1</v>
      </c>
      <c r="C1378" t="s">
        <v>2</v>
      </c>
      <c r="D1378" s="2">
        <v>3</v>
      </c>
      <c r="E1378" s="11" t="s">
        <v>242</v>
      </c>
    </row>
    <row r="1379" spans="1:5" x14ac:dyDescent="0.25">
      <c r="A1379" s="27" t="s">
        <v>161</v>
      </c>
      <c r="B1379" t="s">
        <v>3</v>
      </c>
      <c r="C1379" t="s">
        <v>2</v>
      </c>
      <c r="D1379" s="2">
        <v>59</v>
      </c>
    </row>
    <row r="1380" spans="1:5" x14ac:dyDescent="0.25">
      <c r="B1380" t="s">
        <v>4</v>
      </c>
      <c r="C1380" t="s">
        <v>2</v>
      </c>
      <c r="D1380" s="2">
        <v>58</v>
      </c>
    </row>
    <row r="1381" spans="1:5" x14ac:dyDescent="0.25">
      <c r="B1381" t="s">
        <v>5</v>
      </c>
      <c r="C1381" t="s">
        <v>2</v>
      </c>
      <c r="D1381" s="2">
        <v>0</v>
      </c>
      <c r="E1381" s="4"/>
    </row>
    <row r="1382" spans="1:5" x14ac:dyDescent="0.25">
      <c r="B1382" t="s">
        <v>6</v>
      </c>
      <c r="C1382" t="s">
        <v>2</v>
      </c>
      <c r="D1382" s="2">
        <v>0</v>
      </c>
      <c r="E1382" s="8"/>
    </row>
    <row r="1383" spans="1:5" x14ac:dyDescent="0.25">
      <c r="B1383" t="s">
        <v>7</v>
      </c>
      <c r="C1383" t="s">
        <v>2</v>
      </c>
      <c r="D1383" s="2">
        <v>3</v>
      </c>
      <c r="E1383" s="8"/>
    </row>
    <row r="1384" spans="1:5" x14ac:dyDescent="0.25">
      <c r="E1384" s="4"/>
    </row>
    <row r="1385" spans="1:5" x14ac:dyDescent="0.25">
      <c r="B1385" t="s">
        <v>243</v>
      </c>
      <c r="C1385" t="s">
        <v>2</v>
      </c>
      <c r="D1385" s="6">
        <f>SUM(D1386:D1387)</f>
        <v>9752871</v>
      </c>
      <c r="E1385" s="4"/>
    </row>
    <row r="1386" spans="1:5" x14ac:dyDescent="0.25">
      <c r="B1386" t="s">
        <v>19</v>
      </c>
      <c r="C1386" t="s">
        <v>2</v>
      </c>
      <c r="D1386" s="6">
        <v>5606321</v>
      </c>
    </row>
    <row r="1387" spans="1:5" x14ac:dyDescent="0.25">
      <c r="B1387" t="s">
        <v>20</v>
      </c>
      <c r="C1387" t="s">
        <v>2</v>
      </c>
      <c r="D1387" s="6">
        <v>4146550</v>
      </c>
      <c r="E1387" s="11"/>
    </row>
    <row r="1389" spans="1:5" x14ac:dyDescent="0.25">
      <c r="B1389" t="s">
        <v>12</v>
      </c>
      <c r="C1389" t="s">
        <v>2</v>
      </c>
      <c r="D1389" s="6">
        <v>0</v>
      </c>
      <c r="E1389" s="11" t="s">
        <v>392</v>
      </c>
    </row>
    <row r="1391" spans="1:5" x14ac:dyDescent="0.25">
      <c r="B1391" t="s">
        <v>14</v>
      </c>
      <c r="C1391" t="s">
        <v>2</v>
      </c>
      <c r="D1391" s="2">
        <v>0</v>
      </c>
      <c r="E1391" s="11"/>
    </row>
    <row r="1392" spans="1:5" x14ac:dyDescent="0.25">
      <c r="B1392" t="s">
        <v>16</v>
      </c>
      <c r="C1392" t="s">
        <v>2</v>
      </c>
      <c r="D1392" s="2">
        <v>16</v>
      </c>
      <c r="E1392"/>
    </row>
    <row r="1394" spans="1:5" ht="30" x14ac:dyDescent="0.25">
      <c r="B1394" t="s">
        <v>24</v>
      </c>
      <c r="C1394" t="s">
        <v>2</v>
      </c>
      <c r="D1394" s="6">
        <f>Pending!F631</f>
        <v>77804564</v>
      </c>
      <c r="E1394" s="39" t="s">
        <v>374</v>
      </c>
    </row>
    <row r="1395" spans="1:5" x14ac:dyDescent="0.25">
      <c r="B1395" t="s">
        <v>25</v>
      </c>
      <c r="C1395" t="s">
        <v>2</v>
      </c>
      <c r="D1395" s="6">
        <f>Pending!K631</f>
        <v>224249</v>
      </c>
      <c r="E1395" s="11" t="s">
        <v>164</v>
      </c>
    </row>
    <row r="1397" spans="1:5" x14ac:dyDescent="0.25">
      <c r="A1397" s="51"/>
      <c r="B1397" s="51"/>
      <c r="C1397" s="51"/>
      <c r="D1397" s="51"/>
      <c r="E1397" s="51"/>
    </row>
    <row r="1398" spans="1:5" x14ac:dyDescent="0.25">
      <c r="A1398" s="3" t="s">
        <v>393</v>
      </c>
      <c r="B1398" t="s">
        <v>1</v>
      </c>
      <c r="C1398" t="s">
        <v>2</v>
      </c>
      <c r="D1398" s="2">
        <v>2</v>
      </c>
      <c r="E1398" s="11" t="s">
        <v>394</v>
      </c>
    </row>
    <row r="1399" spans="1:5" x14ac:dyDescent="0.25">
      <c r="A1399" s="27" t="s">
        <v>162</v>
      </c>
      <c r="B1399" t="s">
        <v>3</v>
      </c>
      <c r="C1399" t="s">
        <v>2</v>
      </c>
      <c r="D1399" s="2">
        <v>13</v>
      </c>
    </row>
    <row r="1400" spans="1:5" x14ac:dyDescent="0.25">
      <c r="B1400" t="s">
        <v>4</v>
      </c>
      <c r="C1400" t="s">
        <v>2</v>
      </c>
      <c r="D1400" s="2">
        <v>11</v>
      </c>
    </row>
    <row r="1401" spans="1:5" x14ac:dyDescent="0.25">
      <c r="B1401" t="s">
        <v>5</v>
      </c>
      <c r="C1401" t="s">
        <v>2</v>
      </c>
      <c r="D1401" s="2">
        <v>0</v>
      </c>
      <c r="E1401" s="4"/>
    </row>
    <row r="1402" spans="1:5" x14ac:dyDescent="0.25">
      <c r="B1402" t="s">
        <v>6</v>
      </c>
      <c r="C1402" t="s">
        <v>2</v>
      </c>
      <c r="D1402" s="2">
        <v>0</v>
      </c>
      <c r="E1402" s="8"/>
    </row>
    <row r="1403" spans="1:5" x14ac:dyDescent="0.25">
      <c r="B1403" t="s">
        <v>7</v>
      </c>
      <c r="C1403" t="s">
        <v>2</v>
      </c>
      <c r="D1403" s="2">
        <v>3</v>
      </c>
      <c r="E1403" s="8"/>
    </row>
    <row r="1404" spans="1:5" x14ac:dyDescent="0.25">
      <c r="E1404" s="4"/>
    </row>
    <row r="1405" spans="1:5" x14ac:dyDescent="0.25">
      <c r="B1405" t="s">
        <v>243</v>
      </c>
      <c r="C1405" t="s">
        <v>2</v>
      </c>
      <c r="D1405" s="6">
        <f>SUM(D1406:D1407)</f>
        <v>8631391</v>
      </c>
      <c r="E1405" s="4"/>
    </row>
    <row r="1406" spans="1:5" x14ac:dyDescent="0.25">
      <c r="B1406" t="s">
        <v>19</v>
      </c>
      <c r="C1406" t="s">
        <v>2</v>
      </c>
      <c r="D1406" s="6">
        <v>8187315</v>
      </c>
    </row>
    <row r="1407" spans="1:5" x14ac:dyDescent="0.25">
      <c r="B1407" t="s">
        <v>20</v>
      </c>
      <c r="C1407" t="s">
        <v>2</v>
      </c>
      <c r="D1407" s="6">
        <v>444076</v>
      </c>
      <c r="E1407" s="11"/>
    </row>
    <row r="1409" spans="1:5" x14ac:dyDescent="0.25">
      <c r="B1409" t="s">
        <v>12</v>
      </c>
      <c r="C1409" t="s">
        <v>2</v>
      </c>
      <c r="D1409" s="6">
        <v>172988</v>
      </c>
      <c r="E1409" s="11" t="s">
        <v>293</v>
      </c>
    </row>
    <row r="1411" spans="1:5" x14ac:dyDescent="0.25">
      <c r="B1411" t="s">
        <v>14</v>
      </c>
      <c r="C1411" t="s">
        <v>2</v>
      </c>
      <c r="D1411" s="2">
        <v>0</v>
      </c>
      <c r="E1411" s="11"/>
    </row>
    <row r="1412" spans="1:5" x14ac:dyDescent="0.25">
      <c r="B1412" t="s">
        <v>16</v>
      </c>
      <c r="C1412" t="s">
        <v>2</v>
      </c>
      <c r="D1412" s="2">
        <v>8</v>
      </c>
      <c r="E1412"/>
    </row>
    <row r="1414" spans="1:5" ht="30" x14ac:dyDescent="0.25">
      <c r="B1414" t="s">
        <v>24</v>
      </c>
      <c r="C1414" t="s">
        <v>2</v>
      </c>
      <c r="D1414" s="6">
        <f>Pending!F642</f>
        <v>77804564</v>
      </c>
      <c r="E1414" s="39" t="s">
        <v>374</v>
      </c>
    </row>
    <row r="1415" spans="1:5" x14ac:dyDescent="0.25">
      <c r="B1415" t="s">
        <v>25</v>
      </c>
      <c r="C1415" t="s">
        <v>2</v>
      </c>
      <c r="D1415" s="6">
        <f>Pending!K642</f>
        <v>224249</v>
      </c>
      <c r="E1415" s="11" t="s">
        <v>164</v>
      </c>
    </row>
    <row r="1417" spans="1:5" x14ac:dyDescent="0.25">
      <c r="A1417" s="51"/>
      <c r="B1417" s="51"/>
      <c r="C1417" s="51"/>
      <c r="D1417" s="51"/>
      <c r="E1417" s="51"/>
    </row>
    <row r="1418" spans="1:5" x14ac:dyDescent="0.25">
      <c r="A1418" s="3" t="s">
        <v>395</v>
      </c>
      <c r="B1418" t="s">
        <v>1</v>
      </c>
      <c r="C1418" t="s">
        <v>2</v>
      </c>
      <c r="D1418" s="2">
        <v>9</v>
      </c>
      <c r="E1418" s="11" t="s">
        <v>400</v>
      </c>
    </row>
    <row r="1419" spans="1:5" x14ac:dyDescent="0.25">
      <c r="A1419" s="27" t="s">
        <v>177</v>
      </c>
      <c r="B1419" t="s">
        <v>3</v>
      </c>
      <c r="C1419" t="s">
        <v>2</v>
      </c>
      <c r="D1419" s="2">
        <v>12</v>
      </c>
    </row>
    <row r="1420" spans="1:5" x14ac:dyDescent="0.25">
      <c r="B1420" t="s">
        <v>4</v>
      </c>
      <c r="C1420" t="s">
        <v>2</v>
      </c>
      <c r="D1420" s="2">
        <v>19</v>
      </c>
    </row>
    <row r="1421" spans="1:5" x14ac:dyDescent="0.25">
      <c r="B1421" t="s">
        <v>5</v>
      </c>
      <c r="C1421" t="s">
        <v>2</v>
      </c>
      <c r="D1421" s="2">
        <v>0</v>
      </c>
      <c r="E1421" s="4"/>
    </row>
    <row r="1422" spans="1:5" x14ac:dyDescent="0.25">
      <c r="B1422" t="s">
        <v>6</v>
      </c>
      <c r="C1422" t="s">
        <v>2</v>
      </c>
      <c r="D1422" s="2">
        <v>0</v>
      </c>
      <c r="E1422" s="8"/>
    </row>
    <row r="1423" spans="1:5" x14ac:dyDescent="0.25">
      <c r="B1423" t="s">
        <v>7</v>
      </c>
      <c r="C1423" t="s">
        <v>2</v>
      </c>
      <c r="D1423" s="2">
        <v>3</v>
      </c>
      <c r="E1423" s="8"/>
    </row>
    <row r="1424" spans="1:5" x14ac:dyDescent="0.25">
      <c r="E1424" s="4"/>
    </row>
    <row r="1425" spans="1:5" x14ac:dyDescent="0.25">
      <c r="B1425" t="s">
        <v>243</v>
      </c>
      <c r="C1425" t="s">
        <v>2</v>
      </c>
      <c r="D1425" s="6">
        <f>SUM(D1426:D1427)</f>
        <v>14877078</v>
      </c>
      <c r="E1425" s="4"/>
    </row>
    <row r="1426" spans="1:5" x14ac:dyDescent="0.25">
      <c r="B1426" t="s">
        <v>19</v>
      </c>
      <c r="C1426" t="s">
        <v>2</v>
      </c>
      <c r="D1426" s="6">
        <v>7616640</v>
      </c>
    </row>
    <row r="1427" spans="1:5" x14ac:dyDescent="0.25">
      <c r="B1427" t="s">
        <v>20</v>
      </c>
      <c r="C1427" t="s">
        <v>2</v>
      </c>
      <c r="D1427" s="6">
        <v>7260438</v>
      </c>
      <c r="E1427" s="11"/>
    </row>
    <row r="1429" spans="1:5" x14ac:dyDescent="0.25">
      <c r="B1429" t="s">
        <v>12</v>
      </c>
      <c r="C1429" t="s">
        <v>2</v>
      </c>
      <c r="D1429" s="6">
        <v>351576</v>
      </c>
      <c r="E1429" s="11" t="s">
        <v>273</v>
      </c>
    </row>
    <row r="1431" spans="1:5" x14ac:dyDescent="0.25">
      <c r="B1431" t="s">
        <v>14</v>
      </c>
      <c r="C1431" t="s">
        <v>2</v>
      </c>
      <c r="D1431" s="2">
        <v>0</v>
      </c>
      <c r="E1431" s="11"/>
    </row>
    <row r="1432" spans="1:5" x14ac:dyDescent="0.25">
      <c r="B1432" t="s">
        <v>16</v>
      </c>
      <c r="C1432" t="s">
        <v>2</v>
      </c>
      <c r="D1432" s="2">
        <v>31</v>
      </c>
      <c r="E1432"/>
    </row>
    <row r="1434" spans="1:5" ht="30" x14ac:dyDescent="0.25">
      <c r="B1434" t="s">
        <v>24</v>
      </c>
      <c r="C1434" t="s">
        <v>2</v>
      </c>
      <c r="D1434" s="6">
        <f>Pending!F654</f>
        <v>74541069</v>
      </c>
      <c r="E1434" s="39" t="s">
        <v>396</v>
      </c>
    </row>
    <row r="1435" spans="1:5" x14ac:dyDescent="0.25">
      <c r="B1435" t="s">
        <v>25</v>
      </c>
      <c r="C1435" t="s">
        <v>2</v>
      </c>
      <c r="D1435" s="6">
        <f>Pending!K654</f>
        <v>224249</v>
      </c>
      <c r="E1435" s="11" t="s">
        <v>164</v>
      </c>
    </row>
    <row r="1438" spans="1:5" x14ac:dyDescent="0.25">
      <c r="A1438" s="51"/>
      <c r="B1438" s="51"/>
      <c r="C1438" s="51"/>
      <c r="D1438" s="51"/>
      <c r="E1438" s="51"/>
    </row>
    <row r="1439" spans="1:5" x14ac:dyDescent="0.25">
      <c r="A1439" s="3" t="s">
        <v>401</v>
      </c>
      <c r="B1439" t="s">
        <v>1</v>
      </c>
      <c r="C1439" t="s">
        <v>2</v>
      </c>
      <c r="D1439" s="2">
        <v>10</v>
      </c>
      <c r="E1439" s="11" t="s">
        <v>402</v>
      </c>
    </row>
    <row r="1440" spans="1:5" x14ac:dyDescent="0.25">
      <c r="A1440" s="27" t="s">
        <v>176</v>
      </c>
      <c r="B1440" t="s">
        <v>3</v>
      </c>
      <c r="C1440" t="s">
        <v>2</v>
      </c>
      <c r="D1440" s="2">
        <v>17</v>
      </c>
    </row>
    <row r="1441" spans="2:5" x14ac:dyDescent="0.25">
      <c r="B1441" t="s">
        <v>4</v>
      </c>
      <c r="C1441" t="s">
        <v>2</v>
      </c>
      <c r="D1441" s="2">
        <v>20</v>
      </c>
    </row>
    <row r="1442" spans="2:5" x14ac:dyDescent="0.25">
      <c r="B1442" t="s">
        <v>5</v>
      </c>
      <c r="C1442" t="s">
        <v>2</v>
      </c>
      <c r="D1442" s="2">
        <v>0</v>
      </c>
      <c r="E1442" s="4"/>
    </row>
    <row r="1443" spans="2:5" x14ac:dyDescent="0.25">
      <c r="B1443" t="s">
        <v>6</v>
      </c>
      <c r="C1443" t="s">
        <v>2</v>
      </c>
      <c r="D1443" s="2">
        <v>0</v>
      </c>
      <c r="E1443" s="8"/>
    </row>
    <row r="1444" spans="2:5" x14ac:dyDescent="0.25">
      <c r="B1444" t="s">
        <v>7</v>
      </c>
      <c r="C1444" t="s">
        <v>2</v>
      </c>
      <c r="D1444" s="2">
        <v>3</v>
      </c>
      <c r="E1444" s="8"/>
    </row>
    <row r="1445" spans="2:5" x14ac:dyDescent="0.25">
      <c r="E1445" s="4"/>
    </row>
    <row r="1446" spans="2:5" x14ac:dyDescent="0.25">
      <c r="B1446" t="s">
        <v>243</v>
      </c>
      <c r="C1446" t="s">
        <v>2</v>
      </c>
      <c r="D1446" s="6">
        <f>SUM(D1447:D1448)</f>
        <v>13029059</v>
      </c>
      <c r="E1446" s="4"/>
    </row>
    <row r="1447" spans="2:5" x14ac:dyDescent="0.25">
      <c r="B1447" t="s">
        <v>19</v>
      </c>
      <c r="C1447" t="s">
        <v>2</v>
      </c>
      <c r="D1447" s="6">
        <v>11038511</v>
      </c>
    </row>
    <row r="1448" spans="2:5" x14ac:dyDescent="0.25">
      <c r="B1448" t="s">
        <v>20</v>
      </c>
      <c r="C1448" t="s">
        <v>2</v>
      </c>
      <c r="D1448" s="6">
        <v>1990548</v>
      </c>
      <c r="E1448" s="11"/>
    </row>
    <row r="1450" spans="2:5" x14ac:dyDescent="0.25">
      <c r="B1450" t="s">
        <v>12</v>
      </c>
      <c r="C1450" t="s">
        <v>2</v>
      </c>
      <c r="D1450" s="6">
        <v>229776</v>
      </c>
      <c r="E1450" s="11" t="s">
        <v>299</v>
      </c>
    </row>
    <row r="1452" spans="2:5" x14ac:dyDescent="0.25">
      <c r="B1452" t="s">
        <v>14</v>
      </c>
      <c r="C1452" t="s">
        <v>2</v>
      </c>
      <c r="D1452" s="2">
        <v>0</v>
      </c>
      <c r="E1452" s="11"/>
    </row>
    <row r="1453" spans="2:5" x14ac:dyDescent="0.25">
      <c r="B1453" t="s">
        <v>16</v>
      </c>
      <c r="C1453" t="s">
        <v>2</v>
      </c>
      <c r="D1453" s="2">
        <v>26</v>
      </c>
      <c r="E1453"/>
    </row>
    <row r="1455" spans="2:5" ht="30" x14ac:dyDescent="0.25">
      <c r="B1455" t="s">
        <v>24</v>
      </c>
      <c r="C1455" t="s">
        <v>2</v>
      </c>
      <c r="D1455" s="6">
        <f>Pending!F679</f>
        <v>58872224</v>
      </c>
      <c r="E1455" s="39" t="s">
        <v>447</v>
      </c>
    </row>
    <row r="1456" spans="2:5" x14ac:dyDescent="0.25">
      <c r="B1456" t="s">
        <v>25</v>
      </c>
      <c r="C1456" t="s">
        <v>2</v>
      </c>
      <c r="D1456" s="6">
        <f>Pending!K666</f>
        <v>224249</v>
      </c>
      <c r="E1456" s="11" t="s">
        <v>164</v>
      </c>
    </row>
    <row r="1459" spans="1:5" x14ac:dyDescent="0.25">
      <c r="A1459" s="51"/>
      <c r="B1459" s="51"/>
      <c r="C1459" s="51"/>
      <c r="D1459" s="51"/>
      <c r="E1459" s="51"/>
    </row>
    <row r="1460" spans="1:5" x14ac:dyDescent="0.25">
      <c r="A1460" s="3" t="s">
        <v>446</v>
      </c>
      <c r="B1460" t="s">
        <v>1</v>
      </c>
      <c r="C1460" t="s">
        <v>2</v>
      </c>
      <c r="D1460" s="2">
        <v>10</v>
      </c>
      <c r="E1460" s="11" t="s">
        <v>402</v>
      </c>
    </row>
    <row r="1461" spans="1:5" x14ac:dyDescent="0.25">
      <c r="A1461" s="27" t="s">
        <v>175</v>
      </c>
      <c r="B1461" t="s">
        <v>3</v>
      </c>
      <c r="C1461" t="s">
        <v>2</v>
      </c>
      <c r="D1461" s="2">
        <v>3</v>
      </c>
    </row>
    <row r="1462" spans="1:5" x14ac:dyDescent="0.25">
      <c r="B1462" t="s">
        <v>4</v>
      </c>
      <c r="C1462" t="s">
        <v>2</v>
      </c>
      <c r="D1462" s="2">
        <v>23</v>
      </c>
    </row>
    <row r="1463" spans="1:5" x14ac:dyDescent="0.25">
      <c r="B1463" t="s">
        <v>5</v>
      </c>
      <c r="C1463" t="s">
        <v>2</v>
      </c>
      <c r="D1463" s="2">
        <v>0</v>
      </c>
      <c r="E1463" s="4"/>
    </row>
    <row r="1464" spans="1:5" x14ac:dyDescent="0.25">
      <c r="B1464" t="s">
        <v>6</v>
      </c>
      <c r="C1464" t="s">
        <v>2</v>
      </c>
      <c r="D1464" s="2">
        <v>0</v>
      </c>
      <c r="E1464" s="8"/>
    </row>
    <row r="1465" spans="1:5" x14ac:dyDescent="0.25">
      <c r="B1465" t="s">
        <v>7</v>
      </c>
      <c r="C1465" t="s">
        <v>2</v>
      </c>
      <c r="D1465" s="2">
        <v>3</v>
      </c>
      <c r="E1465" s="8"/>
    </row>
    <row r="1466" spans="1:5" x14ac:dyDescent="0.25">
      <c r="E1466" s="4"/>
    </row>
    <row r="1467" spans="1:5" x14ac:dyDescent="0.25">
      <c r="B1467" t="s">
        <v>243</v>
      </c>
      <c r="C1467" t="s">
        <v>2</v>
      </c>
      <c r="D1467" s="6">
        <f>SUM(D1468:D1469)</f>
        <v>9977486</v>
      </c>
      <c r="E1467" s="4"/>
    </row>
    <row r="1468" spans="1:5" x14ac:dyDescent="0.25">
      <c r="B1468" t="s">
        <v>19</v>
      </c>
      <c r="C1468" t="s">
        <v>2</v>
      </c>
      <c r="D1468" s="6">
        <v>7747280</v>
      </c>
    </row>
    <row r="1469" spans="1:5" x14ac:dyDescent="0.25">
      <c r="B1469" t="s">
        <v>20</v>
      </c>
      <c r="C1469" t="s">
        <v>2</v>
      </c>
      <c r="D1469" s="6">
        <v>2230206</v>
      </c>
      <c r="E1469" s="11"/>
    </row>
    <row r="1471" spans="1:5" x14ac:dyDescent="0.25">
      <c r="B1471" t="s">
        <v>12</v>
      </c>
      <c r="C1471" t="s">
        <v>2</v>
      </c>
      <c r="D1471" s="6">
        <v>504614</v>
      </c>
      <c r="E1471" s="11" t="s">
        <v>299</v>
      </c>
    </row>
    <row r="1473" spans="1:5" x14ac:dyDescent="0.25">
      <c r="B1473" t="s">
        <v>14</v>
      </c>
      <c r="C1473" t="s">
        <v>2</v>
      </c>
      <c r="D1473" s="2">
        <v>0</v>
      </c>
      <c r="E1473" s="11"/>
    </row>
    <row r="1474" spans="1:5" x14ac:dyDescent="0.25">
      <c r="B1474" t="s">
        <v>16</v>
      </c>
      <c r="C1474" t="s">
        <v>2</v>
      </c>
      <c r="D1474" s="2">
        <v>26</v>
      </c>
      <c r="E1474"/>
    </row>
    <row r="1476" spans="1:5" ht="30" x14ac:dyDescent="0.25">
      <c r="B1476" t="s">
        <v>24</v>
      </c>
      <c r="C1476" t="s">
        <v>2</v>
      </c>
      <c r="D1476" s="6">
        <f>Pending!F679</f>
        <v>58872224</v>
      </c>
      <c r="E1476" s="39" t="s">
        <v>449</v>
      </c>
    </row>
    <row r="1477" spans="1:5" x14ac:dyDescent="0.25">
      <c r="B1477" t="s">
        <v>25</v>
      </c>
      <c r="C1477" t="s">
        <v>2</v>
      </c>
      <c r="D1477" s="6">
        <f>Pending!K679</f>
        <v>952704</v>
      </c>
      <c r="E1477" s="11" t="s">
        <v>237</v>
      </c>
    </row>
    <row r="1480" spans="1:5" x14ac:dyDescent="0.25">
      <c r="A1480" s="51"/>
      <c r="B1480" s="51"/>
      <c r="C1480" s="51"/>
      <c r="D1480" s="51"/>
      <c r="E1480" s="51"/>
    </row>
    <row r="1481" spans="1:5" x14ac:dyDescent="0.25">
      <c r="A1481" s="3" t="s">
        <v>450</v>
      </c>
      <c r="B1481" t="s">
        <v>1</v>
      </c>
      <c r="C1481" t="s">
        <v>2</v>
      </c>
      <c r="D1481" s="2">
        <v>5</v>
      </c>
      <c r="E1481" s="11" t="s">
        <v>451</v>
      </c>
    </row>
    <row r="1482" spans="1:5" x14ac:dyDescent="0.25">
      <c r="A1482" s="27" t="s">
        <v>146</v>
      </c>
      <c r="B1482" t="s">
        <v>3</v>
      </c>
      <c r="C1482" t="s">
        <v>2</v>
      </c>
      <c r="D1482" s="2">
        <v>55</v>
      </c>
    </row>
    <row r="1483" spans="1:5" x14ac:dyDescent="0.25">
      <c r="B1483" t="s">
        <v>4</v>
      </c>
      <c r="C1483" t="s">
        <v>2</v>
      </c>
      <c r="D1483" s="2">
        <v>62</v>
      </c>
    </row>
    <row r="1484" spans="1:5" x14ac:dyDescent="0.25">
      <c r="B1484" t="s">
        <v>5</v>
      </c>
      <c r="C1484" t="s">
        <v>2</v>
      </c>
      <c r="D1484" s="2">
        <v>0</v>
      </c>
      <c r="E1484" s="4"/>
    </row>
    <row r="1485" spans="1:5" x14ac:dyDescent="0.25">
      <c r="B1485" t="s">
        <v>6</v>
      </c>
      <c r="C1485" t="s">
        <v>2</v>
      </c>
      <c r="D1485" s="2">
        <v>0</v>
      </c>
      <c r="E1485" s="8"/>
    </row>
    <row r="1486" spans="1:5" x14ac:dyDescent="0.25">
      <c r="B1486" t="s">
        <v>7</v>
      </c>
      <c r="C1486" t="s">
        <v>2</v>
      </c>
      <c r="D1486" s="2">
        <v>3</v>
      </c>
      <c r="E1486" s="8"/>
    </row>
    <row r="1487" spans="1:5" x14ac:dyDescent="0.25">
      <c r="E1487" s="4"/>
    </row>
    <row r="1488" spans="1:5" x14ac:dyDescent="0.25">
      <c r="B1488" t="s">
        <v>243</v>
      </c>
      <c r="C1488" t="s">
        <v>2</v>
      </c>
      <c r="D1488" s="6">
        <f>SUM(D1489:D1490)</f>
        <v>6952259</v>
      </c>
      <c r="E1488" s="4"/>
    </row>
    <row r="1489" spans="1:5" x14ac:dyDescent="0.25">
      <c r="B1489" t="s">
        <v>19</v>
      </c>
      <c r="C1489" t="s">
        <v>2</v>
      </c>
      <c r="D1489" s="6">
        <v>4269053</v>
      </c>
    </row>
    <row r="1490" spans="1:5" x14ac:dyDescent="0.25">
      <c r="B1490" t="s">
        <v>20</v>
      </c>
      <c r="C1490" t="s">
        <v>2</v>
      </c>
      <c r="D1490" s="6">
        <v>2683206</v>
      </c>
      <c r="E1490" s="11"/>
    </row>
    <row r="1492" spans="1:5" x14ac:dyDescent="0.25">
      <c r="B1492" t="s">
        <v>12</v>
      </c>
      <c r="C1492" t="s">
        <v>2</v>
      </c>
      <c r="D1492" s="6">
        <v>0</v>
      </c>
      <c r="E1492" s="11" t="s">
        <v>392</v>
      </c>
    </row>
    <row r="1494" spans="1:5" x14ac:dyDescent="0.25">
      <c r="B1494" t="s">
        <v>14</v>
      </c>
      <c r="C1494" t="s">
        <v>2</v>
      </c>
      <c r="D1494" s="2">
        <v>0</v>
      </c>
      <c r="E1494" s="11"/>
    </row>
    <row r="1495" spans="1:5" x14ac:dyDescent="0.25">
      <c r="B1495" t="s">
        <v>16</v>
      </c>
      <c r="C1495" t="s">
        <v>2</v>
      </c>
      <c r="D1495" s="2">
        <v>20</v>
      </c>
      <c r="E1495"/>
    </row>
    <row r="1497" spans="1:5" ht="30" x14ac:dyDescent="0.25">
      <c r="B1497" t="s">
        <v>24</v>
      </c>
      <c r="C1497" t="s">
        <v>2</v>
      </c>
      <c r="D1497" s="6">
        <f>Pending!F692</f>
        <v>58376323</v>
      </c>
      <c r="E1497" s="39" t="s">
        <v>396</v>
      </c>
    </row>
    <row r="1498" spans="1:5" x14ac:dyDescent="0.25">
      <c r="B1498" t="s">
        <v>25</v>
      </c>
      <c r="C1498" t="s">
        <v>2</v>
      </c>
      <c r="D1498" s="6">
        <f>Pending!K692</f>
        <v>952704</v>
      </c>
      <c r="E1498" s="11" t="s">
        <v>237</v>
      </c>
    </row>
    <row r="1500" spans="1:5" x14ac:dyDescent="0.25">
      <c r="A1500" s="51"/>
      <c r="B1500" s="51"/>
      <c r="C1500" s="51"/>
      <c r="D1500" s="51"/>
      <c r="E1500" s="51"/>
    </row>
    <row r="1501" spans="1:5" x14ac:dyDescent="0.25">
      <c r="A1501" s="3" t="s">
        <v>452</v>
      </c>
      <c r="B1501" t="s">
        <v>1</v>
      </c>
      <c r="C1501" t="s">
        <v>2</v>
      </c>
      <c r="D1501" s="2">
        <v>11</v>
      </c>
      <c r="E1501" s="11" t="s">
        <v>455</v>
      </c>
    </row>
    <row r="1502" spans="1:5" x14ac:dyDescent="0.25">
      <c r="A1502" s="27" t="s">
        <v>147</v>
      </c>
      <c r="B1502" t="s">
        <v>3</v>
      </c>
      <c r="C1502" t="s">
        <v>2</v>
      </c>
      <c r="D1502" s="2">
        <v>11</v>
      </c>
    </row>
    <row r="1503" spans="1:5" x14ac:dyDescent="0.25">
      <c r="B1503" t="s">
        <v>4</v>
      </c>
      <c r="C1503" t="s">
        <v>2</v>
      </c>
      <c r="D1503" s="2">
        <v>213</v>
      </c>
    </row>
    <row r="1504" spans="1:5" x14ac:dyDescent="0.25">
      <c r="B1504" t="s">
        <v>5</v>
      </c>
      <c r="C1504" t="s">
        <v>2</v>
      </c>
      <c r="D1504" s="2">
        <v>0</v>
      </c>
      <c r="E1504" s="4"/>
    </row>
    <row r="1505" spans="1:5" x14ac:dyDescent="0.25">
      <c r="B1505" t="s">
        <v>6</v>
      </c>
      <c r="C1505" t="s">
        <v>2</v>
      </c>
      <c r="D1505" s="2">
        <v>0</v>
      </c>
      <c r="E1505" s="8"/>
    </row>
    <row r="1506" spans="1:5" x14ac:dyDescent="0.25">
      <c r="B1506" t="s">
        <v>7</v>
      </c>
      <c r="C1506" t="s">
        <v>2</v>
      </c>
      <c r="D1506" s="2">
        <v>3</v>
      </c>
      <c r="E1506" s="8"/>
    </row>
    <row r="1507" spans="1:5" x14ac:dyDescent="0.25">
      <c r="E1507" s="4"/>
    </row>
    <row r="1508" spans="1:5" x14ac:dyDescent="0.25">
      <c r="B1508" t="s">
        <v>243</v>
      </c>
      <c r="C1508" t="s">
        <v>2</v>
      </c>
      <c r="D1508" s="6">
        <f>SUM(D1509:D1510)</f>
        <v>12248881</v>
      </c>
      <c r="E1508" s="4"/>
    </row>
    <row r="1509" spans="1:5" x14ac:dyDescent="0.25">
      <c r="B1509" t="s">
        <v>19</v>
      </c>
      <c r="C1509" t="s">
        <v>2</v>
      </c>
      <c r="D1509" s="6">
        <v>9396634</v>
      </c>
    </row>
    <row r="1510" spans="1:5" x14ac:dyDescent="0.25">
      <c r="B1510" t="s">
        <v>20</v>
      </c>
      <c r="C1510" t="s">
        <v>2</v>
      </c>
      <c r="D1510" s="6">
        <v>2852247</v>
      </c>
      <c r="E1510" s="11"/>
    </row>
    <row r="1512" spans="1:5" x14ac:dyDescent="0.25">
      <c r="B1512" t="s">
        <v>12</v>
      </c>
      <c r="C1512" t="s">
        <v>2</v>
      </c>
      <c r="D1512" s="6">
        <v>497207</v>
      </c>
      <c r="E1512" s="11" t="s">
        <v>341</v>
      </c>
    </row>
    <row r="1514" spans="1:5" x14ac:dyDescent="0.25">
      <c r="B1514" t="s">
        <v>14</v>
      </c>
      <c r="C1514" t="s">
        <v>2</v>
      </c>
      <c r="D1514" s="2">
        <v>0</v>
      </c>
      <c r="E1514" s="11"/>
    </row>
    <row r="1515" spans="1:5" x14ac:dyDescent="0.25">
      <c r="B1515" t="s">
        <v>16</v>
      </c>
      <c r="C1515" t="s">
        <v>2</v>
      </c>
      <c r="D1515" s="2">
        <v>25</v>
      </c>
      <c r="E1515"/>
    </row>
    <row r="1517" spans="1:5" ht="30" x14ac:dyDescent="0.25">
      <c r="B1517" t="s">
        <v>24</v>
      </c>
      <c r="C1517" t="s">
        <v>2</v>
      </c>
      <c r="D1517" s="6">
        <f>Pending!F704</f>
        <v>58227483</v>
      </c>
      <c r="E1517" s="39" t="s">
        <v>454</v>
      </c>
    </row>
    <row r="1518" spans="1:5" x14ac:dyDescent="0.25">
      <c r="B1518" t="s">
        <v>25</v>
      </c>
      <c r="C1518" t="s">
        <v>2</v>
      </c>
      <c r="D1518" s="6">
        <f>Pending!K704</f>
        <v>952704</v>
      </c>
      <c r="E1518" s="11" t="s">
        <v>237</v>
      </c>
    </row>
    <row r="1520" spans="1:5" x14ac:dyDescent="0.25">
      <c r="A1520" s="38" t="s">
        <v>456</v>
      </c>
    </row>
    <row r="1521" spans="1:5" x14ac:dyDescent="0.25">
      <c r="A1521" s="51"/>
      <c r="B1521" s="51"/>
      <c r="C1521" s="51"/>
      <c r="D1521" s="51"/>
      <c r="E1521" s="51"/>
    </row>
    <row r="1522" spans="1:5" x14ac:dyDescent="0.25">
      <c r="A1522" s="3">
        <v>43112</v>
      </c>
      <c r="B1522" t="s">
        <v>1</v>
      </c>
      <c r="C1522" t="s">
        <v>2</v>
      </c>
      <c r="D1522" s="2">
        <v>8</v>
      </c>
      <c r="E1522" s="11" t="s">
        <v>458</v>
      </c>
    </row>
    <row r="1523" spans="1:5" x14ac:dyDescent="0.25">
      <c r="A1523" s="27" t="s">
        <v>161</v>
      </c>
      <c r="B1523" t="s">
        <v>3</v>
      </c>
      <c r="C1523" t="s">
        <v>2</v>
      </c>
      <c r="D1523" s="2">
        <v>32</v>
      </c>
    </row>
    <row r="1524" spans="1:5" x14ac:dyDescent="0.25">
      <c r="B1524" t="s">
        <v>4</v>
      </c>
      <c r="C1524" t="s">
        <v>2</v>
      </c>
      <c r="D1524" s="2">
        <v>36</v>
      </c>
    </row>
    <row r="1525" spans="1:5" x14ac:dyDescent="0.25">
      <c r="B1525" t="s">
        <v>5</v>
      </c>
      <c r="C1525" t="s">
        <v>2</v>
      </c>
      <c r="D1525" s="2">
        <v>0</v>
      </c>
      <c r="E1525" s="4"/>
    </row>
    <row r="1526" spans="1:5" x14ac:dyDescent="0.25">
      <c r="B1526" t="s">
        <v>6</v>
      </c>
      <c r="C1526" t="s">
        <v>2</v>
      </c>
      <c r="D1526" s="2">
        <v>0</v>
      </c>
      <c r="E1526" s="8"/>
    </row>
    <row r="1527" spans="1:5" x14ac:dyDescent="0.25">
      <c r="B1527" t="s">
        <v>7</v>
      </c>
      <c r="C1527" t="s">
        <v>2</v>
      </c>
      <c r="D1527" s="2">
        <v>3</v>
      </c>
      <c r="E1527" s="8"/>
    </row>
    <row r="1528" spans="1:5" x14ac:dyDescent="0.25">
      <c r="E1528" s="4"/>
    </row>
    <row r="1529" spans="1:5" x14ac:dyDescent="0.25">
      <c r="B1529" t="s">
        <v>243</v>
      </c>
      <c r="C1529" t="s">
        <v>2</v>
      </c>
      <c r="D1529" s="6">
        <f>SUM(D1530:D1531)</f>
        <v>9952528</v>
      </c>
      <c r="E1529" s="4"/>
    </row>
    <row r="1530" spans="1:5" x14ac:dyDescent="0.25">
      <c r="B1530" t="s">
        <v>19</v>
      </c>
      <c r="C1530" t="s">
        <v>2</v>
      </c>
      <c r="D1530" s="6">
        <v>5381790</v>
      </c>
    </row>
    <row r="1531" spans="1:5" x14ac:dyDescent="0.25">
      <c r="B1531" t="s">
        <v>20</v>
      </c>
      <c r="C1531" t="s">
        <v>2</v>
      </c>
      <c r="D1531" s="6">
        <v>4570738</v>
      </c>
      <c r="E1531" s="11"/>
    </row>
    <row r="1533" spans="1:5" x14ac:dyDescent="0.25">
      <c r="B1533" t="s">
        <v>12</v>
      </c>
      <c r="C1533" t="s">
        <v>2</v>
      </c>
      <c r="D1533" s="6">
        <v>207201</v>
      </c>
      <c r="E1533" s="11" t="s">
        <v>293</v>
      </c>
    </row>
    <row r="1535" spans="1:5" x14ac:dyDescent="0.25">
      <c r="B1535" t="s">
        <v>14</v>
      </c>
      <c r="C1535" t="s">
        <v>2</v>
      </c>
      <c r="D1535" s="2">
        <v>0</v>
      </c>
      <c r="E1535" s="11"/>
    </row>
    <row r="1536" spans="1:5" x14ac:dyDescent="0.25">
      <c r="B1536" t="s">
        <v>16</v>
      </c>
      <c r="C1536" t="s">
        <v>2</v>
      </c>
      <c r="D1536" s="2">
        <v>19</v>
      </c>
      <c r="E1536"/>
    </row>
    <row r="1538" spans="1:5" ht="30" x14ac:dyDescent="0.25">
      <c r="B1538" t="s">
        <v>24</v>
      </c>
      <c r="C1538" t="s">
        <v>2</v>
      </c>
      <c r="D1538" s="6">
        <f>Pending!F716</f>
        <v>58434856</v>
      </c>
      <c r="E1538" s="39" t="s">
        <v>457</v>
      </c>
    </row>
    <row r="1539" spans="1:5" x14ac:dyDescent="0.25">
      <c r="B1539" t="s">
        <v>25</v>
      </c>
      <c r="C1539" t="s">
        <v>2</v>
      </c>
      <c r="D1539" s="6">
        <f>Pending!K716</f>
        <v>952704</v>
      </c>
      <c r="E1539" s="11" t="s">
        <v>237</v>
      </c>
    </row>
    <row r="1541" spans="1:5" x14ac:dyDescent="0.25">
      <c r="A1541" s="51"/>
      <c r="B1541" s="51"/>
      <c r="C1541" s="51"/>
      <c r="D1541" s="51"/>
      <c r="E1541" s="51"/>
    </row>
    <row r="1542" spans="1:5" x14ac:dyDescent="0.25">
      <c r="A1542" s="3">
        <v>43143</v>
      </c>
      <c r="B1542" t="s">
        <v>1</v>
      </c>
      <c r="C1542" t="s">
        <v>2</v>
      </c>
      <c r="D1542" s="2">
        <v>4</v>
      </c>
      <c r="E1542" s="11" t="s">
        <v>461</v>
      </c>
    </row>
    <row r="1543" spans="1:5" x14ac:dyDescent="0.25">
      <c r="A1543" s="27" t="s">
        <v>162</v>
      </c>
      <c r="B1543" t="s">
        <v>3</v>
      </c>
      <c r="C1543" t="s">
        <v>2</v>
      </c>
      <c r="D1543" s="2">
        <v>3</v>
      </c>
    </row>
    <row r="1544" spans="1:5" x14ac:dyDescent="0.25">
      <c r="B1544" t="s">
        <v>4</v>
      </c>
      <c r="C1544" t="s">
        <v>2</v>
      </c>
      <c r="D1544" s="2">
        <v>3</v>
      </c>
    </row>
    <row r="1545" spans="1:5" x14ac:dyDescent="0.25">
      <c r="B1545" t="s">
        <v>5</v>
      </c>
      <c r="C1545" t="s">
        <v>2</v>
      </c>
      <c r="D1545" s="2">
        <v>0</v>
      </c>
      <c r="E1545" s="4"/>
    </row>
    <row r="1546" spans="1:5" x14ac:dyDescent="0.25">
      <c r="B1546" t="s">
        <v>6</v>
      </c>
      <c r="C1546" t="s">
        <v>2</v>
      </c>
      <c r="D1546" s="2">
        <v>0</v>
      </c>
      <c r="E1546" s="8"/>
    </row>
    <row r="1547" spans="1:5" x14ac:dyDescent="0.25">
      <c r="B1547" t="s">
        <v>7</v>
      </c>
      <c r="C1547" t="s">
        <v>2</v>
      </c>
      <c r="D1547" s="2">
        <v>3</v>
      </c>
      <c r="E1547" s="8"/>
    </row>
    <row r="1548" spans="1:5" x14ac:dyDescent="0.25">
      <c r="E1548" s="4"/>
    </row>
    <row r="1549" spans="1:5" x14ac:dyDescent="0.25">
      <c r="B1549" t="s">
        <v>243</v>
      </c>
      <c r="C1549" t="s">
        <v>2</v>
      </c>
      <c r="D1549" s="6">
        <f>SUM(D1550:D1551)</f>
        <v>11388195</v>
      </c>
      <c r="E1549" s="4"/>
    </row>
    <row r="1550" spans="1:5" x14ac:dyDescent="0.25">
      <c r="B1550" t="s">
        <v>19</v>
      </c>
      <c r="C1550" t="s">
        <v>2</v>
      </c>
      <c r="D1550" s="6">
        <v>10176279</v>
      </c>
    </row>
    <row r="1551" spans="1:5" x14ac:dyDescent="0.25">
      <c r="B1551" t="s">
        <v>20</v>
      </c>
      <c r="C1551" t="s">
        <v>2</v>
      </c>
      <c r="D1551" s="6">
        <v>1211916</v>
      </c>
      <c r="E1551" s="11"/>
    </row>
    <row r="1553" spans="1:5" x14ac:dyDescent="0.25">
      <c r="B1553" t="s">
        <v>12</v>
      </c>
      <c r="C1553" t="s">
        <v>2</v>
      </c>
      <c r="D1553" s="6">
        <v>340201</v>
      </c>
      <c r="E1553" s="11" t="s">
        <v>273</v>
      </c>
    </row>
    <row r="1555" spans="1:5" x14ac:dyDescent="0.25">
      <c r="B1555" t="s">
        <v>14</v>
      </c>
      <c r="C1555" t="s">
        <v>2</v>
      </c>
      <c r="D1555" s="2">
        <v>0</v>
      </c>
      <c r="E1555" s="11"/>
    </row>
    <row r="1556" spans="1:5" x14ac:dyDescent="0.25">
      <c r="B1556" t="s">
        <v>16</v>
      </c>
      <c r="C1556" t="s">
        <v>2</v>
      </c>
      <c r="D1556" s="2">
        <v>12</v>
      </c>
      <c r="E1556"/>
    </row>
    <row r="1558" spans="1:5" ht="30" x14ac:dyDescent="0.25">
      <c r="B1558" t="s">
        <v>24</v>
      </c>
      <c r="C1558" t="s">
        <v>2</v>
      </c>
      <c r="D1558" s="6">
        <f>Pending!F728</f>
        <v>58434856</v>
      </c>
      <c r="E1558" s="39" t="s">
        <v>457</v>
      </c>
    </row>
    <row r="1559" spans="1:5" x14ac:dyDescent="0.25">
      <c r="B1559" t="s">
        <v>25</v>
      </c>
      <c r="C1559" t="s">
        <v>2</v>
      </c>
      <c r="D1559" s="6">
        <f>Pending!K728</f>
        <v>952704</v>
      </c>
      <c r="E1559" s="11" t="s">
        <v>237</v>
      </c>
    </row>
    <row r="1561" spans="1:5" x14ac:dyDescent="0.25">
      <c r="A1561" s="51"/>
      <c r="B1561" s="51"/>
      <c r="C1561" s="51"/>
      <c r="D1561" s="51"/>
      <c r="E1561" s="51"/>
    </row>
    <row r="1562" spans="1:5" x14ac:dyDescent="0.25">
      <c r="A1562" s="3">
        <v>43171</v>
      </c>
      <c r="B1562" t="s">
        <v>1</v>
      </c>
      <c r="C1562" t="s">
        <v>2</v>
      </c>
      <c r="D1562" s="2">
        <v>13</v>
      </c>
      <c r="E1562" s="11" t="s">
        <v>462</v>
      </c>
    </row>
    <row r="1563" spans="1:5" x14ac:dyDescent="0.25">
      <c r="A1563" s="27" t="s">
        <v>177</v>
      </c>
      <c r="B1563" t="s">
        <v>3</v>
      </c>
      <c r="C1563" t="s">
        <v>2</v>
      </c>
      <c r="D1563" s="2">
        <v>10</v>
      </c>
    </row>
    <row r="1564" spans="1:5" x14ac:dyDescent="0.25">
      <c r="B1564" t="s">
        <v>4</v>
      </c>
      <c r="C1564" t="s">
        <v>2</v>
      </c>
      <c r="D1564" s="2">
        <v>13</v>
      </c>
    </row>
    <row r="1565" spans="1:5" x14ac:dyDescent="0.25">
      <c r="B1565" t="s">
        <v>5</v>
      </c>
      <c r="C1565" t="s">
        <v>2</v>
      </c>
      <c r="D1565" s="2">
        <v>0</v>
      </c>
      <c r="E1565" s="4"/>
    </row>
    <row r="1566" spans="1:5" x14ac:dyDescent="0.25">
      <c r="B1566" t="s">
        <v>6</v>
      </c>
      <c r="C1566" t="s">
        <v>2</v>
      </c>
      <c r="D1566" s="2">
        <v>0</v>
      </c>
      <c r="E1566" s="8"/>
    </row>
    <row r="1567" spans="1:5" x14ac:dyDescent="0.25">
      <c r="B1567" t="s">
        <v>7</v>
      </c>
      <c r="C1567" t="s">
        <v>2</v>
      </c>
      <c r="D1567" s="2">
        <v>3</v>
      </c>
      <c r="E1567" s="8"/>
    </row>
    <row r="1568" spans="1:5" x14ac:dyDescent="0.25">
      <c r="E1568" s="4"/>
    </row>
    <row r="1569" spans="1:5" x14ac:dyDescent="0.25">
      <c r="B1569" t="s">
        <v>243</v>
      </c>
      <c r="C1569" t="s">
        <v>2</v>
      </c>
      <c r="D1569" s="6">
        <f>SUM(D1570:D1571)</f>
        <v>20511444</v>
      </c>
      <c r="E1569" s="4"/>
    </row>
    <row r="1570" spans="1:5" x14ac:dyDescent="0.25">
      <c r="B1570" t="s">
        <v>19</v>
      </c>
      <c r="C1570" t="s">
        <v>2</v>
      </c>
      <c r="D1570" s="6">
        <v>13043135</v>
      </c>
    </row>
    <row r="1571" spans="1:5" x14ac:dyDescent="0.25">
      <c r="B1571" t="s">
        <v>20</v>
      </c>
      <c r="C1571" t="s">
        <v>2</v>
      </c>
      <c r="D1571" s="6">
        <v>7468309</v>
      </c>
      <c r="E1571" s="11"/>
    </row>
    <row r="1573" spans="1:5" x14ac:dyDescent="0.25">
      <c r="B1573" t="s">
        <v>12</v>
      </c>
      <c r="C1573" t="s">
        <v>2</v>
      </c>
      <c r="D1573" s="6">
        <v>435226</v>
      </c>
      <c r="E1573" s="11" t="s">
        <v>293</v>
      </c>
    </row>
    <row r="1575" spans="1:5" x14ac:dyDescent="0.25">
      <c r="B1575" t="s">
        <v>14</v>
      </c>
      <c r="C1575" t="s">
        <v>2</v>
      </c>
      <c r="D1575" s="2">
        <v>0</v>
      </c>
      <c r="E1575" s="11"/>
    </row>
    <row r="1576" spans="1:5" x14ac:dyDescent="0.25">
      <c r="B1576" t="s">
        <v>16</v>
      </c>
      <c r="C1576" t="s">
        <v>2</v>
      </c>
      <c r="D1576" s="2">
        <v>21</v>
      </c>
      <c r="E1576"/>
    </row>
    <row r="1578" spans="1:5" ht="30" x14ac:dyDescent="0.25">
      <c r="B1578" t="s">
        <v>24</v>
      </c>
      <c r="C1578" t="s">
        <v>2</v>
      </c>
      <c r="D1578" s="6">
        <f>Pending!F740</f>
        <v>57338571</v>
      </c>
      <c r="E1578" s="39" t="s">
        <v>457</v>
      </c>
    </row>
    <row r="1579" spans="1:5" x14ac:dyDescent="0.25">
      <c r="B1579" t="s">
        <v>25</v>
      </c>
      <c r="C1579" t="s">
        <v>2</v>
      </c>
      <c r="D1579" s="6">
        <f>Pending!K740</f>
        <v>952704</v>
      </c>
      <c r="E1579" s="11" t="s">
        <v>237</v>
      </c>
    </row>
    <row r="1581" spans="1:5" x14ac:dyDescent="0.25">
      <c r="A1581" s="51"/>
      <c r="B1581" s="51"/>
      <c r="C1581" s="51"/>
      <c r="D1581" s="51"/>
      <c r="E1581" s="51"/>
    </row>
    <row r="1582" spans="1:5" x14ac:dyDescent="0.25">
      <c r="A1582" s="3">
        <v>43202</v>
      </c>
      <c r="B1582" t="s">
        <v>1</v>
      </c>
      <c r="C1582" t="s">
        <v>2</v>
      </c>
      <c r="D1582" s="2">
        <v>16</v>
      </c>
      <c r="E1582" s="11" t="s">
        <v>463</v>
      </c>
    </row>
    <row r="1583" spans="1:5" x14ac:dyDescent="0.25">
      <c r="A1583" s="27" t="s">
        <v>176</v>
      </c>
      <c r="B1583" t="s">
        <v>3</v>
      </c>
      <c r="C1583" t="s">
        <v>2</v>
      </c>
      <c r="D1583" s="2">
        <v>56</v>
      </c>
    </row>
    <row r="1584" spans="1:5" x14ac:dyDescent="0.25">
      <c r="B1584" t="s">
        <v>4</v>
      </c>
      <c r="C1584" t="s">
        <v>2</v>
      </c>
      <c r="D1584" s="2">
        <v>52</v>
      </c>
    </row>
    <row r="1585" spans="2:5" x14ac:dyDescent="0.25">
      <c r="B1585" t="s">
        <v>5</v>
      </c>
      <c r="C1585" t="s">
        <v>2</v>
      </c>
      <c r="D1585" s="2">
        <v>0</v>
      </c>
      <c r="E1585" s="4"/>
    </row>
    <row r="1586" spans="2:5" x14ac:dyDescent="0.25">
      <c r="B1586" t="s">
        <v>6</v>
      </c>
      <c r="C1586" t="s">
        <v>2</v>
      </c>
      <c r="D1586" s="2">
        <v>0</v>
      </c>
      <c r="E1586" s="8"/>
    </row>
    <row r="1587" spans="2:5" x14ac:dyDescent="0.25">
      <c r="B1587" t="s">
        <v>7</v>
      </c>
      <c r="C1587" t="s">
        <v>2</v>
      </c>
      <c r="D1587" s="2">
        <v>3</v>
      </c>
      <c r="E1587" s="8"/>
    </row>
    <row r="1588" spans="2:5" x14ac:dyDescent="0.25">
      <c r="E1588" s="4"/>
    </row>
    <row r="1589" spans="2:5" x14ac:dyDescent="0.25">
      <c r="B1589" t="s">
        <v>243</v>
      </c>
      <c r="C1589" t="s">
        <v>2</v>
      </c>
      <c r="D1589" s="6">
        <f>SUM(D1590:D1591)</f>
        <v>13315609</v>
      </c>
      <c r="E1589" s="4"/>
    </row>
    <row r="1590" spans="2:5" x14ac:dyDescent="0.25">
      <c r="B1590" t="s">
        <v>19</v>
      </c>
      <c r="C1590" t="s">
        <v>2</v>
      </c>
      <c r="D1590" s="6">
        <v>9678410</v>
      </c>
    </row>
    <row r="1591" spans="2:5" x14ac:dyDescent="0.25">
      <c r="B1591" t="s">
        <v>20</v>
      </c>
      <c r="C1591" t="s">
        <v>2</v>
      </c>
      <c r="D1591" s="6">
        <v>3637199</v>
      </c>
      <c r="E1591" s="11"/>
    </row>
    <row r="1593" spans="2:5" x14ac:dyDescent="0.25">
      <c r="B1593" t="s">
        <v>12</v>
      </c>
      <c r="C1593" t="s">
        <v>2</v>
      </c>
      <c r="D1593" s="6">
        <v>154001</v>
      </c>
      <c r="E1593" s="11" t="s">
        <v>293</v>
      </c>
    </row>
    <row r="1595" spans="2:5" x14ac:dyDescent="0.25">
      <c r="B1595" t="s">
        <v>14</v>
      </c>
      <c r="C1595" t="s">
        <v>2</v>
      </c>
      <c r="D1595" s="2">
        <v>0</v>
      </c>
      <c r="E1595" s="11"/>
    </row>
    <row r="1596" spans="2:5" x14ac:dyDescent="0.25">
      <c r="B1596" t="s">
        <v>16</v>
      </c>
      <c r="C1596" t="s">
        <v>2</v>
      </c>
      <c r="D1596" s="2">
        <v>26</v>
      </c>
      <c r="E1596"/>
    </row>
    <row r="1598" spans="2:5" ht="30" x14ac:dyDescent="0.25">
      <c r="B1598" t="s">
        <v>24</v>
      </c>
      <c r="C1598" t="s">
        <v>2</v>
      </c>
      <c r="D1598" s="6">
        <f>Pending!F752</f>
        <v>61702386</v>
      </c>
      <c r="E1598" s="39" t="s">
        <v>457</v>
      </c>
    </row>
    <row r="1599" spans="2:5" x14ac:dyDescent="0.25">
      <c r="B1599" t="s">
        <v>25</v>
      </c>
      <c r="C1599" t="s">
        <v>2</v>
      </c>
      <c r="D1599" s="6">
        <f>Pending!K760</f>
        <v>0</v>
      </c>
      <c r="E1599" s="11" t="s">
        <v>249</v>
      </c>
    </row>
    <row r="1601" spans="1:5" x14ac:dyDescent="0.25">
      <c r="A1601" s="51"/>
      <c r="B1601" s="51"/>
      <c r="C1601" s="51"/>
      <c r="D1601" s="51"/>
      <c r="E1601" s="51"/>
    </row>
    <row r="1602" spans="1:5" x14ac:dyDescent="0.25">
      <c r="A1602" s="3">
        <v>43232</v>
      </c>
      <c r="B1602" t="s">
        <v>1</v>
      </c>
      <c r="C1602" t="s">
        <v>2</v>
      </c>
      <c r="D1602" s="2">
        <v>9</v>
      </c>
      <c r="E1602" s="11" t="s">
        <v>464</v>
      </c>
    </row>
    <row r="1603" spans="1:5" x14ac:dyDescent="0.25">
      <c r="A1603" s="27" t="s">
        <v>175</v>
      </c>
      <c r="B1603" t="s">
        <v>3</v>
      </c>
      <c r="C1603" t="s">
        <v>2</v>
      </c>
      <c r="D1603" s="2">
        <v>2</v>
      </c>
    </row>
    <row r="1604" spans="1:5" x14ac:dyDescent="0.25">
      <c r="B1604" t="s">
        <v>4</v>
      </c>
      <c r="C1604" t="s">
        <v>2</v>
      </c>
      <c r="D1604" s="2">
        <v>4</v>
      </c>
    </row>
    <row r="1605" spans="1:5" x14ac:dyDescent="0.25">
      <c r="B1605" t="s">
        <v>5</v>
      </c>
      <c r="C1605" t="s">
        <v>2</v>
      </c>
      <c r="D1605" s="2">
        <v>0</v>
      </c>
      <c r="E1605" s="4"/>
    </row>
    <row r="1606" spans="1:5" x14ac:dyDescent="0.25">
      <c r="B1606" t="s">
        <v>6</v>
      </c>
      <c r="C1606" t="s">
        <v>2</v>
      </c>
      <c r="D1606" s="2">
        <v>0</v>
      </c>
      <c r="E1606" s="8"/>
    </row>
    <row r="1607" spans="1:5" x14ac:dyDescent="0.25">
      <c r="B1607" t="s">
        <v>7</v>
      </c>
      <c r="C1607" t="s">
        <v>2</v>
      </c>
      <c r="D1607" s="2">
        <v>3</v>
      </c>
      <c r="E1607" s="8"/>
    </row>
    <row r="1608" spans="1:5" x14ac:dyDescent="0.25">
      <c r="E1608" s="4"/>
    </row>
    <row r="1609" spans="1:5" x14ac:dyDescent="0.25">
      <c r="B1609" t="s">
        <v>243</v>
      </c>
      <c r="C1609" t="s">
        <v>2</v>
      </c>
      <c r="D1609" s="6">
        <f>SUM(D1610:D1611)</f>
        <v>11900918</v>
      </c>
      <c r="E1609" s="4"/>
    </row>
    <row r="1610" spans="1:5" x14ac:dyDescent="0.25">
      <c r="B1610" t="s">
        <v>19</v>
      </c>
      <c r="C1610" t="s">
        <v>2</v>
      </c>
      <c r="D1610" s="6">
        <v>9835648</v>
      </c>
    </row>
    <row r="1611" spans="1:5" x14ac:dyDescent="0.25">
      <c r="B1611" t="s">
        <v>20</v>
      </c>
      <c r="C1611" t="s">
        <v>2</v>
      </c>
      <c r="D1611" s="6">
        <v>2065270</v>
      </c>
      <c r="E1611" s="11"/>
    </row>
    <row r="1613" spans="1:5" x14ac:dyDescent="0.25">
      <c r="B1613" t="s">
        <v>12</v>
      </c>
      <c r="C1613" t="s">
        <v>2</v>
      </c>
      <c r="D1613" s="6">
        <v>231526</v>
      </c>
      <c r="E1613" s="11" t="s">
        <v>299</v>
      </c>
    </row>
    <row r="1615" spans="1:5" x14ac:dyDescent="0.25">
      <c r="B1615" t="s">
        <v>14</v>
      </c>
      <c r="C1615" t="s">
        <v>2</v>
      </c>
      <c r="D1615" s="2">
        <v>0</v>
      </c>
      <c r="E1615" s="11"/>
    </row>
    <row r="1616" spans="1:5" x14ac:dyDescent="0.25">
      <c r="B1616" t="s">
        <v>16</v>
      </c>
      <c r="C1616" t="s">
        <v>2</v>
      </c>
      <c r="D1616" s="2">
        <v>17</v>
      </c>
      <c r="E1616"/>
    </row>
    <row r="1618" spans="1:5" ht="30" x14ac:dyDescent="0.25">
      <c r="B1618" t="s">
        <v>24</v>
      </c>
      <c r="C1618" t="s">
        <v>2</v>
      </c>
      <c r="D1618" s="6">
        <f>Pending!F764</f>
        <v>65093286</v>
      </c>
      <c r="E1618" s="39" t="s">
        <v>457</v>
      </c>
    </row>
    <row r="1619" spans="1:5" x14ac:dyDescent="0.25">
      <c r="B1619" t="s">
        <v>25</v>
      </c>
      <c r="C1619" t="s">
        <v>2</v>
      </c>
      <c r="D1619" s="6">
        <f>Pending!K780</f>
        <v>0</v>
      </c>
      <c r="E1619" s="11" t="s">
        <v>249</v>
      </c>
    </row>
    <row r="1621" spans="1:5" x14ac:dyDescent="0.25">
      <c r="A1621" s="51"/>
      <c r="B1621" s="51"/>
      <c r="C1621" s="51"/>
      <c r="D1621" s="51"/>
      <c r="E1621" s="51"/>
    </row>
    <row r="1622" spans="1:5" x14ac:dyDescent="0.25">
      <c r="A1622" s="3">
        <v>43263</v>
      </c>
      <c r="B1622" t="s">
        <v>1</v>
      </c>
      <c r="C1622" t="s">
        <v>2</v>
      </c>
      <c r="D1622" s="2">
        <v>15</v>
      </c>
      <c r="E1622" s="11" t="s">
        <v>467</v>
      </c>
    </row>
    <row r="1623" spans="1:5" x14ac:dyDescent="0.25">
      <c r="A1623" s="27" t="s">
        <v>146</v>
      </c>
      <c r="B1623" t="s">
        <v>3</v>
      </c>
      <c r="C1623" t="s">
        <v>2</v>
      </c>
      <c r="D1623" s="2">
        <v>2</v>
      </c>
    </row>
    <row r="1624" spans="1:5" x14ac:dyDescent="0.25">
      <c r="B1624" t="s">
        <v>4</v>
      </c>
      <c r="C1624" t="s">
        <v>2</v>
      </c>
      <c r="D1624" s="2">
        <v>2</v>
      </c>
    </row>
    <row r="1625" spans="1:5" x14ac:dyDescent="0.25">
      <c r="B1625" t="s">
        <v>5</v>
      </c>
      <c r="C1625" t="s">
        <v>2</v>
      </c>
      <c r="D1625" s="2">
        <v>0</v>
      </c>
      <c r="E1625" s="4"/>
    </row>
    <row r="1626" spans="1:5" x14ac:dyDescent="0.25">
      <c r="B1626" t="s">
        <v>6</v>
      </c>
      <c r="C1626" t="s">
        <v>2</v>
      </c>
      <c r="D1626" s="2">
        <v>0</v>
      </c>
      <c r="E1626" s="8"/>
    </row>
    <row r="1627" spans="1:5" x14ac:dyDescent="0.25">
      <c r="B1627" t="s">
        <v>7</v>
      </c>
      <c r="C1627" t="s">
        <v>2</v>
      </c>
      <c r="D1627" s="2">
        <v>3</v>
      </c>
      <c r="E1627" s="8"/>
    </row>
    <row r="1628" spans="1:5" x14ac:dyDescent="0.25">
      <c r="E1628" s="4"/>
    </row>
    <row r="1629" spans="1:5" x14ac:dyDescent="0.25">
      <c r="B1629" t="s">
        <v>243</v>
      </c>
      <c r="C1629" t="s">
        <v>2</v>
      </c>
      <c r="D1629" s="6">
        <f>SUM(D1630:D1631)</f>
        <v>11465778</v>
      </c>
      <c r="E1629" s="4"/>
    </row>
    <row r="1630" spans="1:5" x14ac:dyDescent="0.25">
      <c r="B1630" t="s">
        <v>19</v>
      </c>
      <c r="C1630" t="s">
        <v>2</v>
      </c>
      <c r="D1630" s="6">
        <v>7880451</v>
      </c>
    </row>
    <row r="1631" spans="1:5" x14ac:dyDescent="0.25">
      <c r="B1631" t="s">
        <v>20</v>
      </c>
      <c r="C1631" t="s">
        <v>2</v>
      </c>
      <c r="D1631" s="6">
        <v>3585327</v>
      </c>
      <c r="E1631" s="11"/>
    </row>
    <row r="1633" spans="1:5" x14ac:dyDescent="0.25">
      <c r="B1633" t="s">
        <v>12</v>
      </c>
      <c r="C1633" t="s">
        <v>2</v>
      </c>
      <c r="D1633" s="6">
        <v>271601</v>
      </c>
      <c r="E1633" s="11" t="s">
        <v>299</v>
      </c>
    </row>
    <row r="1635" spans="1:5" x14ac:dyDescent="0.25">
      <c r="B1635" t="s">
        <v>14</v>
      </c>
      <c r="C1635" t="s">
        <v>2</v>
      </c>
      <c r="D1635" s="2">
        <v>0</v>
      </c>
      <c r="E1635" s="11"/>
    </row>
    <row r="1636" spans="1:5" x14ac:dyDescent="0.25">
      <c r="B1636" t="s">
        <v>16</v>
      </c>
      <c r="C1636" t="s">
        <v>2</v>
      </c>
      <c r="D1636" s="2">
        <v>26</v>
      </c>
      <c r="E1636"/>
    </row>
    <row r="1638" spans="1:5" ht="30" x14ac:dyDescent="0.25">
      <c r="B1638" t="s">
        <v>24</v>
      </c>
      <c r="C1638" t="s">
        <v>2</v>
      </c>
      <c r="D1638" s="6">
        <f>Pending!F776</f>
        <v>66016411</v>
      </c>
      <c r="E1638" s="39" t="s">
        <v>466</v>
      </c>
    </row>
    <row r="1639" spans="1:5" x14ac:dyDescent="0.25">
      <c r="B1639" t="s">
        <v>25</v>
      </c>
      <c r="C1639" t="s">
        <v>2</v>
      </c>
      <c r="D1639" s="6">
        <f>Pending!K801</f>
        <v>0</v>
      </c>
      <c r="E1639" s="11" t="s">
        <v>249</v>
      </c>
    </row>
    <row r="1641" spans="1:5" x14ac:dyDescent="0.25">
      <c r="A1641" s="51"/>
      <c r="B1641" s="51"/>
      <c r="C1641" s="51"/>
      <c r="D1641" s="51"/>
      <c r="E1641" s="51"/>
    </row>
    <row r="1642" spans="1:5" x14ac:dyDescent="0.25">
      <c r="A1642" s="3">
        <v>43293</v>
      </c>
      <c r="B1642" t="s">
        <v>1</v>
      </c>
      <c r="C1642" t="s">
        <v>2</v>
      </c>
      <c r="D1642" s="2">
        <v>11</v>
      </c>
      <c r="E1642" s="11" t="s">
        <v>469</v>
      </c>
    </row>
    <row r="1643" spans="1:5" x14ac:dyDescent="0.25">
      <c r="A1643" s="27" t="s">
        <v>147</v>
      </c>
      <c r="B1643" t="s">
        <v>3</v>
      </c>
      <c r="C1643" t="s">
        <v>2</v>
      </c>
      <c r="D1643" s="2">
        <v>7</v>
      </c>
    </row>
    <row r="1644" spans="1:5" x14ac:dyDescent="0.25">
      <c r="B1644" t="s">
        <v>4</v>
      </c>
      <c r="C1644" t="s">
        <v>2</v>
      </c>
      <c r="D1644" s="2">
        <v>5</v>
      </c>
    </row>
    <row r="1645" spans="1:5" x14ac:dyDescent="0.25">
      <c r="B1645" t="s">
        <v>5</v>
      </c>
      <c r="C1645" t="s">
        <v>2</v>
      </c>
      <c r="D1645" s="2">
        <v>0</v>
      </c>
      <c r="E1645" s="4"/>
    </row>
    <row r="1646" spans="1:5" x14ac:dyDescent="0.25">
      <c r="B1646" t="s">
        <v>6</v>
      </c>
      <c r="C1646" t="s">
        <v>2</v>
      </c>
      <c r="D1646" s="2">
        <v>0</v>
      </c>
      <c r="E1646" s="8"/>
    </row>
    <row r="1647" spans="1:5" x14ac:dyDescent="0.25">
      <c r="B1647" t="s">
        <v>7</v>
      </c>
      <c r="C1647" t="s">
        <v>2</v>
      </c>
      <c r="D1647" s="2">
        <v>3</v>
      </c>
      <c r="E1647" s="8"/>
    </row>
    <row r="1648" spans="1:5" x14ac:dyDescent="0.25">
      <c r="E1648" s="4"/>
    </row>
    <row r="1649" spans="1:5" x14ac:dyDescent="0.25">
      <c r="B1649" t="s">
        <v>243</v>
      </c>
      <c r="C1649" t="s">
        <v>2</v>
      </c>
      <c r="D1649" s="6">
        <f>SUM(D1650:D1651)</f>
        <v>11698705</v>
      </c>
      <c r="E1649" s="4"/>
    </row>
    <row r="1650" spans="1:5" x14ac:dyDescent="0.25">
      <c r="B1650" t="s">
        <v>19</v>
      </c>
      <c r="C1650" t="s">
        <v>2</v>
      </c>
      <c r="D1650" s="6">
        <v>8479307</v>
      </c>
    </row>
    <row r="1651" spans="1:5" x14ac:dyDescent="0.25">
      <c r="B1651" t="s">
        <v>20</v>
      </c>
      <c r="C1651" t="s">
        <v>2</v>
      </c>
      <c r="D1651" s="6">
        <v>3219398</v>
      </c>
      <c r="E1651" s="11"/>
    </row>
    <row r="1653" spans="1:5" x14ac:dyDescent="0.25">
      <c r="B1653" t="s">
        <v>12</v>
      </c>
      <c r="C1653" t="s">
        <v>2</v>
      </c>
      <c r="D1653" s="6">
        <v>432427</v>
      </c>
      <c r="E1653" s="11" t="s">
        <v>273</v>
      </c>
    </row>
    <row r="1655" spans="1:5" x14ac:dyDescent="0.25">
      <c r="B1655" t="s">
        <v>14</v>
      </c>
      <c r="C1655" t="s">
        <v>2</v>
      </c>
      <c r="D1655" s="2">
        <v>0</v>
      </c>
      <c r="E1655" s="11"/>
    </row>
    <row r="1656" spans="1:5" x14ac:dyDescent="0.25">
      <c r="B1656" t="s">
        <v>16</v>
      </c>
      <c r="C1656" t="s">
        <v>2</v>
      </c>
      <c r="D1656" s="2">
        <v>24</v>
      </c>
      <c r="E1656"/>
    </row>
    <row r="1658" spans="1:5" ht="30" x14ac:dyDescent="0.25">
      <c r="B1658" t="s">
        <v>24</v>
      </c>
      <c r="C1658" t="s">
        <v>2</v>
      </c>
      <c r="D1658" s="6">
        <f>Pending!F787</f>
        <v>67130731</v>
      </c>
      <c r="E1658" s="39" t="s">
        <v>468</v>
      </c>
    </row>
    <row r="1659" spans="1:5" x14ac:dyDescent="0.25">
      <c r="B1659" t="s">
        <v>25</v>
      </c>
      <c r="C1659" t="s">
        <v>2</v>
      </c>
      <c r="D1659" s="6">
        <f>Pending!K821</f>
        <v>271590</v>
      </c>
      <c r="E1659" s="11" t="s">
        <v>249</v>
      </c>
    </row>
    <row r="1661" spans="1:5" x14ac:dyDescent="0.25">
      <c r="A1661" s="51"/>
      <c r="B1661" s="51"/>
      <c r="C1661" s="51"/>
      <c r="D1661" s="51"/>
      <c r="E1661" s="51"/>
    </row>
    <row r="1662" spans="1:5" x14ac:dyDescent="0.25">
      <c r="A1662" s="3">
        <v>43324</v>
      </c>
      <c r="B1662" t="s">
        <v>1</v>
      </c>
      <c r="C1662" t="s">
        <v>2</v>
      </c>
      <c r="D1662" s="2">
        <v>12</v>
      </c>
      <c r="E1662" s="11" t="s">
        <v>472</v>
      </c>
    </row>
    <row r="1663" spans="1:5" x14ac:dyDescent="0.25">
      <c r="A1663" s="27" t="s">
        <v>161</v>
      </c>
      <c r="B1663" t="s">
        <v>3</v>
      </c>
      <c r="C1663" t="s">
        <v>2</v>
      </c>
      <c r="D1663" s="2">
        <v>63</v>
      </c>
    </row>
    <row r="1664" spans="1:5" x14ac:dyDescent="0.25">
      <c r="B1664" t="s">
        <v>4</v>
      </c>
      <c r="C1664" t="s">
        <v>2</v>
      </c>
      <c r="D1664" s="2">
        <v>67</v>
      </c>
    </row>
    <row r="1665" spans="2:5" x14ac:dyDescent="0.25">
      <c r="B1665" t="s">
        <v>5</v>
      </c>
      <c r="C1665" t="s">
        <v>2</v>
      </c>
      <c r="D1665" s="2">
        <v>0</v>
      </c>
      <c r="E1665" s="4"/>
    </row>
    <row r="1666" spans="2:5" x14ac:dyDescent="0.25">
      <c r="B1666" t="s">
        <v>6</v>
      </c>
      <c r="C1666" t="s">
        <v>2</v>
      </c>
      <c r="D1666" s="2">
        <v>0</v>
      </c>
      <c r="E1666" s="8"/>
    </row>
    <row r="1667" spans="2:5" x14ac:dyDescent="0.25">
      <c r="B1667" t="s">
        <v>7</v>
      </c>
      <c r="C1667" t="s">
        <v>2</v>
      </c>
      <c r="D1667" s="2">
        <v>3</v>
      </c>
      <c r="E1667" s="8"/>
    </row>
    <row r="1668" spans="2:5" x14ac:dyDescent="0.25">
      <c r="E1668" s="4"/>
    </row>
    <row r="1669" spans="2:5" x14ac:dyDescent="0.25">
      <c r="B1669" t="s">
        <v>243</v>
      </c>
      <c r="C1669" t="s">
        <v>2</v>
      </c>
      <c r="D1669" s="6">
        <f>SUM(D1670:D1671)</f>
        <v>12170153</v>
      </c>
      <c r="E1669" s="4"/>
    </row>
    <row r="1670" spans="2:5" x14ac:dyDescent="0.25">
      <c r="B1670" t="s">
        <v>19</v>
      </c>
      <c r="C1670" t="s">
        <v>2</v>
      </c>
      <c r="D1670" s="6">
        <v>11231362</v>
      </c>
    </row>
    <row r="1671" spans="2:5" x14ac:dyDescent="0.25">
      <c r="B1671" t="s">
        <v>20</v>
      </c>
      <c r="C1671" t="s">
        <v>2</v>
      </c>
      <c r="D1671" s="6">
        <v>938791</v>
      </c>
      <c r="E1671" s="11"/>
    </row>
    <row r="1673" spans="2:5" x14ac:dyDescent="0.25">
      <c r="B1673" t="s">
        <v>12</v>
      </c>
      <c r="C1673" t="s">
        <v>2</v>
      </c>
      <c r="D1673" s="6">
        <v>665003</v>
      </c>
      <c r="E1673" s="11" t="s">
        <v>273</v>
      </c>
    </row>
    <row r="1675" spans="2:5" x14ac:dyDescent="0.25">
      <c r="B1675" t="s">
        <v>14</v>
      </c>
      <c r="C1675" t="s">
        <v>2</v>
      </c>
      <c r="D1675" s="2">
        <v>0</v>
      </c>
      <c r="E1675" s="11"/>
    </row>
    <row r="1676" spans="2:5" x14ac:dyDescent="0.25">
      <c r="B1676" t="s">
        <v>16</v>
      </c>
      <c r="C1676" t="s">
        <v>2</v>
      </c>
      <c r="D1676" s="2">
        <v>18</v>
      </c>
      <c r="E1676"/>
    </row>
    <row r="1678" spans="2:5" ht="30" x14ac:dyDescent="0.25">
      <c r="B1678" t="s">
        <v>24</v>
      </c>
      <c r="C1678" t="s">
        <v>2</v>
      </c>
      <c r="D1678" s="6">
        <f>Pending!F800</f>
        <v>70922642</v>
      </c>
      <c r="E1678" s="39" t="s">
        <v>468</v>
      </c>
    </row>
    <row r="1679" spans="2:5" x14ac:dyDescent="0.25">
      <c r="B1679" t="s">
        <v>25</v>
      </c>
      <c r="C1679" t="s">
        <v>2</v>
      </c>
      <c r="D1679" s="6">
        <f>Pending!K800</f>
        <v>46463</v>
      </c>
      <c r="E1679" s="11" t="s">
        <v>159</v>
      </c>
    </row>
    <row r="1681" spans="1:5" x14ac:dyDescent="0.25">
      <c r="A1681" s="51"/>
      <c r="B1681" s="51"/>
      <c r="C1681" s="51"/>
      <c r="D1681" s="51"/>
      <c r="E1681" s="51"/>
    </row>
    <row r="1682" spans="1:5" x14ac:dyDescent="0.25">
      <c r="A1682" s="3">
        <v>43355</v>
      </c>
      <c r="B1682" t="s">
        <v>1</v>
      </c>
      <c r="C1682" t="s">
        <v>2</v>
      </c>
      <c r="D1682" s="2">
        <v>3</v>
      </c>
      <c r="E1682" s="11" t="s">
        <v>491</v>
      </c>
    </row>
    <row r="1683" spans="1:5" x14ac:dyDescent="0.25">
      <c r="A1683" s="27" t="s">
        <v>162</v>
      </c>
      <c r="B1683" t="s">
        <v>3</v>
      </c>
      <c r="C1683" t="s">
        <v>2</v>
      </c>
      <c r="D1683" s="2">
        <v>3</v>
      </c>
    </row>
    <row r="1684" spans="1:5" x14ac:dyDescent="0.25">
      <c r="B1684" t="s">
        <v>4</v>
      </c>
      <c r="C1684" t="s">
        <v>2</v>
      </c>
      <c r="D1684" s="2">
        <v>1</v>
      </c>
    </row>
    <row r="1685" spans="1:5" x14ac:dyDescent="0.25">
      <c r="B1685" t="s">
        <v>5</v>
      </c>
      <c r="C1685" t="s">
        <v>2</v>
      </c>
      <c r="D1685" s="2">
        <v>0</v>
      </c>
      <c r="E1685" s="4"/>
    </row>
    <row r="1686" spans="1:5" x14ac:dyDescent="0.25">
      <c r="B1686" t="s">
        <v>6</v>
      </c>
      <c r="C1686" t="s">
        <v>2</v>
      </c>
      <c r="D1686" s="2">
        <v>0</v>
      </c>
      <c r="E1686" s="8"/>
    </row>
    <row r="1687" spans="1:5" x14ac:dyDescent="0.25">
      <c r="B1687" t="s">
        <v>7</v>
      </c>
      <c r="C1687" t="s">
        <v>2</v>
      </c>
      <c r="D1687" s="2">
        <v>3</v>
      </c>
      <c r="E1687" s="8"/>
    </row>
    <row r="1688" spans="1:5" x14ac:dyDescent="0.25">
      <c r="E1688" s="4"/>
    </row>
    <row r="1689" spans="1:5" x14ac:dyDescent="0.25">
      <c r="B1689" t="s">
        <v>243</v>
      </c>
      <c r="C1689" t="s">
        <v>2</v>
      </c>
      <c r="D1689" s="6">
        <f>SUM(D1690:D1691)</f>
        <v>13087991</v>
      </c>
      <c r="E1689" s="4"/>
    </row>
    <row r="1690" spans="1:5" x14ac:dyDescent="0.25">
      <c r="B1690" t="s">
        <v>19</v>
      </c>
      <c r="C1690" t="s">
        <v>2</v>
      </c>
      <c r="D1690" s="6">
        <v>5639305</v>
      </c>
    </row>
    <row r="1691" spans="1:5" x14ac:dyDescent="0.25">
      <c r="B1691" t="s">
        <v>20</v>
      </c>
      <c r="C1691" t="s">
        <v>2</v>
      </c>
      <c r="D1691" s="6">
        <v>7448686</v>
      </c>
      <c r="E1691" s="11"/>
    </row>
    <row r="1693" spans="1:5" x14ac:dyDescent="0.25">
      <c r="B1693" t="s">
        <v>12</v>
      </c>
      <c r="C1693" t="s">
        <v>2</v>
      </c>
      <c r="D1693" s="6">
        <v>164325</v>
      </c>
      <c r="E1693" s="11" t="s">
        <v>293</v>
      </c>
    </row>
    <row r="1695" spans="1:5" x14ac:dyDescent="0.25">
      <c r="B1695" t="s">
        <v>14</v>
      </c>
      <c r="C1695" t="s">
        <v>2</v>
      </c>
      <c r="D1695" s="2">
        <v>0</v>
      </c>
      <c r="E1695" s="11"/>
    </row>
    <row r="1696" spans="1:5" x14ac:dyDescent="0.25">
      <c r="B1696" t="s">
        <v>16</v>
      </c>
      <c r="C1696" t="s">
        <v>2</v>
      </c>
      <c r="D1696" s="2">
        <v>15</v>
      </c>
      <c r="E1696"/>
    </row>
    <row r="1698" spans="1:5" ht="30" x14ac:dyDescent="0.25">
      <c r="B1698" t="s">
        <v>24</v>
      </c>
      <c r="C1698" t="s">
        <v>2</v>
      </c>
      <c r="D1698" s="6">
        <f>Pending!F813</f>
        <v>63208180</v>
      </c>
      <c r="E1698" s="39" t="s">
        <v>490</v>
      </c>
    </row>
    <row r="1699" spans="1:5" x14ac:dyDescent="0.25">
      <c r="B1699" t="s">
        <v>25</v>
      </c>
      <c r="C1699" t="s">
        <v>2</v>
      </c>
      <c r="D1699" s="6">
        <f>Pending!K813</f>
        <v>46463</v>
      </c>
      <c r="E1699" s="11" t="s">
        <v>159</v>
      </c>
    </row>
    <row r="1701" spans="1:5" x14ac:dyDescent="0.25">
      <c r="A1701" s="51"/>
      <c r="B1701" s="51"/>
      <c r="C1701" s="51"/>
      <c r="D1701" s="51"/>
      <c r="E1701" s="51"/>
    </row>
    <row r="1702" spans="1:5" x14ac:dyDescent="0.25">
      <c r="A1702" s="3">
        <v>43385</v>
      </c>
      <c r="B1702" t="s">
        <v>1</v>
      </c>
      <c r="C1702" t="s">
        <v>2</v>
      </c>
      <c r="D1702" s="2">
        <v>12</v>
      </c>
      <c r="E1702" s="11" t="s">
        <v>493</v>
      </c>
    </row>
    <row r="1703" spans="1:5" x14ac:dyDescent="0.25">
      <c r="A1703" s="27" t="s">
        <v>177</v>
      </c>
      <c r="B1703" t="s">
        <v>3</v>
      </c>
      <c r="C1703" t="s">
        <v>2</v>
      </c>
      <c r="D1703" s="2">
        <v>12</v>
      </c>
    </row>
    <row r="1704" spans="1:5" x14ac:dyDescent="0.25">
      <c r="B1704" t="s">
        <v>4</v>
      </c>
      <c r="C1704" t="s">
        <v>2</v>
      </c>
      <c r="D1704" s="2">
        <v>8</v>
      </c>
    </row>
    <row r="1705" spans="1:5" x14ac:dyDescent="0.25">
      <c r="B1705" t="s">
        <v>5</v>
      </c>
      <c r="C1705" t="s">
        <v>2</v>
      </c>
      <c r="D1705" s="2">
        <v>0</v>
      </c>
      <c r="E1705" s="4"/>
    </row>
    <row r="1706" spans="1:5" x14ac:dyDescent="0.25">
      <c r="B1706" t="s">
        <v>6</v>
      </c>
      <c r="C1706" t="s">
        <v>2</v>
      </c>
      <c r="D1706" s="2">
        <v>0</v>
      </c>
      <c r="E1706" s="8"/>
    </row>
    <row r="1707" spans="1:5" x14ac:dyDescent="0.25">
      <c r="B1707" t="s">
        <v>7</v>
      </c>
      <c r="C1707" t="s">
        <v>2</v>
      </c>
      <c r="D1707" s="2">
        <v>3</v>
      </c>
      <c r="E1707" s="8"/>
    </row>
    <row r="1708" spans="1:5" x14ac:dyDescent="0.25">
      <c r="E1708" s="4"/>
    </row>
    <row r="1709" spans="1:5" x14ac:dyDescent="0.25">
      <c r="B1709" t="s">
        <v>243</v>
      </c>
      <c r="C1709" t="s">
        <v>2</v>
      </c>
      <c r="D1709" s="6">
        <f>SUM(D1710:D1711)</f>
        <v>24528784</v>
      </c>
      <c r="E1709" s="4"/>
    </row>
    <row r="1710" spans="1:5" x14ac:dyDescent="0.25">
      <c r="B1710" t="s">
        <v>19</v>
      </c>
      <c r="C1710" t="s">
        <v>2</v>
      </c>
      <c r="D1710" s="6">
        <v>15650477</v>
      </c>
    </row>
    <row r="1711" spans="1:5" x14ac:dyDescent="0.25">
      <c r="B1711" t="s">
        <v>20</v>
      </c>
      <c r="C1711" t="s">
        <v>2</v>
      </c>
      <c r="D1711" s="6">
        <v>8878307</v>
      </c>
      <c r="E1711" s="11"/>
    </row>
    <row r="1713" spans="1:5" x14ac:dyDescent="0.25">
      <c r="B1713" t="s">
        <v>12</v>
      </c>
      <c r="C1713" t="s">
        <v>2</v>
      </c>
      <c r="D1713" s="6">
        <v>1418729</v>
      </c>
      <c r="E1713" s="11" t="s">
        <v>273</v>
      </c>
    </row>
    <row r="1715" spans="1:5" x14ac:dyDescent="0.25">
      <c r="B1715" t="s">
        <v>14</v>
      </c>
      <c r="C1715" t="s">
        <v>2</v>
      </c>
      <c r="D1715" s="2">
        <v>0</v>
      </c>
      <c r="E1715" s="11"/>
    </row>
    <row r="1716" spans="1:5" x14ac:dyDescent="0.25">
      <c r="B1716" t="s">
        <v>16</v>
      </c>
      <c r="C1716" t="s">
        <v>2</v>
      </c>
      <c r="D1716" s="2">
        <v>17</v>
      </c>
      <c r="E1716"/>
    </row>
    <row r="1718" spans="1:5" ht="30" x14ac:dyDescent="0.25">
      <c r="B1718" t="s">
        <v>24</v>
      </c>
      <c r="C1718" t="s">
        <v>2</v>
      </c>
      <c r="D1718" s="6">
        <f>Pending!F825</f>
        <v>57016832</v>
      </c>
      <c r="E1718" s="39" t="s">
        <v>492</v>
      </c>
    </row>
    <row r="1719" spans="1:5" x14ac:dyDescent="0.25">
      <c r="B1719" t="s">
        <v>25</v>
      </c>
      <c r="C1719" t="s">
        <v>2</v>
      </c>
      <c r="D1719" s="6">
        <f>Pending!K825</f>
        <v>271590</v>
      </c>
      <c r="E1719" s="11" t="s">
        <v>164</v>
      </c>
    </row>
    <row r="1721" spans="1:5" x14ac:dyDescent="0.25">
      <c r="A1721" s="51"/>
      <c r="B1721" s="51"/>
      <c r="C1721" s="51"/>
      <c r="D1721" s="51"/>
      <c r="E1721" s="51"/>
    </row>
    <row r="1722" spans="1:5" x14ac:dyDescent="0.25">
      <c r="A1722" s="3">
        <v>43416</v>
      </c>
      <c r="B1722" t="s">
        <v>1</v>
      </c>
      <c r="C1722" t="s">
        <v>2</v>
      </c>
      <c r="D1722" s="2">
        <v>15</v>
      </c>
      <c r="E1722" s="11" t="s">
        <v>499</v>
      </c>
    </row>
    <row r="1723" spans="1:5" x14ac:dyDescent="0.25">
      <c r="A1723" s="27" t="s">
        <v>176</v>
      </c>
      <c r="B1723" t="s">
        <v>3</v>
      </c>
      <c r="C1723" t="s">
        <v>2</v>
      </c>
      <c r="D1723" s="2">
        <v>54</v>
      </c>
      <c r="E1723" s="2" t="s">
        <v>94</v>
      </c>
    </row>
    <row r="1724" spans="1:5" x14ac:dyDescent="0.25">
      <c r="B1724" t="s">
        <v>4</v>
      </c>
      <c r="C1724" t="s">
        <v>2</v>
      </c>
      <c r="D1724" s="2">
        <v>56</v>
      </c>
    </row>
    <row r="1725" spans="1:5" x14ac:dyDescent="0.25">
      <c r="B1725" t="s">
        <v>5</v>
      </c>
      <c r="C1725" t="s">
        <v>2</v>
      </c>
      <c r="D1725" s="2">
        <v>0</v>
      </c>
      <c r="E1725" s="4"/>
    </row>
    <row r="1726" spans="1:5" x14ac:dyDescent="0.25">
      <c r="B1726" t="s">
        <v>6</v>
      </c>
      <c r="C1726" t="s">
        <v>2</v>
      </c>
      <c r="D1726" s="2">
        <v>0</v>
      </c>
      <c r="E1726" s="8"/>
    </row>
    <row r="1727" spans="1:5" x14ac:dyDescent="0.25">
      <c r="B1727" t="s">
        <v>7</v>
      </c>
      <c r="C1727" t="s">
        <v>2</v>
      </c>
      <c r="D1727" s="2">
        <v>3</v>
      </c>
      <c r="E1727" s="8"/>
    </row>
    <row r="1728" spans="1:5" x14ac:dyDescent="0.25">
      <c r="E1728" s="4"/>
    </row>
    <row r="1729" spans="1:5" x14ac:dyDescent="0.25">
      <c r="B1729" t="s">
        <v>243</v>
      </c>
      <c r="C1729" t="s">
        <v>2</v>
      </c>
      <c r="D1729" s="6">
        <f>SUM(D1730:D1731)</f>
        <v>13599066</v>
      </c>
      <c r="E1729" s="4"/>
    </row>
    <row r="1730" spans="1:5" x14ac:dyDescent="0.25">
      <c r="B1730" t="s">
        <v>19</v>
      </c>
      <c r="C1730" t="s">
        <v>2</v>
      </c>
      <c r="D1730" s="6">
        <v>9656006</v>
      </c>
    </row>
    <row r="1731" spans="1:5" x14ac:dyDescent="0.25">
      <c r="B1731" t="s">
        <v>20</v>
      </c>
      <c r="C1731" t="s">
        <v>2</v>
      </c>
      <c r="D1731" s="6">
        <v>3943060</v>
      </c>
      <c r="E1731" s="11"/>
    </row>
    <row r="1733" spans="1:5" x14ac:dyDescent="0.25">
      <c r="B1733" t="s">
        <v>12</v>
      </c>
      <c r="C1733" t="s">
        <v>2</v>
      </c>
      <c r="D1733" s="6">
        <v>81463</v>
      </c>
      <c r="E1733" s="11" t="s">
        <v>293</v>
      </c>
    </row>
    <row r="1735" spans="1:5" x14ac:dyDescent="0.25">
      <c r="B1735" t="s">
        <v>14</v>
      </c>
      <c r="C1735" t="s">
        <v>2</v>
      </c>
      <c r="D1735" s="2">
        <v>0</v>
      </c>
      <c r="E1735" s="11"/>
    </row>
    <row r="1736" spans="1:5" x14ac:dyDescent="0.25">
      <c r="B1736" t="s">
        <v>16</v>
      </c>
      <c r="C1736" t="s">
        <v>2</v>
      </c>
      <c r="D1736" s="2">
        <v>33</v>
      </c>
      <c r="E1736"/>
    </row>
    <row r="1738" spans="1:5" x14ac:dyDescent="0.25">
      <c r="B1738" t="s">
        <v>24</v>
      </c>
      <c r="C1738" t="s">
        <v>2</v>
      </c>
      <c r="D1738" s="6">
        <v>60909545</v>
      </c>
      <c r="E1738" s="39" t="s">
        <v>500</v>
      </c>
    </row>
    <row r="1739" spans="1:5" x14ac:dyDescent="0.25">
      <c r="B1739" t="s">
        <v>25</v>
      </c>
      <c r="C1739" t="s">
        <v>2</v>
      </c>
      <c r="D1739" s="6">
        <f>Pending!K845</f>
        <v>271590</v>
      </c>
      <c r="E1739" s="11" t="s">
        <v>94</v>
      </c>
    </row>
    <row r="1741" spans="1:5" x14ac:dyDescent="0.25">
      <c r="A1741" s="51"/>
      <c r="B1741" s="51"/>
      <c r="C1741" s="51"/>
      <c r="D1741" s="51"/>
      <c r="E1741" s="51"/>
    </row>
    <row r="1742" spans="1:5" x14ac:dyDescent="0.25">
      <c r="A1742" s="3">
        <v>43446</v>
      </c>
      <c r="B1742" t="s">
        <v>1</v>
      </c>
      <c r="C1742" t="s">
        <v>2</v>
      </c>
      <c r="D1742" s="2">
        <v>9</v>
      </c>
      <c r="E1742" s="11" t="s">
        <v>504</v>
      </c>
    </row>
    <row r="1743" spans="1:5" x14ac:dyDescent="0.25">
      <c r="A1743" s="27" t="s">
        <v>175</v>
      </c>
      <c r="B1743" t="s">
        <v>3</v>
      </c>
      <c r="C1743" t="s">
        <v>2</v>
      </c>
      <c r="D1743" s="2">
        <v>59</v>
      </c>
      <c r="E1743" s="2" t="s">
        <v>94</v>
      </c>
    </row>
    <row r="1744" spans="1:5" x14ac:dyDescent="0.25">
      <c r="B1744" t="s">
        <v>4</v>
      </c>
      <c r="C1744" t="s">
        <v>2</v>
      </c>
      <c r="D1744" s="2">
        <v>61</v>
      </c>
    </row>
    <row r="1745" spans="2:5" x14ac:dyDescent="0.25">
      <c r="B1745" t="s">
        <v>5</v>
      </c>
      <c r="C1745" t="s">
        <v>2</v>
      </c>
      <c r="D1745" s="2">
        <v>0</v>
      </c>
      <c r="E1745" s="4"/>
    </row>
    <row r="1746" spans="2:5" x14ac:dyDescent="0.25">
      <c r="B1746" t="s">
        <v>6</v>
      </c>
      <c r="C1746" t="s">
        <v>2</v>
      </c>
      <c r="D1746" s="2">
        <v>0</v>
      </c>
      <c r="E1746" s="8"/>
    </row>
    <row r="1747" spans="2:5" x14ac:dyDescent="0.25">
      <c r="B1747" t="s">
        <v>7</v>
      </c>
      <c r="C1747" t="s">
        <v>2</v>
      </c>
      <c r="D1747" s="2">
        <v>3</v>
      </c>
      <c r="E1747" s="8"/>
    </row>
    <row r="1748" spans="2:5" x14ac:dyDescent="0.25">
      <c r="E1748" s="4"/>
    </row>
    <row r="1749" spans="2:5" x14ac:dyDescent="0.25">
      <c r="B1749" t="s">
        <v>243</v>
      </c>
      <c r="C1749" t="s">
        <v>2</v>
      </c>
      <c r="D1749" s="6">
        <f>SUM(D1750:D1751)</f>
        <v>21363366</v>
      </c>
      <c r="E1749" s="4"/>
    </row>
    <row r="1750" spans="2:5" x14ac:dyDescent="0.25">
      <c r="B1750" t="s">
        <v>19</v>
      </c>
      <c r="C1750" t="s">
        <v>2</v>
      </c>
      <c r="D1750" s="6">
        <v>12930441</v>
      </c>
    </row>
    <row r="1751" spans="2:5" x14ac:dyDescent="0.25">
      <c r="B1751" t="s">
        <v>20</v>
      </c>
      <c r="C1751" t="s">
        <v>2</v>
      </c>
      <c r="D1751" s="6">
        <v>8432925</v>
      </c>
      <c r="E1751" s="11"/>
    </row>
    <row r="1753" spans="2:5" x14ac:dyDescent="0.25">
      <c r="B1753" t="s">
        <v>12</v>
      </c>
      <c r="C1753" t="s">
        <v>2</v>
      </c>
      <c r="D1753" s="6">
        <v>840702</v>
      </c>
      <c r="E1753" s="11" t="s">
        <v>262</v>
      </c>
    </row>
    <row r="1755" spans="2:5" x14ac:dyDescent="0.25">
      <c r="B1755" t="s">
        <v>14</v>
      </c>
      <c r="C1755" t="s">
        <v>2</v>
      </c>
      <c r="D1755" s="2">
        <v>0</v>
      </c>
      <c r="E1755" s="11"/>
    </row>
    <row r="1756" spans="2:5" x14ac:dyDescent="0.25">
      <c r="B1756" t="s">
        <v>16</v>
      </c>
      <c r="C1756" t="s">
        <v>2</v>
      </c>
      <c r="D1756" s="2">
        <v>38</v>
      </c>
      <c r="E1756"/>
    </row>
    <row r="1758" spans="2:5" ht="30" x14ac:dyDescent="0.25">
      <c r="B1758" t="s">
        <v>24</v>
      </c>
      <c r="C1758" t="s">
        <v>2</v>
      </c>
      <c r="D1758" s="6">
        <f>Pending!F835</f>
        <v>63702201</v>
      </c>
      <c r="E1758" s="39" t="s">
        <v>501</v>
      </c>
    </row>
    <row r="1759" spans="2:5" x14ac:dyDescent="0.25">
      <c r="B1759" t="s">
        <v>25</v>
      </c>
      <c r="C1759" t="s">
        <v>2</v>
      </c>
      <c r="D1759" s="6">
        <f>Pending!K864</f>
        <v>0</v>
      </c>
      <c r="E1759" s="11" t="s">
        <v>94</v>
      </c>
    </row>
    <row r="1761" spans="1:5" x14ac:dyDescent="0.25">
      <c r="A1761" s="51"/>
      <c r="B1761" s="51"/>
      <c r="C1761" s="51"/>
      <c r="D1761" s="51"/>
      <c r="E1761" s="51"/>
    </row>
    <row r="1762" spans="1:5" x14ac:dyDescent="0.25">
      <c r="A1762" s="3" t="s">
        <v>505</v>
      </c>
      <c r="B1762" t="s">
        <v>1</v>
      </c>
      <c r="C1762" t="s">
        <v>2</v>
      </c>
      <c r="D1762" s="2">
        <v>7</v>
      </c>
      <c r="E1762" s="11" t="s">
        <v>509</v>
      </c>
    </row>
    <row r="1763" spans="1:5" x14ac:dyDescent="0.25">
      <c r="A1763" s="27" t="s">
        <v>146</v>
      </c>
      <c r="B1763" t="s">
        <v>3</v>
      </c>
      <c r="C1763" t="s">
        <v>2</v>
      </c>
      <c r="D1763" s="2">
        <v>7</v>
      </c>
      <c r="E1763" s="2" t="s">
        <v>94</v>
      </c>
    </row>
    <row r="1764" spans="1:5" x14ac:dyDescent="0.25">
      <c r="B1764" t="s">
        <v>4</v>
      </c>
      <c r="C1764" t="s">
        <v>2</v>
      </c>
      <c r="D1764" s="2">
        <v>8</v>
      </c>
    </row>
    <row r="1765" spans="1:5" x14ac:dyDescent="0.25">
      <c r="B1765" t="s">
        <v>5</v>
      </c>
      <c r="C1765" t="s">
        <v>2</v>
      </c>
      <c r="D1765" s="2">
        <v>0</v>
      </c>
      <c r="E1765" s="4"/>
    </row>
    <row r="1766" spans="1:5" x14ac:dyDescent="0.25">
      <c r="B1766" t="s">
        <v>6</v>
      </c>
      <c r="C1766" t="s">
        <v>2</v>
      </c>
      <c r="D1766" s="2">
        <v>0</v>
      </c>
      <c r="E1766" s="8"/>
    </row>
    <row r="1767" spans="1:5" x14ac:dyDescent="0.25">
      <c r="B1767" t="s">
        <v>7</v>
      </c>
      <c r="C1767" t="s">
        <v>2</v>
      </c>
      <c r="D1767" s="2">
        <v>3</v>
      </c>
      <c r="E1767" s="8"/>
    </row>
    <row r="1768" spans="1:5" x14ac:dyDescent="0.25">
      <c r="E1768" s="4"/>
    </row>
    <row r="1769" spans="1:5" x14ac:dyDescent="0.25">
      <c r="B1769" t="s">
        <v>243</v>
      </c>
      <c r="C1769" t="s">
        <v>2</v>
      </c>
      <c r="D1769" s="6">
        <f>SUM(D1770:D1771)</f>
        <v>14340071</v>
      </c>
      <c r="E1769" s="4"/>
    </row>
    <row r="1770" spans="1:5" x14ac:dyDescent="0.25">
      <c r="B1770" t="s">
        <v>19</v>
      </c>
      <c r="C1770" t="s">
        <v>2</v>
      </c>
      <c r="D1770" s="6">
        <v>12019476</v>
      </c>
    </row>
    <row r="1771" spans="1:5" x14ac:dyDescent="0.25">
      <c r="B1771" t="s">
        <v>20</v>
      </c>
      <c r="C1771" t="s">
        <v>2</v>
      </c>
      <c r="D1771" s="6">
        <v>2320595</v>
      </c>
      <c r="E1771" s="11"/>
    </row>
    <row r="1773" spans="1:5" x14ac:dyDescent="0.25">
      <c r="B1773" t="s">
        <v>12</v>
      </c>
      <c r="C1773" t="s">
        <v>2</v>
      </c>
      <c r="D1773" s="6">
        <v>284464</v>
      </c>
      <c r="E1773" s="11" t="s">
        <v>507</v>
      </c>
    </row>
    <row r="1775" spans="1:5" x14ac:dyDescent="0.25">
      <c r="B1775" t="s">
        <v>14</v>
      </c>
      <c r="C1775" t="s">
        <v>2</v>
      </c>
      <c r="D1775" s="2">
        <v>0</v>
      </c>
      <c r="E1775" s="11"/>
    </row>
    <row r="1776" spans="1:5" x14ac:dyDescent="0.25">
      <c r="B1776" t="s">
        <v>16</v>
      </c>
      <c r="C1776" t="s">
        <v>2</v>
      </c>
      <c r="D1776" s="2">
        <v>26</v>
      </c>
      <c r="E1776"/>
    </row>
    <row r="1778" spans="1:5" ht="30" x14ac:dyDescent="0.25">
      <c r="B1778" t="s">
        <v>24</v>
      </c>
      <c r="C1778" t="s">
        <v>2</v>
      </c>
      <c r="D1778" s="6">
        <f>Pending!F845</f>
        <v>67368377</v>
      </c>
      <c r="E1778" s="39" t="s">
        <v>508</v>
      </c>
    </row>
    <row r="1779" spans="1:5" x14ac:dyDescent="0.25">
      <c r="B1779" t="s">
        <v>25</v>
      </c>
      <c r="C1779" t="s">
        <v>2</v>
      </c>
      <c r="D1779" s="6">
        <f>Pending!K884</f>
        <v>1056916</v>
      </c>
      <c r="E1779" s="11" t="s">
        <v>94</v>
      </c>
    </row>
    <row r="1781" spans="1:5" x14ac:dyDescent="0.25">
      <c r="A1781" s="51"/>
      <c r="B1781" s="51"/>
      <c r="C1781" s="51"/>
      <c r="D1781" s="51"/>
      <c r="E1781" s="51"/>
    </row>
    <row r="1782" spans="1:5" x14ac:dyDescent="0.25">
      <c r="A1782" s="3" t="s">
        <v>514</v>
      </c>
      <c r="B1782" t="s">
        <v>1</v>
      </c>
      <c r="C1782" t="s">
        <v>2</v>
      </c>
      <c r="D1782" s="2">
        <v>13</v>
      </c>
      <c r="E1782" s="11" t="s">
        <v>515</v>
      </c>
    </row>
    <row r="1783" spans="1:5" x14ac:dyDescent="0.25">
      <c r="A1783" s="27" t="s">
        <v>147</v>
      </c>
      <c r="B1783" t="s">
        <v>3</v>
      </c>
      <c r="C1783" t="s">
        <v>2</v>
      </c>
      <c r="D1783" s="2">
        <v>5</v>
      </c>
      <c r="E1783" s="2" t="s">
        <v>94</v>
      </c>
    </row>
    <row r="1784" spans="1:5" x14ac:dyDescent="0.25">
      <c r="B1784" t="s">
        <v>4</v>
      </c>
      <c r="C1784" t="s">
        <v>2</v>
      </c>
      <c r="D1784" s="2">
        <v>5</v>
      </c>
    </row>
    <row r="1785" spans="1:5" x14ac:dyDescent="0.25">
      <c r="B1785" t="s">
        <v>5</v>
      </c>
      <c r="C1785" t="s">
        <v>2</v>
      </c>
      <c r="D1785" s="2">
        <v>0</v>
      </c>
      <c r="E1785" s="4"/>
    </row>
    <row r="1786" spans="1:5" x14ac:dyDescent="0.25">
      <c r="B1786" t="s">
        <v>6</v>
      </c>
      <c r="C1786" t="s">
        <v>2</v>
      </c>
      <c r="D1786" s="2">
        <v>0</v>
      </c>
      <c r="E1786" s="8"/>
    </row>
    <row r="1787" spans="1:5" x14ac:dyDescent="0.25">
      <c r="B1787" t="s">
        <v>7</v>
      </c>
      <c r="C1787" t="s">
        <v>2</v>
      </c>
      <c r="D1787" s="2">
        <v>3</v>
      </c>
      <c r="E1787" s="8"/>
    </row>
    <row r="1788" spans="1:5" x14ac:dyDescent="0.25">
      <c r="E1788" s="4"/>
    </row>
    <row r="1789" spans="1:5" x14ac:dyDescent="0.25">
      <c r="B1789" t="s">
        <v>243</v>
      </c>
      <c r="C1789" t="s">
        <v>2</v>
      </c>
      <c r="D1789" s="6">
        <f>SUM(D1790:D1791)</f>
        <v>26440884</v>
      </c>
      <c r="E1789" s="4"/>
    </row>
    <row r="1790" spans="1:5" x14ac:dyDescent="0.25">
      <c r="B1790" t="s">
        <v>19</v>
      </c>
      <c r="C1790" t="s">
        <v>2</v>
      </c>
      <c r="D1790" s="6">
        <v>20552053</v>
      </c>
    </row>
    <row r="1791" spans="1:5" x14ac:dyDescent="0.25">
      <c r="B1791" t="s">
        <v>20</v>
      </c>
      <c r="C1791" t="s">
        <v>2</v>
      </c>
      <c r="D1791" s="6">
        <v>5888831</v>
      </c>
      <c r="E1791" s="11"/>
    </row>
    <row r="1793" spans="1:5" x14ac:dyDescent="0.25">
      <c r="B1793" t="s">
        <v>12</v>
      </c>
      <c r="C1793" t="s">
        <v>2</v>
      </c>
      <c r="D1793" s="6">
        <v>3565890</v>
      </c>
      <c r="E1793" s="11" t="s">
        <v>273</v>
      </c>
    </row>
    <row r="1795" spans="1:5" x14ac:dyDescent="0.25">
      <c r="B1795" t="s">
        <v>14</v>
      </c>
      <c r="C1795" t="s">
        <v>2</v>
      </c>
      <c r="D1795" s="2">
        <v>0</v>
      </c>
      <c r="E1795" s="11"/>
    </row>
    <row r="1796" spans="1:5" x14ac:dyDescent="0.25">
      <c r="B1796" t="s">
        <v>16</v>
      </c>
      <c r="C1796" t="s">
        <v>2</v>
      </c>
      <c r="D1796" s="2">
        <v>34</v>
      </c>
      <c r="E1796"/>
    </row>
    <row r="1798" spans="1:5" ht="30" x14ac:dyDescent="0.25">
      <c r="B1798" t="s">
        <v>24</v>
      </c>
      <c r="C1798" t="s">
        <v>2</v>
      </c>
      <c r="D1798" s="6">
        <f>Pending!F855</f>
        <v>66264910</v>
      </c>
      <c r="E1798" s="39" t="s">
        <v>501</v>
      </c>
    </row>
    <row r="1799" spans="1:5" x14ac:dyDescent="0.25">
      <c r="B1799" t="s">
        <v>25</v>
      </c>
      <c r="C1799" t="s">
        <v>2</v>
      </c>
      <c r="D1799" s="6">
        <f>Pending!K904</f>
        <v>0</v>
      </c>
      <c r="E1799" s="11" t="s">
        <v>94</v>
      </c>
    </row>
    <row r="1801" spans="1:5" x14ac:dyDescent="0.25">
      <c r="A1801" s="51"/>
      <c r="B1801" s="51"/>
      <c r="C1801" s="51"/>
      <c r="D1801" s="51"/>
      <c r="E1801" s="51"/>
    </row>
    <row r="1802" spans="1:5" x14ac:dyDescent="0.25">
      <c r="A1802" s="3" t="s">
        <v>516</v>
      </c>
      <c r="B1802" t="s">
        <v>1</v>
      </c>
      <c r="C1802" t="s">
        <v>2</v>
      </c>
      <c r="D1802" s="2">
        <v>3</v>
      </c>
      <c r="E1802" s="11" t="s">
        <v>491</v>
      </c>
    </row>
    <row r="1803" spans="1:5" x14ac:dyDescent="0.25">
      <c r="A1803" s="27" t="s">
        <v>162</v>
      </c>
      <c r="B1803" t="s">
        <v>3</v>
      </c>
      <c r="C1803" t="s">
        <v>2</v>
      </c>
      <c r="D1803" s="2">
        <v>81</v>
      </c>
      <c r="E1803" s="2" t="s">
        <v>94</v>
      </c>
    </row>
    <row r="1804" spans="1:5" x14ac:dyDescent="0.25">
      <c r="B1804" t="s">
        <v>4</v>
      </c>
      <c r="C1804" t="s">
        <v>2</v>
      </c>
      <c r="D1804" s="2">
        <v>78</v>
      </c>
    </row>
    <row r="1805" spans="1:5" x14ac:dyDescent="0.25">
      <c r="B1805" t="s">
        <v>5</v>
      </c>
      <c r="C1805" t="s">
        <v>2</v>
      </c>
      <c r="D1805" s="2">
        <v>0</v>
      </c>
      <c r="E1805" s="4"/>
    </row>
    <row r="1806" spans="1:5" x14ac:dyDescent="0.25">
      <c r="B1806" t="s">
        <v>6</v>
      </c>
      <c r="C1806" t="s">
        <v>2</v>
      </c>
      <c r="D1806" s="2">
        <v>0</v>
      </c>
      <c r="E1806" s="8"/>
    </row>
    <row r="1807" spans="1:5" x14ac:dyDescent="0.25">
      <c r="B1807" t="s">
        <v>7</v>
      </c>
      <c r="C1807" t="s">
        <v>2</v>
      </c>
      <c r="D1807" s="2">
        <v>3</v>
      </c>
      <c r="E1807" s="8"/>
    </row>
    <row r="1808" spans="1:5" x14ac:dyDescent="0.25">
      <c r="E1808" s="4"/>
    </row>
    <row r="1809" spans="1:5" x14ac:dyDescent="0.25">
      <c r="B1809" t="s">
        <v>243</v>
      </c>
      <c r="C1809" t="s">
        <v>2</v>
      </c>
      <c r="D1809" s="6">
        <f>SUM(D1810:D1811)</f>
        <v>10856222</v>
      </c>
      <c r="E1809" s="4"/>
    </row>
    <row r="1810" spans="1:5" x14ac:dyDescent="0.25">
      <c r="B1810" t="s">
        <v>19</v>
      </c>
      <c r="C1810" t="s">
        <v>2</v>
      </c>
      <c r="D1810" s="6">
        <v>7978976</v>
      </c>
    </row>
    <row r="1811" spans="1:5" x14ac:dyDescent="0.25">
      <c r="B1811" t="s">
        <v>20</v>
      </c>
      <c r="C1811" t="s">
        <v>2</v>
      </c>
      <c r="D1811" s="6">
        <v>2877246</v>
      </c>
      <c r="E1811" s="11"/>
    </row>
    <row r="1813" spans="1:5" x14ac:dyDescent="0.25">
      <c r="B1813" t="s">
        <v>12</v>
      </c>
      <c r="C1813" t="s">
        <v>2</v>
      </c>
      <c r="D1813" s="6">
        <v>371440</v>
      </c>
      <c r="E1813" s="11" t="s">
        <v>293</v>
      </c>
    </row>
    <row r="1815" spans="1:5" x14ac:dyDescent="0.25">
      <c r="B1815" t="s">
        <v>14</v>
      </c>
      <c r="C1815" t="s">
        <v>2</v>
      </c>
      <c r="D1815" s="2">
        <v>0</v>
      </c>
      <c r="E1815" s="11"/>
    </row>
    <row r="1816" spans="1:5" x14ac:dyDescent="0.25">
      <c r="B1816" t="s">
        <v>16</v>
      </c>
      <c r="C1816" t="s">
        <v>2</v>
      </c>
      <c r="D1816" s="2">
        <v>27</v>
      </c>
      <c r="E1816"/>
    </row>
    <row r="1818" spans="1:5" ht="30" x14ac:dyDescent="0.25">
      <c r="B1818" t="s">
        <v>24</v>
      </c>
      <c r="C1818" t="s">
        <v>2</v>
      </c>
      <c r="D1818" s="6">
        <f>Pending!F874</f>
        <v>60615981</v>
      </c>
      <c r="E1818" s="39" t="s">
        <v>501</v>
      </c>
    </row>
    <row r="1819" spans="1:5" x14ac:dyDescent="0.25">
      <c r="B1819" t="s">
        <v>25</v>
      </c>
      <c r="C1819" t="s">
        <v>2</v>
      </c>
      <c r="D1819" s="6">
        <f>Pending!K865</f>
        <v>1056916</v>
      </c>
      <c r="E1819" s="11" t="s">
        <v>164</v>
      </c>
    </row>
    <row r="1822" spans="1:5" x14ac:dyDescent="0.25">
      <c r="A1822" s="51"/>
      <c r="B1822" s="51"/>
      <c r="C1822" s="51"/>
      <c r="D1822" s="51"/>
      <c r="E1822" s="51"/>
    </row>
    <row r="1823" spans="1:5" x14ac:dyDescent="0.25">
      <c r="A1823" s="3" t="s">
        <v>519</v>
      </c>
      <c r="B1823" t="s">
        <v>1</v>
      </c>
      <c r="C1823" t="s">
        <v>2</v>
      </c>
      <c r="D1823" s="2">
        <v>12</v>
      </c>
      <c r="E1823" s="11" t="s">
        <v>491</v>
      </c>
    </row>
    <row r="1824" spans="1:5" x14ac:dyDescent="0.25">
      <c r="A1824" s="27" t="s">
        <v>177</v>
      </c>
      <c r="B1824" t="s">
        <v>3</v>
      </c>
      <c r="C1824" t="s">
        <v>2</v>
      </c>
      <c r="D1824" s="2">
        <v>60</v>
      </c>
      <c r="E1824" s="2" t="s">
        <v>94</v>
      </c>
    </row>
    <row r="1825" spans="2:5" x14ac:dyDescent="0.25">
      <c r="B1825" t="s">
        <v>4</v>
      </c>
      <c r="C1825" t="s">
        <v>2</v>
      </c>
      <c r="D1825" s="2">
        <v>62</v>
      </c>
    </row>
    <row r="1826" spans="2:5" x14ac:dyDescent="0.25">
      <c r="B1826" t="s">
        <v>5</v>
      </c>
      <c r="C1826" t="s">
        <v>2</v>
      </c>
      <c r="D1826" s="2">
        <v>0</v>
      </c>
      <c r="E1826" s="4"/>
    </row>
    <row r="1827" spans="2:5" x14ac:dyDescent="0.25">
      <c r="B1827" t="s">
        <v>6</v>
      </c>
      <c r="C1827" t="s">
        <v>2</v>
      </c>
      <c r="D1827" s="2">
        <v>0</v>
      </c>
      <c r="E1827" s="8"/>
    </row>
    <row r="1828" spans="2:5" x14ac:dyDescent="0.25">
      <c r="B1828" t="s">
        <v>7</v>
      </c>
      <c r="C1828" t="s">
        <v>2</v>
      </c>
      <c r="D1828" s="2">
        <v>3</v>
      </c>
      <c r="E1828" s="8"/>
    </row>
    <row r="1829" spans="2:5" x14ac:dyDescent="0.25">
      <c r="E1829" s="4"/>
    </row>
    <row r="1830" spans="2:5" x14ac:dyDescent="0.25">
      <c r="B1830" t="s">
        <v>243</v>
      </c>
      <c r="C1830" t="s">
        <v>2</v>
      </c>
      <c r="D1830" s="6">
        <f>SUM(D1831:D1832)</f>
        <v>13518788</v>
      </c>
      <c r="E1830" s="4"/>
    </row>
    <row r="1831" spans="2:5" x14ac:dyDescent="0.25">
      <c r="B1831" t="s">
        <v>19</v>
      </c>
      <c r="C1831" t="s">
        <v>2</v>
      </c>
      <c r="D1831" s="6">
        <v>10292308</v>
      </c>
    </row>
    <row r="1832" spans="2:5" x14ac:dyDescent="0.25">
      <c r="B1832" t="s">
        <v>20</v>
      </c>
      <c r="C1832" t="s">
        <v>2</v>
      </c>
      <c r="D1832" s="6">
        <v>3226480</v>
      </c>
      <c r="E1832" s="11"/>
    </row>
    <row r="1834" spans="2:5" x14ac:dyDescent="0.25">
      <c r="B1834" t="s">
        <v>12</v>
      </c>
      <c r="C1834" t="s">
        <v>2</v>
      </c>
      <c r="D1834" s="6">
        <v>0</v>
      </c>
      <c r="E1834" s="11" t="s">
        <v>293</v>
      </c>
    </row>
    <row r="1836" spans="2:5" x14ac:dyDescent="0.25">
      <c r="B1836" t="s">
        <v>14</v>
      </c>
      <c r="C1836" t="s">
        <v>2</v>
      </c>
      <c r="D1836" s="2">
        <v>0</v>
      </c>
      <c r="E1836" s="11"/>
    </row>
    <row r="1837" spans="2:5" x14ac:dyDescent="0.25">
      <c r="B1837" t="s">
        <v>16</v>
      </c>
      <c r="C1837" t="s">
        <v>2</v>
      </c>
      <c r="D1837" s="2">
        <v>23</v>
      </c>
      <c r="E1837"/>
    </row>
    <row r="1839" spans="2:5" ht="30" x14ac:dyDescent="0.25">
      <c r="B1839" t="s">
        <v>24</v>
      </c>
      <c r="C1839" t="s">
        <v>2</v>
      </c>
      <c r="D1839" s="6">
        <v>62842343</v>
      </c>
      <c r="E1839" s="39" t="s">
        <v>501</v>
      </c>
    </row>
    <row r="1840" spans="2:5" x14ac:dyDescent="0.25">
      <c r="B1840" t="s">
        <v>25</v>
      </c>
      <c r="C1840" t="s">
        <v>2</v>
      </c>
      <c r="D1840" s="6">
        <f>Pending!K886</f>
        <v>0</v>
      </c>
      <c r="E1840" s="11" t="s">
        <v>164</v>
      </c>
    </row>
    <row r="1843" spans="1:5" x14ac:dyDescent="0.25">
      <c r="A1843" s="51"/>
      <c r="B1843" s="51"/>
      <c r="C1843" s="51"/>
      <c r="D1843" s="51"/>
      <c r="E1843" s="51"/>
    </row>
    <row r="1844" spans="1:5" x14ac:dyDescent="0.25">
      <c r="A1844" s="3" t="s">
        <v>518</v>
      </c>
      <c r="B1844" t="s">
        <v>1</v>
      </c>
      <c r="C1844" t="s">
        <v>2</v>
      </c>
      <c r="D1844" s="2">
        <v>12</v>
      </c>
      <c r="E1844" s="11" t="s">
        <v>493</v>
      </c>
    </row>
    <row r="1845" spans="1:5" x14ac:dyDescent="0.25">
      <c r="A1845" s="27" t="s">
        <v>176</v>
      </c>
      <c r="B1845" t="s">
        <v>3</v>
      </c>
      <c r="C1845" t="s">
        <v>2</v>
      </c>
      <c r="D1845" s="2">
        <v>24</v>
      </c>
      <c r="E1845" s="2" t="s">
        <v>94</v>
      </c>
    </row>
    <row r="1846" spans="1:5" x14ac:dyDescent="0.25">
      <c r="B1846" t="s">
        <v>4</v>
      </c>
      <c r="C1846" t="s">
        <v>2</v>
      </c>
      <c r="D1846" s="2">
        <v>26</v>
      </c>
    </row>
    <row r="1847" spans="1:5" x14ac:dyDescent="0.25">
      <c r="B1847" t="s">
        <v>5</v>
      </c>
      <c r="C1847" t="s">
        <v>2</v>
      </c>
      <c r="D1847" s="2">
        <v>0</v>
      </c>
      <c r="E1847" s="4"/>
    </row>
    <row r="1848" spans="1:5" x14ac:dyDescent="0.25">
      <c r="B1848" t="s">
        <v>6</v>
      </c>
      <c r="C1848" t="s">
        <v>2</v>
      </c>
      <c r="D1848" s="2">
        <v>0</v>
      </c>
      <c r="E1848" s="8"/>
    </row>
    <row r="1849" spans="1:5" x14ac:dyDescent="0.25">
      <c r="B1849" t="s">
        <v>7</v>
      </c>
      <c r="C1849" t="s">
        <v>2</v>
      </c>
      <c r="D1849" s="2">
        <v>3</v>
      </c>
      <c r="E1849" s="8"/>
    </row>
    <row r="1850" spans="1:5" x14ac:dyDescent="0.25">
      <c r="E1850" s="4"/>
    </row>
    <row r="1851" spans="1:5" x14ac:dyDescent="0.25">
      <c r="B1851" t="s">
        <v>243</v>
      </c>
      <c r="C1851" t="s">
        <v>2</v>
      </c>
      <c r="D1851" s="6">
        <f>SUM(D1852:D1853)</f>
        <v>10256816</v>
      </c>
      <c r="E1851" s="4"/>
    </row>
    <row r="1852" spans="1:5" x14ac:dyDescent="0.25">
      <c r="B1852" t="s">
        <v>19</v>
      </c>
      <c r="C1852" t="s">
        <v>2</v>
      </c>
      <c r="D1852" s="6">
        <v>8262659</v>
      </c>
    </row>
    <row r="1853" spans="1:5" x14ac:dyDescent="0.25">
      <c r="B1853" t="s">
        <v>20</v>
      </c>
      <c r="C1853" t="s">
        <v>2</v>
      </c>
      <c r="D1853" s="6">
        <v>1994157</v>
      </c>
      <c r="E1853" s="11"/>
    </row>
    <row r="1855" spans="1:5" x14ac:dyDescent="0.25">
      <c r="B1855" t="s">
        <v>12</v>
      </c>
      <c r="C1855" t="s">
        <v>2</v>
      </c>
      <c r="D1855" s="6">
        <v>0</v>
      </c>
      <c r="E1855" s="11" t="s">
        <v>289</v>
      </c>
    </row>
    <row r="1857" spans="1:5" x14ac:dyDescent="0.25">
      <c r="B1857" t="s">
        <v>14</v>
      </c>
      <c r="C1857" t="s">
        <v>2</v>
      </c>
      <c r="D1857" s="2">
        <v>0</v>
      </c>
      <c r="E1857" s="11"/>
    </row>
    <row r="1858" spans="1:5" x14ac:dyDescent="0.25">
      <c r="B1858" t="s">
        <v>16</v>
      </c>
      <c r="C1858" t="s">
        <v>2</v>
      </c>
      <c r="D1858" s="2">
        <v>27</v>
      </c>
      <c r="E1858"/>
    </row>
    <row r="1860" spans="1:5" ht="30" x14ac:dyDescent="0.25">
      <c r="B1860" t="s">
        <v>24</v>
      </c>
      <c r="C1860" t="s">
        <v>2</v>
      </c>
      <c r="D1860" s="6">
        <v>62842343</v>
      </c>
      <c r="E1860" s="39" t="s">
        <v>501</v>
      </c>
    </row>
    <row r="1861" spans="1:5" x14ac:dyDescent="0.25">
      <c r="B1861" t="s">
        <v>25</v>
      </c>
      <c r="C1861" t="s">
        <v>2</v>
      </c>
      <c r="D1861" s="6">
        <f>Pending!K895</f>
        <v>1056916</v>
      </c>
      <c r="E1861" s="11" t="s">
        <v>164</v>
      </c>
    </row>
    <row r="1864" spans="1:5" x14ac:dyDescent="0.25">
      <c r="A1864" s="51"/>
      <c r="B1864" s="51"/>
      <c r="C1864" s="51"/>
      <c r="D1864" s="51"/>
      <c r="E1864" s="51"/>
    </row>
    <row r="1865" spans="1:5" x14ac:dyDescent="0.25">
      <c r="A1865" s="3" t="s">
        <v>520</v>
      </c>
      <c r="B1865" t="s">
        <v>1</v>
      </c>
      <c r="C1865" t="s">
        <v>2</v>
      </c>
      <c r="D1865" s="2">
        <v>11</v>
      </c>
      <c r="E1865" s="11" t="s">
        <v>525</v>
      </c>
    </row>
    <row r="1866" spans="1:5" x14ac:dyDescent="0.25">
      <c r="A1866" s="27" t="s">
        <v>175</v>
      </c>
      <c r="B1866" t="s">
        <v>3</v>
      </c>
      <c r="C1866" t="s">
        <v>2</v>
      </c>
      <c r="D1866" s="2">
        <v>58</v>
      </c>
      <c r="E1866" s="2" t="s">
        <v>94</v>
      </c>
    </row>
    <row r="1867" spans="1:5" x14ac:dyDescent="0.25">
      <c r="B1867" t="s">
        <v>4</v>
      </c>
      <c r="C1867" t="s">
        <v>2</v>
      </c>
      <c r="D1867" s="2">
        <v>58</v>
      </c>
    </row>
    <row r="1868" spans="1:5" x14ac:dyDescent="0.25">
      <c r="B1868" t="s">
        <v>5</v>
      </c>
      <c r="C1868" t="s">
        <v>2</v>
      </c>
      <c r="D1868" s="2">
        <v>0</v>
      </c>
      <c r="E1868" s="4"/>
    </row>
    <row r="1869" spans="1:5" x14ac:dyDescent="0.25">
      <c r="B1869" t="s">
        <v>6</v>
      </c>
      <c r="C1869" t="s">
        <v>2</v>
      </c>
      <c r="D1869" s="2">
        <v>0</v>
      </c>
      <c r="E1869" s="8"/>
    </row>
    <row r="1870" spans="1:5" x14ac:dyDescent="0.25">
      <c r="B1870" t="s">
        <v>7</v>
      </c>
      <c r="C1870" t="s">
        <v>2</v>
      </c>
      <c r="D1870" s="2">
        <v>3</v>
      </c>
      <c r="E1870" s="8"/>
    </row>
    <row r="1871" spans="1:5" x14ac:dyDescent="0.25">
      <c r="E1871" s="4"/>
    </row>
    <row r="1872" spans="1:5" x14ac:dyDescent="0.25">
      <c r="B1872" t="s">
        <v>243</v>
      </c>
      <c r="C1872" t="s">
        <v>2</v>
      </c>
      <c r="D1872" s="6">
        <f>SUM(D1873:D1874)</f>
        <v>11631946</v>
      </c>
      <c r="E1872" s="4"/>
    </row>
    <row r="1873" spans="1:5" x14ac:dyDescent="0.25">
      <c r="B1873" t="s">
        <v>19</v>
      </c>
      <c r="C1873" t="s">
        <v>2</v>
      </c>
      <c r="D1873" s="6">
        <v>5455733</v>
      </c>
    </row>
    <row r="1874" spans="1:5" x14ac:dyDescent="0.25">
      <c r="B1874" t="s">
        <v>20</v>
      </c>
      <c r="C1874" t="s">
        <v>2</v>
      </c>
      <c r="D1874" s="6">
        <v>6176213</v>
      </c>
      <c r="E1874" s="11"/>
    </row>
    <row r="1876" spans="1:5" x14ac:dyDescent="0.25">
      <c r="B1876" t="s">
        <v>12</v>
      </c>
      <c r="C1876" t="s">
        <v>2</v>
      </c>
      <c r="D1876" s="6">
        <v>138951</v>
      </c>
      <c r="E1876" s="11" t="s">
        <v>299</v>
      </c>
    </row>
    <row r="1878" spans="1:5" x14ac:dyDescent="0.25">
      <c r="B1878" t="s">
        <v>14</v>
      </c>
      <c r="C1878" t="s">
        <v>2</v>
      </c>
      <c r="D1878" s="2">
        <v>0</v>
      </c>
      <c r="E1878" s="11"/>
    </row>
    <row r="1879" spans="1:5" x14ac:dyDescent="0.25">
      <c r="B1879" t="s">
        <v>16</v>
      </c>
      <c r="C1879" t="s">
        <v>2</v>
      </c>
      <c r="D1879" s="2">
        <v>18</v>
      </c>
      <c r="E1879"/>
    </row>
    <row r="1881" spans="1:5" ht="30" x14ac:dyDescent="0.25">
      <c r="B1881" t="s">
        <v>24</v>
      </c>
      <c r="C1881" t="s">
        <v>2</v>
      </c>
      <c r="D1881" s="6">
        <f>Pending!F907</f>
        <v>62318997</v>
      </c>
      <c r="E1881" s="39" t="s">
        <v>522</v>
      </c>
    </row>
    <row r="1882" spans="1:5" x14ac:dyDescent="0.25">
      <c r="B1882" t="s">
        <v>25</v>
      </c>
      <c r="C1882" t="s">
        <v>2</v>
      </c>
      <c r="D1882" s="6">
        <f>Pending!K907</f>
        <v>1158555</v>
      </c>
      <c r="E1882" s="11" t="s">
        <v>521</v>
      </c>
    </row>
    <row r="1884" spans="1:5" x14ac:dyDescent="0.25">
      <c r="A1884" s="51"/>
      <c r="B1884" s="51"/>
      <c r="C1884" s="51"/>
      <c r="D1884" s="51"/>
      <c r="E1884" s="51"/>
    </row>
    <row r="1885" spans="1:5" x14ac:dyDescent="0.25">
      <c r="A1885" s="3" t="s">
        <v>526</v>
      </c>
      <c r="B1885" t="s">
        <v>1</v>
      </c>
      <c r="C1885" t="s">
        <v>2</v>
      </c>
      <c r="D1885" s="2">
        <v>12</v>
      </c>
      <c r="E1885" s="11" t="s">
        <v>493</v>
      </c>
    </row>
    <row r="1886" spans="1:5" x14ac:dyDescent="0.25">
      <c r="A1886" s="27" t="s">
        <v>146</v>
      </c>
      <c r="B1886" t="s">
        <v>3</v>
      </c>
      <c r="C1886" t="s">
        <v>2</v>
      </c>
      <c r="D1886" s="2">
        <v>20</v>
      </c>
      <c r="E1886" s="2" t="s">
        <v>94</v>
      </c>
    </row>
    <row r="1887" spans="1:5" x14ac:dyDescent="0.25">
      <c r="B1887" t="s">
        <v>4</v>
      </c>
      <c r="C1887" t="s">
        <v>2</v>
      </c>
      <c r="D1887" s="2">
        <v>21</v>
      </c>
    </row>
    <row r="1888" spans="1:5" x14ac:dyDescent="0.25">
      <c r="B1888" t="s">
        <v>5</v>
      </c>
      <c r="C1888" t="s">
        <v>2</v>
      </c>
      <c r="D1888" s="2">
        <v>0</v>
      </c>
      <c r="E1888" s="4"/>
    </row>
    <row r="1889" spans="1:5" x14ac:dyDescent="0.25">
      <c r="B1889" t="s">
        <v>6</v>
      </c>
      <c r="C1889" t="s">
        <v>2</v>
      </c>
      <c r="D1889" s="2">
        <v>0</v>
      </c>
      <c r="E1889" s="8"/>
    </row>
    <row r="1890" spans="1:5" x14ac:dyDescent="0.25">
      <c r="B1890" t="s">
        <v>7</v>
      </c>
      <c r="C1890" t="s">
        <v>2</v>
      </c>
      <c r="D1890" s="2">
        <v>3</v>
      </c>
      <c r="E1890" s="8"/>
    </row>
    <row r="1891" spans="1:5" x14ac:dyDescent="0.25">
      <c r="E1891" s="4"/>
    </row>
    <row r="1892" spans="1:5" x14ac:dyDescent="0.25">
      <c r="B1892" t="s">
        <v>243</v>
      </c>
      <c r="C1892" t="s">
        <v>2</v>
      </c>
      <c r="D1892" s="6">
        <f>SUM(D1893:D1894)</f>
        <v>11973802</v>
      </c>
      <c r="E1892" s="4"/>
    </row>
    <row r="1893" spans="1:5" x14ac:dyDescent="0.25">
      <c r="B1893" t="s">
        <v>19</v>
      </c>
      <c r="C1893" t="s">
        <v>2</v>
      </c>
      <c r="D1893" s="6">
        <v>8846807</v>
      </c>
    </row>
    <row r="1894" spans="1:5" x14ac:dyDescent="0.25">
      <c r="B1894" t="s">
        <v>20</v>
      </c>
      <c r="C1894" t="s">
        <v>2</v>
      </c>
      <c r="D1894" s="6">
        <v>3126995</v>
      </c>
      <c r="E1894" s="11"/>
    </row>
    <row r="1896" spans="1:5" x14ac:dyDescent="0.25">
      <c r="B1896" t="s">
        <v>12</v>
      </c>
      <c r="C1896" t="s">
        <v>2</v>
      </c>
      <c r="D1896" s="6">
        <v>542827</v>
      </c>
      <c r="E1896" s="11" t="s">
        <v>273</v>
      </c>
    </row>
    <row r="1898" spans="1:5" x14ac:dyDescent="0.25">
      <c r="B1898" t="s">
        <v>14</v>
      </c>
      <c r="C1898" t="s">
        <v>2</v>
      </c>
      <c r="D1898" s="2">
        <v>0</v>
      </c>
      <c r="E1898" s="11"/>
    </row>
    <row r="1899" spans="1:5" x14ac:dyDescent="0.25">
      <c r="B1899" t="s">
        <v>16</v>
      </c>
      <c r="C1899" t="s">
        <v>2</v>
      </c>
      <c r="D1899" s="2">
        <v>22</v>
      </c>
      <c r="E1899"/>
    </row>
    <row r="1901" spans="1:5" ht="30" x14ac:dyDescent="0.25">
      <c r="B1901" t="s">
        <v>24</v>
      </c>
      <c r="C1901" t="s">
        <v>2</v>
      </c>
      <c r="D1901" s="6">
        <f>Pending!F919</f>
        <v>65424909</v>
      </c>
      <c r="E1901" s="39" t="s">
        <v>527</v>
      </c>
    </row>
    <row r="1902" spans="1:5" x14ac:dyDescent="0.25">
      <c r="B1902" t="s">
        <v>25</v>
      </c>
      <c r="C1902" t="s">
        <v>2</v>
      </c>
      <c r="D1902" s="6">
        <f>Pending!K919</f>
        <v>1158555</v>
      </c>
      <c r="E1902" s="11" t="s">
        <v>521</v>
      </c>
    </row>
    <row r="1904" spans="1:5" x14ac:dyDescent="0.25">
      <c r="A1904" s="51"/>
      <c r="B1904" s="51"/>
      <c r="C1904" s="51"/>
      <c r="D1904" s="51"/>
      <c r="E1904" s="51"/>
    </row>
    <row r="1905" spans="1:5" x14ac:dyDescent="0.25">
      <c r="A1905" s="3" t="s">
        <v>540</v>
      </c>
      <c r="B1905" t="s">
        <v>1</v>
      </c>
      <c r="C1905" t="s">
        <v>2</v>
      </c>
      <c r="D1905" s="2">
        <v>8</v>
      </c>
      <c r="E1905" s="11" t="s">
        <v>542</v>
      </c>
    </row>
    <row r="1906" spans="1:5" x14ac:dyDescent="0.25">
      <c r="A1906" s="27" t="s">
        <v>147</v>
      </c>
      <c r="B1906" t="s">
        <v>3</v>
      </c>
      <c r="C1906" t="s">
        <v>2</v>
      </c>
      <c r="D1906" s="2">
        <v>7</v>
      </c>
      <c r="E1906" s="2" t="s">
        <v>94</v>
      </c>
    </row>
    <row r="1907" spans="1:5" x14ac:dyDescent="0.25">
      <c r="B1907" t="s">
        <v>4</v>
      </c>
      <c r="C1907" t="s">
        <v>2</v>
      </c>
      <c r="D1907" s="2">
        <v>9</v>
      </c>
    </row>
    <row r="1908" spans="1:5" x14ac:dyDescent="0.25">
      <c r="B1908" t="s">
        <v>5</v>
      </c>
      <c r="C1908" t="s">
        <v>2</v>
      </c>
      <c r="D1908" s="2">
        <v>0</v>
      </c>
      <c r="E1908" s="4"/>
    </row>
    <row r="1909" spans="1:5" x14ac:dyDescent="0.25">
      <c r="B1909" t="s">
        <v>6</v>
      </c>
      <c r="C1909" t="s">
        <v>2</v>
      </c>
      <c r="D1909" s="2">
        <v>0</v>
      </c>
      <c r="E1909" s="8"/>
    </row>
    <row r="1910" spans="1:5" x14ac:dyDescent="0.25">
      <c r="B1910" t="s">
        <v>7</v>
      </c>
      <c r="C1910" t="s">
        <v>2</v>
      </c>
      <c r="D1910" s="2">
        <v>3</v>
      </c>
      <c r="E1910" s="8"/>
    </row>
    <row r="1911" spans="1:5" x14ac:dyDescent="0.25">
      <c r="E1911" s="4"/>
    </row>
    <row r="1912" spans="1:5" x14ac:dyDescent="0.25">
      <c r="B1912" t="s">
        <v>243</v>
      </c>
      <c r="C1912" t="s">
        <v>2</v>
      </c>
      <c r="D1912" s="6">
        <f>SUM(D1913:D1914)</f>
        <v>10261337</v>
      </c>
      <c r="E1912" s="4"/>
    </row>
    <row r="1913" spans="1:5" x14ac:dyDescent="0.25">
      <c r="B1913" t="s">
        <v>19</v>
      </c>
      <c r="C1913" t="s">
        <v>2</v>
      </c>
      <c r="D1913" s="6">
        <v>8914882</v>
      </c>
    </row>
    <row r="1914" spans="1:5" x14ac:dyDescent="0.25">
      <c r="B1914" t="s">
        <v>20</v>
      </c>
      <c r="C1914" t="s">
        <v>2</v>
      </c>
      <c r="D1914" s="6">
        <v>1346455</v>
      </c>
      <c r="E1914" s="11"/>
    </row>
    <row r="1916" spans="1:5" x14ac:dyDescent="0.25">
      <c r="B1916" t="s">
        <v>12</v>
      </c>
      <c r="C1916" t="s">
        <v>2</v>
      </c>
      <c r="D1916" s="6">
        <v>289976</v>
      </c>
      <c r="E1916" s="11" t="s">
        <v>299</v>
      </c>
    </row>
    <row r="1918" spans="1:5" x14ac:dyDescent="0.25">
      <c r="B1918" t="s">
        <v>14</v>
      </c>
      <c r="C1918" t="s">
        <v>2</v>
      </c>
      <c r="D1918" s="2">
        <v>0</v>
      </c>
      <c r="E1918" s="11"/>
    </row>
    <row r="1919" spans="1:5" x14ac:dyDescent="0.25">
      <c r="B1919" t="s">
        <v>16</v>
      </c>
      <c r="C1919" t="s">
        <v>2</v>
      </c>
      <c r="D1919" s="2">
        <v>18</v>
      </c>
      <c r="E1919"/>
    </row>
    <row r="1921" spans="1:5" ht="30" x14ac:dyDescent="0.25">
      <c r="B1921" t="s">
        <v>24</v>
      </c>
      <c r="C1921" t="s">
        <v>2</v>
      </c>
      <c r="D1921" s="6">
        <f>Pending!F932</f>
        <v>67973356</v>
      </c>
      <c r="E1921" s="39" t="s">
        <v>527</v>
      </c>
    </row>
    <row r="1922" spans="1:5" x14ac:dyDescent="0.25">
      <c r="B1922" t="s">
        <v>25</v>
      </c>
      <c r="C1922" t="s">
        <v>2</v>
      </c>
      <c r="D1922" s="6">
        <f>Pending!K932</f>
        <v>854031</v>
      </c>
      <c r="E1922" s="11" t="s">
        <v>541</v>
      </c>
    </row>
    <row r="1924" spans="1:5" x14ac:dyDescent="0.25">
      <c r="A1924" s="51"/>
      <c r="B1924" s="51"/>
      <c r="C1924" s="51"/>
      <c r="D1924" s="51"/>
      <c r="E1924" s="51"/>
    </row>
    <row r="1925" spans="1:5" x14ac:dyDescent="0.25">
      <c r="A1925" s="3" t="s">
        <v>543</v>
      </c>
      <c r="B1925" t="s">
        <v>1</v>
      </c>
      <c r="C1925" t="s">
        <v>2</v>
      </c>
      <c r="D1925" s="2">
        <v>7</v>
      </c>
      <c r="E1925" s="11" t="s">
        <v>546</v>
      </c>
    </row>
    <row r="1926" spans="1:5" x14ac:dyDescent="0.25">
      <c r="A1926" s="27" t="s">
        <v>161</v>
      </c>
      <c r="B1926" t="s">
        <v>3</v>
      </c>
      <c r="C1926" t="s">
        <v>2</v>
      </c>
      <c r="D1926" s="2">
        <v>59</v>
      </c>
      <c r="E1926" s="2" t="s">
        <v>94</v>
      </c>
    </row>
    <row r="1927" spans="1:5" x14ac:dyDescent="0.25">
      <c r="B1927" t="s">
        <v>4</v>
      </c>
      <c r="C1927" t="s">
        <v>2</v>
      </c>
      <c r="D1927" s="2">
        <v>60</v>
      </c>
    </row>
    <row r="1928" spans="1:5" x14ac:dyDescent="0.25">
      <c r="B1928" t="s">
        <v>5</v>
      </c>
      <c r="C1928" t="s">
        <v>2</v>
      </c>
      <c r="D1928" s="2">
        <v>0</v>
      </c>
      <c r="E1928" s="4"/>
    </row>
    <row r="1929" spans="1:5" x14ac:dyDescent="0.25">
      <c r="B1929" t="s">
        <v>6</v>
      </c>
      <c r="C1929" t="s">
        <v>2</v>
      </c>
      <c r="D1929" s="2">
        <v>0</v>
      </c>
      <c r="E1929" s="8"/>
    </row>
    <row r="1930" spans="1:5" x14ac:dyDescent="0.25">
      <c r="B1930" t="s">
        <v>7</v>
      </c>
      <c r="C1930" t="s">
        <v>2</v>
      </c>
      <c r="D1930" s="2">
        <v>3</v>
      </c>
      <c r="E1930" s="8"/>
    </row>
    <row r="1931" spans="1:5" x14ac:dyDescent="0.25">
      <c r="E1931" s="4"/>
    </row>
    <row r="1932" spans="1:5" x14ac:dyDescent="0.25">
      <c r="B1932" t="s">
        <v>243</v>
      </c>
      <c r="C1932" t="s">
        <v>2</v>
      </c>
      <c r="D1932" s="6">
        <f>SUM(D1933:D1934)</f>
        <v>24652741</v>
      </c>
      <c r="E1932" s="4"/>
    </row>
    <row r="1933" spans="1:5" x14ac:dyDescent="0.25">
      <c r="B1933" t="s">
        <v>19</v>
      </c>
      <c r="C1933" t="s">
        <v>2</v>
      </c>
      <c r="D1933" s="6">
        <v>12662516</v>
      </c>
    </row>
    <row r="1934" spans="1:5" x14ac:dyDescent="0.25">
      <c r="B1934" t="s">
        <v>20</v>
      </c>
      <c r="C1934" t="s">
        <v>2</v>
      </c>
      <c r="D1934" s="6">
        <v>11990225</v>
      </c>
      <c r="E1934" s="11"/>
    </row>
    <row r="1936" spans="1:5" x14ac:dyDescent="0.25">
      <c r="B1936" t="s">
        <v>12</v>
      </c>
      <c r="C1936" t="s">
        <v>2</v>
      </c>
      <c r="D1936" s="6">
        <v>0</v>
      </c>
      <c r="E1936" s="11" t="s">
        <v>289</v>
      </c>
    </row>
    <row r="1938" spans="1:5" x14ac:dyDescent="0.25">
      <c r="B1938" t="s">
        <v>14</v>
      </c>
      <c r="C1938" t="s">
        <v>2</v>
      </c>
      <c r="D1938" s="2">
        <v>1</v>
      </c>
      <c r="E1938" s="11" t="s">
        <v>547</v>
      </c>
    </row>
    <row r="1939" spans="1:5" x14ac:dyDescent="0.25">
      <c r="B1939" t="s">
        <v>16</v>
      </c>
      <c r="C1939" t="s">
        <v>2</v>
      </c>
      <c r="D1939" s="2">
        <v>25</v>
      </c>
      <c r="E1939"/>
    </row>
    <row r="1941" spans="1:5" ht="30" x14ac:dyDescent="0.25">
      <c r="B1941" t="s">
        <v>24</v>
      </c>
      <c r="C1941" t="s">
        <v>2</v>
      </c>
      <c r="D1941" s="6">
        <f>Pending!F944</f>
        <v>58378338</v>
      </c>
      <c r="E1941" s="39" t="s">
        <v>545</v>
      </c>
    </row>
    <row r="1942" spans="1:5" x14ac:dyDescent="0.25">
      <c r="B1942" t="s">
        <v>25</v>
      </c>
      <c r="C1942" t="s">
        <v>2</v>
      </c>
      <c r="D1942" s="6">
        <f>Pending!K944</f>
        <v>854031</v>
      </c>
      <c r="E1942" s="11" t="s">
        <v>164</v>
      </c>
    </row>
    <row r="1944" spans="1:5" x14ac:dyDescent="0.25">
      <c r="A1944" s="51"/>
      <c r="B1944" s="51"/>
      <c r="C1944" s="51"/>
      <c r="D1944" s="51"/>
      <c r="E1944" s="51"/>
    </row>
    <row r="1945" spans="1:5" x14ac:dyDescent="0.25">
      <c r="A1945" s="3" t="s">
        <v>555</v>
      </c>
      <c r="B1945" t="s">
        <v>1</v>
      </c>
      <c r="C1945" t="s">
        <v>2</v>
      </c>
      <c r="D1945" s="2">
        <v>7</v>
      </c>
      <c r="E1945" s="11" t="s">
        <v>546</v>
      </c>
    </row>
    <row r="1946" spans="1:5" x14ac:dyDescent="0.25">
      <c r="A1946" s="27" t="s">
        <v>162</v>
      </c>
      <c r="B1946" t="s">
        <v>3</v>
      </c>
      <c r="C1946" t="s">
        <v>2</v>
      </c>
      <c r="D1946" s="2">
        <v>58</v>
      </c>
      <c r="E1946" s="2" t="s">
        <v>94</v>
      </c>
    </row>
    <row r="1947" spans="1:5" x14ac:dyDescent="0.25">
      <c r="B1947" t="s">
        <v>4</v>
      </c>
      <c r="C1947" t="s">
        <v>2</v>
      </c>
      <c r="D1947" s="2">
        <v>55</v>
      </c>
    </row>
    <row r="1948" spans="1:5" x14ac:dyDescent="0.25">
      <c r="B1948" t="s">
        <v>5</v>
      </c>
      <c r="C1948" t="s">
        <v>2</v>
      </c>
      <c r="D1948" s="2">
        <v>0</v>
      </c>
      <c r="E1948" s="4"/>
    </row>
    <row r="1949" spans="1:5" x14ac:dyDescent="0.25">
      <c r="B1949" t="s">
        <v>6</v>
      </c>
      <c r="C1949" t="s">
        <v>2</v>
      </c>
      <c r="D1949" s="2">
        <v>0</v>
      </c>
      <c r="E1949" s="8"/>
    </row>
    <row r="1950" spans="1:5" x14ac:dyDescent="0.25">
      <c r="B1950" t="s">
        <v>7</v>
      </c>
      <c r="C1950" t="s">
        <v>2</v>
      </c>
      <c r="D1950" s="2">
        <v>3</v>
      </c>
      <c r="E1950" s="8"/>
    </row>
    <row r="1951" spans="1:5" x14ac:dyDescent="0.25">
      <c r="E1951" s="4"/>
    </row>
    <row r="1952" spans="1:5" x14ac:dyDescent="0.25">
      <c r="B1952" t="s">
        <v>243</v>
      </c>
      <c r="C1952" t="s">
        <v>2</v>
      </c>
      <c r="D1952" s="6">
        <f>SUM(D1953:D1954)</f>
        <v>8278604</v>
      </c>
      <c r="E1952" s="4"/>
    </row>
    <row r="1953" spans="1:5" x14ac:dyDescent="0.25">
      <c r="B1953" t="s">
        <v>19</v>
      </c>
      <c r="C1953" t="s">
        <v>2</v>
      </c>
      <c r="D1953" s="6">
        <v>6522449</v>
      </c>
    </row>
    <row r="1954" spans="1:5" x14ac:dyDescent="0.25">
      <c r="B1954" t="s">
        <v>20</v>
      </c>
      <c r="C1954" t="s">
        <v>2</v>
      </c>
      <c r="D1954" s="6">
        <v>1756155</v>
      </c>
      <c r="E1954" s="11"/>
    </row>
    <row r="1956" spans="1:5" x14ac:dyDescent="0.25">
      <c r="B1956" t="s">
        <v>12</v>
      </c>
      <c r="C1956" t="s">
        <v>2</v>
      </c>
      <c r="D1956" s="6">
        <v>0</v>
      </c>
      <c r="E1956" s="11" t="s">
        <v>289</v>
      </c>
    </row>
    <row r="1958" spans="1:5" x14ac:dyDescent="0.25">
      <c r="B1958" t="s">
        <v>14</v>
      </c>
      <c r="C1958" t="s">
        <v>2</v>
      </c>
      <c r="D1958" s="2">
        <v>0</v>
      </c>
      <c r="E1958" s="11"/>
    </row>
    <row r="1959" spans="1:5" x14ac:dyDescent="0.25">
      <c r="B1959" t="s">
        <v>16</v>
      </c>
      <c r="C1959" t="s">
        <v>2</v>
      </c>
      <c r="D1959" s="2">
        <v>5</v>
      </c>
      <c r="E1959"/>
    </row>
    <row r="1961" spans="1:5" ht="30" x14ac:dyDescent="0.25">
      <c r="B1961" t="s">
        <v>24</v>
      </c>
      <c r="C1961" t="s">
        <v>2</v>
      </c>
      <c r="D1961" s="6">
        <f>Pending!F956</f>
        <v>58378338</v>
      </c>
      <c r="E1961" s="39" t="s">
        <v>545</v>
      </c>
    </row>
    <row r="1962" spans="1:5" x14ac:dyDescent="0.25">
      <c r="B1962" t="s">
        <v>25</v>
      </c>
      <c r="C1962" t="s">
        <v>2</v>
      </c>
      <c r="D1962" s="6">
        <f>Pending!K956</f>
        <v>854031</v>
      </c>
      <c r="E1962" s="11" t="s">
        <v>164</v>
      </c>
    </row>
    <row r="1964" spans="1:5" x14ac:dyDescent="0.25">
      <c r="A1964" s="51"/>
      <c r="B1964" s="51"/>
      <c r="C1964" s="51"/>
      <c r="D1964" s="51"/>
      <c r="E1964" s="51"/>
    </row>
    <row r="1965" spans="1:5" x14ac:dyDescent="0.25">
      <c r="A1965" s="3" t="s">
        <v>558</v>
      </c>
      <c r="B1965" t="s">
        <v>1</v>
      </c>
      <c r="C1965" t="s">
        <v>2</v>
      </c>
      <c r="D1965" s="2">
        <v>14</v>
      </c>
      <c r="E1965" s="11" t="s">
        <v>559</v>
      </c>
    </row>
    <row r="1966" spans="1:5" x14ac:dyDescent="0.25">
      <c r="A1966" s="27" t="s">
        <v>177</v>
      </c>
      <c r="B1966" t="s">
        <v>3</v>
      </c>
      <c r="C1966" t="s">
        <v>2</v>
      </c>
      <c r="D1966" s="2">
        <v>4</v>
      </c>
      <c r="E1966" s="2" t="s">
        <v>94</v>
      </c>
    </row>
    <row r="1967" spans="1:5" x14ac:dyDescent="0.25">
      <c r="B1967" t="s">
        <v>4</v>
      </c>
      <c r="C1967" t="s">
        <v>2</v>
      </c>
      <c r="D1967" s="2">
        <v>3</v>
      </c>
    </row>
    <row r="1968" spans="1:5" x14ac:dyDescent="0.25">
      <c r="B1968" t="s">
        <v>5</v>
      </c>
      <c r="C1968" t="s">
        <v>2</v>
      </c>
      <c r="D1968" s="2">
        <v>0</v>
      </c>
      <c r="E1968" s="4"/>
    </row>
    <row r="1969" spans="2:5" x14ac:dyDescent="0.25">
      <c r="B1969" t="s">
        <v>6</v>
      </c>
      <c r="C1969" t="s">
        <v>2</v>
      </c>
      <c r="D1969" s="2">
        <v>0</v>
      </c>
      <c r="E1969" s="8"/>
    </row>
    <row r="1970" spans="2:5" x14ac:dyDescent="0.25">
      <c r="B1970" t="s">
        <v>7</v>
      </c>
      <c r="C1970" t="s">
        <v>2</v>
      </c>
      <c r="D1970" s="2">
        <v>3</v>
      </c>
      <c r="E1970" s="50"/>
    </row>
    <row r="1971" spans="2:5" x14ac:dyDescent="0.25">
      <c r="E1971" s="4"/>
    </row>
    <row r="1972" spans="2:5" x14ac:dyDescent="0.25">
      <c r="B1972" t="s">
        <v>243</v>
      </c>
      <c r="C1972" t="s">
        <v>2</v>
      </c>
      <c r="D1972" s="6">
        <f>SUM(D1973:D1974)</f>
        <v>13641114</v>
      </c>
      <c r="E1972" s="4"/>
    </row>
    <row r="1973" spans="2:5" x14ac:dyDescent="0.25">
      <c r="B1973" t="s">
        <v>19</v>
      </c>
      <c r="C1973" t="s">
        <v>2</v>
      </c>
      <c r="D1973" s="6">
        <v>11902835</v>
      </c>
    </row>
    <row r="1974" spans="2:5" x14ac:dyDescent="0.25">
      <c r="B1974" t="s">
        <v>20</v>
      </c>
      <c r="C1974" t="s">
        <v>2</v>
      </c>
      <c r="D1974" s="6">
        <v>1738279</v>
      </c>
      <c r="E1974" s="11"/>
    </row>
    <row r="1976" spans="2:5" x14ac:dyDescent="0.25">
      <c r="B1976" t="s">
        <v>12</v>
      </c>
      <c r="C1976" t="s">
        <v>2</v>
      </c>
      <c r="D1976" s="6">
        <v>387451</v>
      </c>
      <c r="E1976" s="11" t="s">
        <v>361</v>
      </c>
    </row>
    <row r="1978" spans="2:5" x14ac:dyDescent="0.25">
      <c r="B1978" t="s">
        <v>14</v>
      </c>
      <c r="C1978" t="s">
        <v>2</v>
      </c>
      <c r="D1978" s="2">
        <v>0</v>
      </c>
      <c r="E1978" s="11"/>
    </row>
    <row r="1979" spans="2:5" x14ac:dyDescent="0.25">
      <c r="B1979" t="s">
        <v>16</v>
      </c>
      <c r="C1979" t="s">
        <v>2</v>
      </c>
      <c r="D1979" s="2">
        <v>21</v>
      </c>
      <c r="E1979"/>
    </row>
    <row r="1981" spans="2:5" ht="30" x14ac:dyDescent="0.25">
      <c r="B1981" t="s">
        <v>24</v>
      </c>
      <c r="C1981" t="s">
        <v>2</v>
      </c>
      <c r="D1981" s="6">
        <v>61951237</v>
      </c>
      <c r="E1981" s="39" t="s">
        <v>545</v>
      </c>
    </row>
    <row r="1982" spans="2:5" x14ac:dyDescent="0.25">
      <c r="B1982" t="s">
        <v>25</v>
      </c>
      <c r="C1982" t="s">
        <v>2</v>
      </c>
      <c r="D1982" s="6">
        <f>Pending!K976</f>
        <v>854031</v>
      </c>
      <c r="E1982" s="11" t="s">
        <v>164</v>
      </c>
    </row>
    <row r="1985" spans="1:5" x14ac:dyDescent="0.25">
      <c r="A1985" s="51"/>
      <c r="B1985" s="51"/>
      <c r="C1985" s="51"/>
      <c r="D1985" s="51"/>
      <c r="E1985" s="51"/>
    </row>
    <row r="1986" spans="1:5" x14ac:dyDescent="0.25">
      <c r="A1986" s="3" t="s">
        <v>561</v>
      </c>
      <c r="B1986" t="s">
        <v>1</v>
      </c>
      <c r="C1986" t="s">
        <v>2</v>
      </c>
      <c r="D1986" s="2">
        <v>3</v>
      </c>
      <c r="E1986" s="11" t="s">
        <v>562</v>
      </c>
    </row>
    <row r="1987" spans="1:5" x14ac:dyDescent="0.25">
      <c r="A1987" s="27" t="s">
        <v>176</v>
      </c>
      <c r="B1987" t="s">
        <v>3</v>
      </c>
      <c r="C1987" t="s">
        <v>2</v>
      </c>
      <c r="D1987" s="2">
        <v>24</v>
      </c>
      <c r="E1987" s="2" t="s">
        <v>94</v>
      </c>
    </row>
    <row r="1988" spans="1:5" x14ac:dyDescent="0.25">
      <c r="B1988" t="s">
        <v>4</v>
      </c>
      <c r="C1988" t="s">
        <v>2</v>
      </c>
      <c r="D1988" s="2">
        <v>13</v>
      </c>
    </row>
    <row r="1989" spans="1:5" x14ac:dyDescent="0.25">
      <c r="B1989" t="s">
        <v>5</v>
      </c>
      <c r="C1989" t="s">
        <v>2</v>
      </c>
      <c r="D1989" s="2">
        <v>0</v>
      </c>
      <c r="E1989" s="4"/>
    </row>
    <row r="1990" spans="1:5" x14ac:dyDescent="0.25">
      <c r="B1990" t="s">
        <v>6</v>
      </c>
      <c r="C1990" t="s">
        <v>2</v>
      </c>
      <c r="D1990" s="2">
        <v>0</v>
      </c>
      <c r="E1990" s="8"/>
    </row>
    <row r="1991" spans="1:5" x14ac:dyDescent="0.25">
      <c r="B1991" t="s">
        <v>7</v>
      </c>
      <c r="C1991" t="s">
        <v>2</v>
      </c>
      <c r="D1991" s="2">
        <v>2</v>
      </c>
      <c r="E1991" s="50" t="s">
        <v>560</v>
      </c>
    </row>
    <row r="1992" spans="1:5" x14ac:dyDescent="0.25">
      <c r="E1992" s="4"/>
    </row>
    <row r="1993" spans="1:5" x14ac:dyDescent="0.25">
      <c r="B1993" t="s">
        <v>243</v>
      </c>
      <c r="C1993" t="s">
        <v>2</v>
      </c>
      <c r="D1993" s="6">
        <f>SUM(D1994:D1995)</f>
        <v>4747065</v>
      </c>
      <c r="E1993" s="4"/>
    </row>
    <row r="1994" spans="1:5" x14ac:dyDescent="0.25">
      <c r="B1994" t="s">
        <v>19</v>
      </c>
      <c r="C1994" t="s">
        <v>2</v>
      </c>
      <c r="D1994" s="6">
        <v>2855396</v>
      </c>
    </row>
    <row r="1995" spans="1:5" x14ac:dyDescent="0.25">
      <c r="B1995" t="s">
        <v>20</v>
      </c>
      <c r="C1995" t="s">
        <v>2</v>
      </c>
      <c r="D1995" s="6">
        <v>1891669</v>
      </c>
      <c r="E1995" s="11"/>
    </row>
    <row r="1997" spans="1:5" x14ac:dyDescent="0.25">
      <c r="B1997" t="s">
        <v>12</v>
      </c>
      <c r="C1997" t="s">
        <v>2</v>
      </c>
      <c r="D1997" s="6">
        <v>94500</v>
      </c>
      <c r="E1997" s="11" t="s">
        <v>371</v>
      </c>
    </row>
    <row r="1999" spans="1:5" x14ac:dyDescent="0.25">
      <c r="B1999" t="s">
        <v>14</v>
      </c>
      <c r="C1999" t="s">
        <v>2</v>
      </c>
      <c r="D1999" s="2">
        <v>0</v>
      </c>
      <c r="E1999" s="11"/>
    </row>
    <row r="2000" spans="1:5" x14ac:dyDescent="0.25">
      <c r="B2000" t="s">
        <v>16</v>
      </c>
      <c r="C2000" t="s">
        <v>2</v>
      </c>
      <c r="D2000" s="2">
        <v>10</v>
      </c>
      <c r="E2000"/>
    </row>
    <row r="2002" spans="1:5" ht="30" x14ac:dyDescent="0.25">
      <c r="B2002" t="s">
        <v>24</v>
      </c>
      <c r="C2002" t="s">
        <v>2</v>
      </c>
      <c r="D2002" s="6">
        <f>Pending!F981</f>
        <v>62131751</v>
      </c>
      <c r="E2002" s="39" t="s">
        <v>545</v>
      </c>
    </row>
    <row r="2003" spans="1:5" x14ac:dyDescent="0.25">
      <c r="B2003" t="s">
        <v>25</v>
      </c>
      <c r="C2003" t="s">
        <v>2</v>
      </c>
      <c r="D2003" s="6">
        <f>Pending!K981</f>
        <v>854031</v>
      </c>
      <c r="E2003" s="11" t="s">
        <v>164</v>
      </c>
    </row>
    <row r="2006" spans="1:5" x14ac:dyDescent="0.25">
      <c r="A2006" s="51"/>
      <c r="B2006" s="51"/>
      <c r="C2006" s="51"/>
      <c r="D2006" s="51"/>
      <c r="E2006" s="51"/>
    </row>
    <row r="2007" spans="1:5" x14ac:dyDescent="0.25">
      <c r="A2007" s="3" t="s">
        <v>564</v>
      </c>
      <c r="B2007" t="s">
        <v>1</v>
      </c>
      <c r="C2007" t="s">
        <v>2</v>
      </c>
      <c r="D2007" s="2">
        <v>0</v>
      </c>
      <c r="E2007" s="11" t="s">
        <v>562</v>
      </c>
    </row>
    <row r="2008" spans="1:5" x14ac:dyDescent="0.25">
      <c r="A2008" s="27" t="s">
        <v>175</v>
      </c>
      <c r="B2008" t="s">
        <v>3</v>
      </c>
      <c r="C2008" t="s">
        <v>2</v>
      </c>
      <c r="D2008" s="2">
        <v>0</v>
      </c>
      <c r="E2008" s="2" t="s">
        <v>94</v>
      </c>
    </row>
    <row r="2009" spans="1:5" x14ac:dyDescent="0.25">
      <c r="B2009" t="s">
        <v>4</v>
      </c>
      <c r="C2009" t="s">
        <v>2</v>
      </c>
      <c r="D2009" s="2">
        <v>0</v>
      </c>
    </row>
    <row r="2010" spans="1:5" x14ac:dyDescent="0.25">
      <c r="B2010" t="s">
        <v>5</v>
      </c>
      <c r="C2010" t="s">
        <v>2</v>
      </c>
      <c r="D2010" s="2">
        <v>0</v>
      </c>
      <c r="E2010" s="4"/>
    </row>
    <row r="2011" spans="1:5" x14ac:dyDescent="0.25">
      <c r="B2011" t="s">
        <v>6</v>
      </c>
      <c r="C2011" t="s">
        <v>2</v>
      </c>
      <c r="D2011" s="2">
        <v>0</v>
      </c>
      <c r="E2011" s="8"/>
    </row>
    <row r="2012" spans="1:5" x14ac:dyDescent="0.25">
      <c r="B2012" t="s">
        <v>7</v>
      </c>
      <c r="C2012" t="s">
        <v>2</v>
      </c>
      <c r="D2012" s="2">
        <v>2</v>
      </c>
      <c r="E2012" s="50" t="s">
        <v>560</v>
      </c>
    </row>
    <row r="2013" spans="1:5" x14ac:dyDescent="0.25">
      <c r="E2013" s="4"/>
    </row>
    <row r="2014" spans="1:5" x14ac:dyDescent="0.25">
      <c r="B2014" t="s">
        <v>243</v>
      </c>
      <c r="C2014" t="s">
        <v>2</v>
      </c>
      <c r="D2014" s="6">
        <f>SUM(D2015:D2016)</f>
        <v>0</v>
      </c>
      <c r="E2014" s="4"/>
    </row>
    <row r="2015" spans="1:5" x14ac:dyDescent="0.25">
      <c r="B2015" t="s">
        <v>19</v>
      </c>
      <c r="C2015" t="s">
        <v>2</v>
      </c>
      <c r="D2015" s="6">
        <v>0</v>
      </c>
    </row>
    <row r="2016" spans="1:5" x14ac:dyDescent="0.25">
      <c r="B2016" t="s">
        <v>20</v>
      </c>
      <c r="C2016" t="s">
        <v>2</v>
      </c>
      <c r="D2016" s="6">
        <v>0</v>
      </c>
      <c r="E2016" s="11"/>
    </row>
    <row r="2018" spans="2:5" x14ac:dyDescent="0.25">
      <c r="B2018" t="s">
        <v>12</v>
      </c>
      <c r="C2018" t="s">
        <v>2</v>
      </c>
      <c r="D2018" s="6">
        <v>0</v>
      </c>
      <c r="E2018" s="11" t="s">
        <v>371</v>
      </c>
    </row>
    <row r="2020" spans="2:5" x14ac:dyDescent="0.25">
      <c r="B2020" t="s">
        <v>14</v>
      </c>
      <c r="C2020" t="s">
        <v>2</v>
      </c>
      <c r="D2020" s="2">
        <v>0</v>
      </c>
      <c r="E2020" s="11"/>
    </row>
    <row r="2021" spans="2:5" x14ac:dyDescent="0.25">
      <c r="B2021" t="s">
        <v>16</v>
      </c>
      <c r="C2021" t="s">
        <v>2</v>
      </c>
      <c r="D2021" s="2">
        <v>0</v>
      </c>
      <c r="E2021"/>
    </row>
    <row r="2023" spans="2:5" ht="30" x14ac:dyDescent="0.25">
      <c r="B2023" t="s">
        <v>24</v>
      </c>
      <c r="C2023" t="s">
        <v>2</v>
      </c>
      <c r="D2023" s="6">
        <f>Pending!F1002</f>
        <v>0</v>
      </c>
      <c r="E2023" s="39" t="s">
        <v>545</v>
      </c>
    </row>
    <row r="2024" spans="2:5" x14ac:dyDescent="0.25">
      <c r="B2024" t="s">
        <v>25</v>
      </c>
      <c r="C2024" t="s">
        <v>2</v>
      </c>
      <c r="D2024" s="6">
        <f>Pending!K1002</f>
        <v>0</v>
      </c>
      <c r="E2024" s="11" t="s">
        <v>164</v>
      </c>
    </row>
  </sheetData>
  <mergeCells count="84">
    <mergeCell ref="A1985:E1985"/>
    <mergeCell ref="A485:E485"/>
    <mergeCell ref="A629:E629"/>
    <mergeCell ref="A1884:E1884"/>
    <mergeCell ref="A508:E508"/>
    <mergeCell ref="A552:E552"/>
    <mergeCell ref="A847:E847"/>
    <mergeCell ref="A805:E805"/>
    <mergeCell ref="A718:E718"/>
    <mergeCell ref="A740:E740"/>
    <mergeCell ref="A762:E762"/>
    <mergeCell ref="A826:E826"/>
    <mergeCell ref="A673:E673"/>
    <mergeCell ref="A651:E651"/>
    <mergeCell ref="A695:E695"/>
    <mergeCell ref="A1417:E1417"/>
    <mergeCell ref="A889:E889"/>
    <mergeCell ref="A868:E868"/>
    <mergeCell ref="A783:E783"/>
    <mergeCell ref="A530:E530"/>
    <mergeCell ref="A1190:E1190"/>
    <mergeCell ref="A1275:E1275"/>
    <mergeCell ref="A1233:E1233"/>
    <mergeCell ref="A1212:E1212"/>
    <mergeCell ref="A1254:E1254"/>
    <mergeCell ref="A463:E463"/>
    <mergeCell ref="E26:F27"/>
    <mergeCell ref="A350:E350"/>
    <mergeCell ref="A372:E372"/>
    <mergeCell ref="A394:E394"/>
    <mergeCell ref="A417:E417"/>
    <mergeCell ref="A259:E259"/>
    <mergeCell ref="A328:E328"/>
    <mergeCell ref="A304:E304"/>
    <mergeCell ref="A281:E281"/>
    <mergeCell ref="A440:E440"/>
    <mergeCell ref="A606:E606"/>
    <mergeCell ref="A574:E574"/>
    <mergeCell ref="A912:E912"/>
    <mergeCell ref="A934:E934"/>
    <mergeCell ref="A1397:E1397"/>
    <mergeCell ref="A1336:E1336"/>
    <mergeCell ref="A1316:E1316"/>
    <mergeCell ref="A1357:E1357"/>
    <mergeCell ref="A1377:E1377"/>
    <mergeCell ref="A1087:E1087"/>
    <mergeCell ref="A1129:E1129"/>
    <mergeCell ref="A1108:E1108"/>
    <mergeCell ref="A978:E978"/>
    <mergeCell ref="A1296:E1296"/>
    <mergeCell ref="A1066:E1066"/>
    <mergeCell ref="A1000:E1000"/>
    <mergeCell ref="A956:E956"/>
    <mergeCell ref="A1022:E1022"/>
    <mergeCell ref="A1044:E1044"/>
    <mergeCell ref="A1701:E1701"/>
    <mergeCell ref="A1681:E1681"/>
    <mergeCell ref="A1661:E1661"/>
    <mergeCell ref="A1621:E1621"/>
    <mergeCell ref="A1438:E1438"/>
    <mergeCell ref="A1459:E1459"/>
    <mergeCell ref="A1561:E1561"/>
    <mergeCell ref="A1581:E1581"/>
    <mergeCell ref="A1500:E1500"/>
    <mergeCell ref="A1170:E1170"/>
    <mergeCell ref="A1150:E1150"/>
    <mergeCell ref="A1521:E1521"/>
    <mergeCell ref="A1541:E1541"/>
    <mergeCell ref="A2006:E2006"/>
    <mergeCell ref="A1944:E1944"/>
    <mergeCell ref="A1904:E1904"/>
    <mergeCell ref="A1864:E1864"/>
    <mergeCell ref="A1480:E1480"/>
    <mergeCell ref="A1781:E1781"/>
    <mergeCell ref="A1761:E1761"/>
    <mergeCell ref="A1822:E1822"/>
    <mergeCell ref="A1843:E1843"/>
    <mergeCell ref="A1924:E1924"/>
    <mergeCell ref="A1801:E1801"/>
    <mergeCell ref="A1741:E1741"/>
    <mergeCell ref="A1601:E1601"/>
    <mergeCell ref="A1641:E1641"/>
    <mergeCell ref="A1721:E1721"/>
    <mergeCell ref="A1964:E196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993"/>
  <sheetViews>
    <sheetView topLeftCell="A970" workbookViewId="0">
      <selection activeCell="A984" sqref="A984"/>
    </sheetView>
  </sheetViews>
  <sheetFormatPr defaultRowHeight="15" x14ac:dyDescent="0.25"/>
  <cols>
    <col min="1" max="1" width="10.7109375" bestFit="1" customWidth="1"/>
    <col min="2" max="2" width="4.42578125" customWidth="1"/>
    <col min="3" max="3" width="29.28515625" customWidth="1"/>
    <col min="4" max="4" width="15.7109375" hidden="1" customWidth="1"/>
    <col min="5" max="5" width="11.7109375" bestFit="1" customWidth="1"/>
    <col min="6" max="6" width="15.140625" bestFit="1" customWidth="1"/>
    <col min="7" max="7" width="34" bestFit="1" customWidth="1"/>
    <col min="8" max="8" width="19.85546875" bestFit="1" customWidth="1"/>
    <col min="9" max="9" width="18.7109375" bestFit="1" customWidth="1"/>
    <col min="10" max="10" width="18.7109375" customWidth="1"/>
    <col min="11" max="11" width="22.85546875" bestFit="1" customWidth="1"/>
    <col min="12" max="12" width="17" style="27" bestFit="1" customWidth="1"/>
    <col min="13" max="13" width="15.28515625" customWidth="1"/>
    <col min="14" max="14" width="15.42578125" bestFit="1" customWidth="1"/>
  </cols>
  <sheetData>
    <row r="2" spans="1:14" x14ac:dyDescent="0.25">
      <c r="A2" t="s">
        <v>90</v>
      </c>
      <c r="B2" s="12" t="s">
        <v>28</v>
      </c>
      <c r="C2" s="12" t="s">
        <v>29</v>
      </c>
      <c r="D2" s="12" t="s">
        <v>30</v>
      </c>
      <c r="E2" s="12" t="s">
        <v>31</v>
      </c>
      <c r="F2" s="12" t="s">
        <v>32</v>
      </c>
      <c r="G2" s="13" t="s">
        <v>33</v>
      </c>
      <c r="H2" s="13" t="s">
        <v>91</v>
      </c>
      <c r="I2" s="13" t="s">
        <v>34</v>
      </c>
      <c r="J2" s="13"/>
      <c r="K2" s="13" t="s">
        <v>35</v>
      </c>
      <c r="L2" s="25" t="s">
        <v>36</v>
      </c>
      <c r="M2" s="13" t="s">
        <v>37</v>
      </c>
    </row>
    <row r="3" spans="1:14" x14ac:dyDescent="0.25">
      <c r="B3" s="12">
        <v>1</v>
      </c>
      <c r="C3" s="12" t="s">
        <v>38</v>
      </c>
      <c r="D3" s="12" t="s">
        <v>39</v>
      </c>
      <c r="E3" s="12" t="s">
        <v>40</v>
      </c>
      <c r="F3" s="14">
        <v>20128406</v>
      </c>
      <c r="G3" s="13" t="s">
        <v>41</v>
      </c>
      <c r="H3" s="15">
        <v>12877065</v>
      </c>
      <c r="I3" s="15">
        <v>2766145</v>
      </c>
      <c r="J3" s="15"/>
      <c r="K3" s="13"/>
      <c r="L3" s="25" t="s">
        <v>42</v>
      </c>
      <c r="M3" s="15">
        <f>F3-H3-I3</f>
        <v>4485196</v>
      </c>
    </row>
    <row r="4" spans="1:14" x14ac:dyDescent="0.25">
      <c r="B4" s="12">
        <v>2</v>
      </c>
      <c r="C4" s="12" t="s">
        <v>43</v>
      </c>
      <c r="D4" s="12" t="s">
        <v>44</v>
      </c>
      <c r="E4" s="12" t="s">
        <v>40</v>
      </c>
      <c r="F4" s="14">
        <v>2656942</v>
      </c>
      <c r="G4" s="16" t="s">
        <v>45</v>
      </c>
      <c r="H4" s="15"/>
      <c r="I4" s="15">
        <v>737277</v>
      </c>
      <c r="J4" s="15"/>
      <c r="K4" s="13"/>
      <c r="L4" s="25" t="s">
        <v>42</v>
      </c>
      <c r="M4" s="15">
        <f>F4</f>
        <v>2656942</v>
      </c>
    </row>
    <row r="5" spans="1:14" x14ac:dyDescent="0.25">
      <c r="B5" s="12">
        <v>3</v>
      </c>
      <c r="C5" s="12" t="s">
        <v>46</v>
      </c>
      <c r="D5" s="12" t="s">
        <v>47</v>
      </c>
      <c r="E5" s="12" t="s">
        <v>40</v>
      </c>
      <c r="F5" s="14">
        <v>1643514</v>
      </c>
      <c r="G5" s="13" t="s">
        <v>48</v>
      </c>
      <c r="H5" s="15"/>
      <c r="I5" s="15"/>
      <c r="J5" s="15"/>
      <c r="K5" s="13"/>
      <c r="L5" s="25"/>
      <c r="M5" s="15"/>
    </row>
    <row r="6" spans="1:14" x14ac:dyDescent="0.25">
      <c r="B6" s="12">
        <v>4</v>
      </c>
      <c r="C6" s="12" t="s">
        <v>49</v>
      </c>
      <c r="D6" s="12" t="s">
        <v>50</v>
      </c>
      <c r="E6" s="12" t="s">
        <v>40</v>
      </c>
      <c r="F6" s="14">
        <v>858814</v>
      </c>
      <c r="G6" s="13" t="s">
        <v>48</v>
      </c>
      <c r="H6" s="15"/>
      <c r="I6" s="15"/>
      <c r="J6" s="15"/>
      <c r="K6" s="13"/>
      <c r="L6" s="25"/>
      <c r="M6" s="15"/>
    </row>
    <row r="7" spans="1:14" x14ac:dyDescent="0.25">
      <c r="B7" s="12">
        <v>5</v>
      </c>
      <c r="C7" s="12" t="s">
        <v>51</v>
      </c>
      <c r="D7" s="12" t="s">
        <v>52</v>
      </c>
      <c r="E7" s="12" t="s">
        <v>53</v>
      </c>
      <c r="F7" s="14">
        <v>733102</v>
      </c>
      <c r="G7" s="16" t="s">
        <v>45</v>
      </c>
      <c r="H7" s="15"/>
      <c r="I7" s="15"/>
      <c r="J7" s="15"/>
      <c r="K7" s="13"/>
      <c r="L7" s="25" t="s">
        <v>42</v>
      </c>
      <c r="M7" s="15">
        <f>F7</f>
        <v>733102</v>
      </c>
    </row>
    <row r="8" spans="1:14" x14ac:dyDescent="0.25">
      <c r="B8" s="12">
        <v>6</v>
      </c>
      <c r="C8" s="12" t="s">
        <v>54</v>
      </c>
      <c r="D8" s="12" t="s">
        <v>55</v>
      </c>
      <c r="E8" s="12" t="s">
        <v>40</v>
      </c>
      <c r="F8" s="14">
        <v>613815</v>
      </c>
      <c r="G8" s="13" t="s">
        <v>56</v>
      </c>
      <c r="H8" s="15">
        <v>613815</v>
      </c>
      <c r="I8" s="15"/>
      <c r="J8" s="15"/>
      <c r="K8" s="17">
        <v>43368</v>
      </c>
      <c r="L8" s="25"/>
      <c r="M8" s="15"/>
      <c r="N8" t="s">
        <v>79</v>
      </c>
    </row>
    <row r="9" spans="1:14" x14ac:dyDescent="0.25">
      <c r="B9" s="12">
        <v>7</v>
      </c>
      <c r="C9" s="12" t="s">
        <v>57</v>
      </c>
      <c r="D9" s="12" t="s">
        <v>58</v>
      </c>
      <c r="E9" s="12" t="s">
        <v>40</v>
      </c>
      <c r="F9" s="14">
        <v>597614</v>
      </c>
      <c r="G9" s="13" t="s">
        <v>56</v>
      </c>
      <c r="H9" s="15">
        <v>597614</v>
      </c>
      <c r="I9" s="15"/>
      <c r="J9" s="15"/>
      <c r="K9" s="17">
        <v>43369</v>
      </c>
      <c r="L9" s="25"/>
      <c r="M9" s="15"/>
      <c r="N9" t="s">
        <v>79</v>
      </c>
    </row>
    <row r="10" spans="1:14" x14ac:dyDescent="0.25">
      <c r="B10" s="12">
        <v>8</v>
      </c>
      <c r="C10" s="12" t="s">
        <v>59</v>
      </c>
      <c r="D10" s="12" t="s">
        <v>60</v>
      </c>
      <c r="E10" s="12" t="s">
        <v>40</v>
      </c>
      <c r="F10" s="14">
        <v>429539</v>
      </c>
      <c r="G10" s="16" t="s">
        <v>61</v>
      </c>
      <c r="H10" s="15"/>
      <c r="I10" s="15"/>
      <c r="J10" s="15"/>
      <c r="K10" s="13"/>
      <c r="L10" s="25"/>
      <c r="M10" s="15"/>
    </row>
    <row r="11" spans="1:14" x14ac:dyDescent="0.25">
      <c r="B11" s="12">
        <v>9</v>
      </c>
      <c r="C11" s="12" t="s">
        <v>62</v>
      </c>
      <c r="D11" s="12" t="s">
        <v>63</v>
      </c>
      <c r="E11" s="12" t="s">
        <v>40</v>
      </c>
      <c r="F11" s="14">
        <v>363988</v>
      </c>
      <c r="G11" s="16" t="s">
        <v>64</v>
      </c>
      <c r="H11" s="15">
        <v>95500</v>
      </c>
      <c r="I11" s="15"/>
      <c r="J11" s="15"/>
      <c r="K11" s="17">
        <v>43358</v>
      </c>
      <c r="L11" s="25" t="s">
        <v>42</v>
      </c>
      <c r="M11" s="15">
        <v>268488</v>
      </c>
    </row>
    <row r="12" spans="1:14" x14ac:dyDescent="0.25">
      <c r="B12" s="12">
        <v>10</v>
      </c>
      <c r="C12" s="12" t="s">
        <v>65</v>
      </c>
      <c r="D12" s="12" t="s">
        <v>66</v>
      </c>
      <c r="E12" s="12" t="s">
        <v>40</v>
      </c>
      <c r="F12" s="14">
        <v>361639</v>
      </c>
      <c r="G12" s="16" t="s">
        <v>45</v>
      </c>
      <c r="H12" s="15"/>
      <c r="I12" s="15"/>
      <c r="J12" s="15"/>
      <c r="K12" s="13"/>
      <c r="L12" s="25" t="s">
        <v>42</v>
      </c>
      <c r="M12" s="15">
        <f>F12</f>
        <v>361639</v>
      </c>
    </row>
    <row r="13" spans="1:14" x14ac:dyDescent="0.25">
      <c r="B13" s="12">
        <v>11</v>
      </c>
      <c r="C13" s="12" t="s">
        <v>67</v>
      </c>
      <c r="D13" s="12" t="s">
        <v>68</v>
      </c>
      <c r="E13" s="12" t="s">
        <v>40</v>
      </c>
      <c r="F13" s="14">
        <v>360238</v>
      </c>
      <c r="G13" s="13" t="s">
        <v>56</v>
      </c>
      <c r="H13" s="15">
        <v>360300</v>
      </c>
      <c r="I13" s="15"/>
      <c r="J13" s="15"/>
      <c r="K13" s="17">
        <v>43367</v>
      </c>
      <c r="L13" s="25"/>
      <c r="M13" s="15"/>
      <c r="N13" t="s">
        <v>79</v>
      </c>
    </row>
    <row r="14" spans="1:14" x14ac:dyDescent="0.25">
      <c r="B14" s="12">
        <v>12</v>
      </c>
      <c r="C14" s="12" t="s">
        <v>69</v>
      </c>
      <c r="D14" s="12" t="s">
        <v>70</v>
      </c>
      <c r="E14" s="12" t="s">
        <v>40</v>
      </c>
      <c r="F14" s="14">
        <v>311589</v>
      </c>
      <c r="G14" s="13" t="s">
        <v>56</v>
      </c>
      <c r="H14" s="15">
        <v>311600</v>
      </c>
      <c r="I14" s="15"/>
      <c r="J14" s="15"/>
      <c r="K14" s="17">
        <v>43364</v>
      </c>
      <c r="L14" s="25"/>
      <c r="M14" s="15"/>
      <c r="N14" t="s">
        <v>79</v>
      </c>
    </row>
    <row r="15" spans="1:14" x14ac:dyDescent="0.25">
      <c r="B15" s="18">
        <v>12</v>
      </c>
      <c r="C15" s="18" t="s">
        <v>71</v>
      </c>
      <c r="D15" s="18" t="s">
        <v>72</v>
      </c>
      <c r="E15" s="18" t="s">
        <v>40</v>
      </c>
      <c r="F15" s="19">
        <v>350089</v>
      </c>
      <c r="G15" s="13" t="s">
        <v>73</v>
      </c>
      <c r="H15" s="15"/>
      <c r="I15" s="15"/>
      <c r="J15" s="15"/>
      <c r="K15" s="17"/>
      <c r="L15" s="25"/>
      <c r="M15" s="15"/>
    </row>
    <row r="16" spans="1:14" x14ac:dyDescent="0.25">
      <c r="B16" s="12">
        <v>13</v>
      </c>
      <c r="C16" s="12" t="s">
        <v>74</v>
      </c>
      <c r="D16" s="12" t="s">
        <v>75</v>
      </c>
      <c r="E16" s="12" t="s">
        <v>76</v>
      </c>
      <c r="F16" s="14">
        <v>129938</v>
      </c>
      <c r="G16" s="13" t="s">
        <v>56</v>
      </c>
      <c r="H16" s="15">
        <v>136500</v>
      </c>
      <c r="I16" s="15"/>
      <c r="J16" s="15"/>
      <c r="K16" s="17">
        <v>43358</v>
      </c>
      <c r="L16" s="25"/>
      <c r="M16" s="15"/>
      <c r="N16" t="s">
        <v>79</v>
      </c>
    </row>
    <row r="17" spans="1:14" x14ac:dyDescent="0.25">
      <c r="E17" s="12" t="s">
        <v>77</v>
      </c>
      <c r="F17" s="14">
        <f>SUM(F3:F16)</f>
        <v>29539227</v>
      </c>
      <c r="L17" s="25" t="s">
        <v>78</v>
      </c>
      <c r="M17" s="15">
        <f>SUM(M3:M16)</f>
        <v>8505367</v>
      </c>
    </row>
    <row r="20" spans="1:14" x14ac:dyDescent="0.25">
      <c r="A20" t="s">
        <v>89</v>
      </c>
      <c r="B20" s="12" t="s">
        <v>28</v>
      </c>
      <c r="C20" s="12" t="s">
        <v>29</v>
      </c>
      <c r="D20" s="12" t="s">
        <v>30</v>
      </c>
      <c r="E20" s="12" t="s">
        <v>31</v>
      </c>
      <c r="F20" s="12" t="s">
        <v>32</v>
      </c>
      <c r="G20" s="13" t="s">
        <v>33</v>
      </c>
      <c r="H20" s="13" t="s">
        <v>91</v>
      </c>
      <c r="I20" s="13" t="s">
        <v>34</v>
      </c>
      <c r="J20" s="13"/>
      <c r="K20" s="13" t="s">
        <v>35</v>
      </c>
      <c r="L20" s="25" t="s">
        <v>36</v>
      </c>
      <c r="M20" s="13" t="s">
        <v>37</v>
      </c>
    </row>
    <row r="21" spans="1:14" x14ac:dyDescent="0.25">
      <c r="B21" s="12">
        <v>1</v>
      </c>
      <c r="C21" s="12" t="s">
        <v>38</v>
      </c>
      <c r="D21" s="12" t="s">
        <v>80</v>
      </c>
      <c r="E21" s="12" t="s">
        <v>40</v>
      </c>
      <c r="F21" s="14">
        <v>6099063</v>
      </c>
      <c r="G21" s="13" t="s">
        <v>41</v>
      </c>
      <c r="H21" s="15">
        <v>0</v>
      </c>
      <c r="I21" s="15">
        <v>365838</v>
      </c>
      <c r="J21" s="15"/>
      <c r="K21" s="13"/>
      <c r="L21" s="25" t="s">
        <v>42</v>
      </c>
      <c r="M21" s="15">
        <v>0</v>
      </c>
      <c r="N21" t="s">
        <v>95</v>
      </c>
    </row>
    <row r="22" spans="1:14" x14ac:dyDescent="0.25">
      <c r="B22" s="12">
        <v>2</v>
      </c>
      <c r="C22" s="12" t="s">
        <v>43</v>
      </c>
      <c r="D22" s="12" t="s">
        <v>81</v>
      </c>
      <c r="E22" s="12" t="s">
        <v>40</v>
      </c>
      <c r="F22" s="14">
        <v>2923468</v>
      </c>
      <c r="G22" s="16" t="s">
        <v>45</v>
      </c>
      <c r="H22" s="15"/>
      <c r="I22" s="15">
        <v>1040990</v>
      </c>
      <c r="J22" s="15"/>
      <c r="K22" s="13"/>
      <c r="L22" s="25" t="s">
        <v>42</v>
      </c>
      <c r="M22" s="15">
        <f>F22</f>
        <v>2923468</v>
      </c>
    </row>
    <row r="23" spans="1:14" x14ac:dyDescent="0.25">
      <c r="B23" s="12">
        <v>3</v>
      </c>
      <c r="C23" s="12" t="s">
        <v>46</v>
      </c>
      <c r="D23" s="12" t="s">
        <v>47</v>
      </c>
      <c r="E23" s="12" t="s">
        <v>40</v>
      </c>
      <c r="F23" s="14">
        <v>1643514</v>
      </c>
      <c r="G23" s="21" t="s">
        <v>92</v>
      </c>
      <c r="H23" s="12" t="s">
        <v>94</v>
      </c>
      <c r="I23" s="12" t="s">
        <v>94</v>
      </c>
      <c r="J23" s="12"/>
      <c r="K23" s="12" t="s">
        <v>94</v>
      </c>
      <c r="L23" s="26" t="s">
        <v>94</v>
      </c>
      <c r="M23" s="12"/>
    </row>
    <row r="24" spans="1:14" x14ac:dyDescent="0.25">
      <c r="B24" s="12">
        <v>4</v>
      </c>
      <c r="C24" s="12" t="s">
        <v>71</v>
      </c>
      <c r="D24" s="12" t="s">
        <v>82</v>
      </c>
      <c r="E24" s="12" t="s">
        <v>40</v>
      </c>
      <c r="F24" s="14">
        <v>1417943</v>
      </c>
      <c r="G24" s="21" t="s">
        <v>92</v>
      </c>
      <c r="H24" s="12" t="s">
        <v>94</v>
      </c>
      <c r="I24" s="12" t="s">
        <v>94</v>
      </c>
      <c r="J24" s="12"/>
      <c r="K24" s="12" t="s">
        <v>94</v>
      </c>
      <c r="L24" s="26" t="s">
        <v>94</v>
      </c>
      <c r="M24" s="12"/>
    </row>
    <row r="25" spans="1:14" x14ac:dyDescent="0.25">
      <c r="B25" s="12">
        <v>5</v>
      </c>
      <c r="C25" s="12" t="s">
        <v>49</v>
      </c>
      <c r="D25" s="12" t="s">
        <v>83</v>
      </c>
      <c r="E25" s="12" t="s">
        <v>40</v>
      </c>
      <c r="F25" s="14">
        <v>981752</v>
      </c>
      <c r="G25" s="21" t="s">
        <v>92</v>
      </c>
      <c r="H25" s="12" t="s">
        <v>94</v>
      </c>
      <c r="I25" s="12" t="s">
        <v>94</v>
      </c>
      <c r="J25" s="12"/>
      <c r="K25" s="12" t="s">
        <v>94</v>
      </c>
      <c r="L25" s="26" t="s">
        <v>94</v>
      </c>
      <c r="M25" s="12"/>
    </row>
    <row r="26" spans="1:14" x14ac:dyDescent="0.25">
      <c r="B26" s="12">
        <v>6</v>
      </c>
      <c r="C26" s="12" t="s">
        <v>51</v>
      </c>
      <c r="D26" s="12" t="s">
        <v>52</v>
      </c>
      <c r="E26" s="12" t="s">
        <v>53</v>
      </c>
      <c r="F26" s="14">
        <v>733102</v>
      </c>
      <c r="G26" s="16" t="s">
        <v>45</v>
      </c>
      <c r="H26" s="12" t="s">
        <v>94</v>
      </c>
      <c r="I26" s="12" t="s">
        <v>94</v>
      </c>
      <c r="J26" s="12"/>
      <c r="K26" s="12" t="s">
        <v>94</v>
      </c>
      <c r="L26" s="26" t="s">
        <v>42</v>
      </c>
      <c r="M26" s="14">
        <f>F26</f>
        <v>733102</v>
      </c>
    </row>
    <row r="27" spans="1:14" x14ac:dyDescent="0.25">
      <c r="B27" s="12">
        <v>7</v>
      </c>
      <c r="C27" s="12" t="s">
        <v>59</v>
      </c>
      <c r="D27" s="12" t="s">
        <v>60</v>
      </c>
      <c r="E27" s="12" t="s">
        <v>40</v>
      </c>
      <c r="F27" s="14">
        <v>429539</v>
      </c>
      <c r="G27" s="21" t="s">
        <v>92</v>
      </c>
      <c r="H27" s="12" t="s">
        <v>94</v>
      </c>
      <c r="I27" s="12" t="s">
        <v>94</v>
      </c>
      <c r="J27" s="12"/>
      <c r="K27" s="12" t="s">
        <v>94</v>
      </c>
      <c r="L27" s="26" t="s">
        <v>94</v>
      </c>
      <c r="M27" s="12"/>
    </row>
    <row r="28" spans="1:14" x14ac:dyDescent="0.25">
      <c r="B28" s="12">
        <v>8</v>
      </c>
      <c r="C28" s="12" t="s">
        <v>62</v>
      </c>
      <c r="D28" s="12" t="s">
        <v>63</v>
      </c>
      <c r="E28" s="12" t="s">
        <v>40</v>
      </c>
      <c r="F28" s="14">
        <v>363988</v>
      </c>
      <c r="G28" s="16" t="s">
        <v>45</v>
      </c>
      <c r="H28" s="12" t="s">
        <v>94</v>
      </c>
      <c r="I28" s="12" t="s">
        <v>94</v>
      </c>
      <c r="J28" s="12"/>
      <c r="K28" s="12" t="s">
        <v>94</v>
      </c>
      <c r="L28" s="26" t="s">
        <v>42</v>
      </c>
      <c r="M28" s="14">
        <f>F28</f>
        <v>363988</v>
      </c>
    </row>
    <row r="29" spans="1:14" x14ac:dyDescent="0.25">
      <c r="B29" s="12">
        <v>9</v>
      </c>
      <c r="C29" s="12" t="s">
        <v>65</v>
      </c>
      <c r="D29" s="12" t="s">
        <v>66</v>
      </c>
      <c r="E29" s="12" t="s">
        <v>40</v>
      </c>
      <c r="F29" s="14">
        <v>361639</v>
      </c>
      <c r="G29" s="16" t="s">
        <v>45</v>
      </c>
      <c r="H29" s="12" t="s">
        <v>94</v>
      </c>
      <c r="I29" s="12" t="s">
        <v>94</v>
      </c>
      <c r="J29" s="12"/>
      <c r="K29" s="12" t="s">
        <v>94</v>
      </c>
      <c r="L29" s="26" t="s">
        <v>42</v>
      </c>
      <c r="M29" s="14">
        <f>F29</f>
        <v>361639</v>
      </c>
    </row>
    <row r="30" spans="1:14" x14ac:dyDescent="0.25">
      <c r="B30" s="12">
        <v>10</v>
      </c>
      <c r="C30" s="12" t="s">
        <v>57</v>
      </c>
      <c r="D30" s="12" t="s">
        <v>84</v>
      </c>
      <c r="E30" s="12" t="s">
        <v>85</v>
      </c>
      <c r="F30" s="14">
        <v>0</v>
      </c>
      <c r="G30" s="16" t="s">
        <v>93</v>
      </c>
      <c r="H30" s="12" t="s">
        <v>94</v>
      </c>
      <c r="I30" s="12" t="s">
        <v>94</v>
      </c>
      <c r="J30" s="12"/>
      <c r="K30" s="12" t="s">
        <v>94</v>
      </c>
      <c r="L30" s="26" t="s">
        <v>94</v>
      </c>
      <c r="M30" s="12"/>
    </row>
    <row r="31" spans="1:14" x14ac:dyDescent="0.25">
      <c r="C31" s="12" t="s">
        <v>86</v>
      </c>
      <c r="D31" s="12" t="s">
        <v>87</v>
      </c>
      <c r="E31" s="12" t="s">
        <v>88</v>
      </c>
      <c r="F31" s="14">
        <f>SUM(F21:F30)</f>
        <v>14954008</v>
      </c>
      <c r="M31" s="20">
        <f>SUM(M21:M30)</f>
        <v>4382197</v>
      </c>
    </row>
    <row r="35" spans="1:13" x14ac:dyDescent="0.25">
      <c r="A35" t="s">
        <v>111</v>
      </c>
      <c r="B35" t="s">
        <v>101</v>
      </c>
    </row>
    <row r="37" spans="1:13" x14ac:dyDescent="0.25">
      <c r="B37" s="12" t="s">
        <v>28</v>
      </c>
      <c r="C37" s="12" t="s">
        <v>102</v>
      </c>
      <c r="D37" s="12" t="s">
        <v>103</v>
      </c>
      <c r="E37" s="12" t="s">
        <v>104</v>
      </c>
      <c r="F37" s="12" t="s">
        <v>105</v>
      </c>
      <c r="G37" s="13" t="s">
        <v>112</v>
      </c>
      <c r="H37" s="12" t="s">
        <v>113</v>
      </c>
      <c r="I37" s="21" t="s">
        <v>36</v>
      </c>
      <c r="J37" s="21"/>
      <c r="K37" s="21" t="s">
        <v>33</v>
      </c>
      <c r="L37" s="28" t="s">
        <v>122</v>
      </c>
      <c r="M37" s="23"/>
    </row>
    <row r="38" spans="1:13" x14ac:dyDescent="0.25">
      <c r="B38" s="12">
        <v>1</v>
      </c>
      <c r="C38" s="12" t="s">
        <v>38</v>
      </c>
      <c r="D38" s="12" t="s">
        <v>106</v>
      </c>
      <c r="E38" s="12" t="s">
        <v>40</v>
      </c>
      <c r="F38" s="14">
        <v>6549602</v>
      </c>
      <c r="G38" s="22">
        <v>43367</v>
      </c>
      <c r="H38" s="12" t="s">
        <v>114</v>
      </c>
      <c r="I38" s="21" t="s">
        <v>117</v>
      </c>
      <c r="J38" s="21"/>
      <c r="K38" s="21" t="s">
        <v>120</v>
      </c>
      <c r="L38" s="26"/>
      <c r="M38" s="23"/>
    </row>
    <row r="39" spans="1:13" x14ac:dyDescent="0.25">
      <c r="B39" s="12">
        <v>2</v>
      </c>
      <c r="C39" s="12" t="s">
        <v>43</v>
      </c>
      <c r="D39" s="12" t="s">
        <v>107</v>
      </c>
      <c r="E39" s="12" t="s">
        <v>40</v>
      </c>
      <c r="F39" s="14">
        <v>1939266</v>
      </c>
      <c r="G39" s="22">
        <v>43367</v>
      </c>
      <c r="H39" s="12" t="s">
        <v>114</v>
      </c>
      <c r="I39" s="21" t="s">
        <v>117</v>
      </c>
      <c r="J39" s="21"/>
      <c r="K39" s="21" t="s">
        <v>120</v>
      </c>
      <c r="L39" s="26"/>
      <c r="M39" s="23"/>
    </row>
    <row r="40" spans="1:13" x14ac:dyDescent="0.25">
      <c r="B40" s="12">
        <v>3</v>
      </c>
      <c r="C40" s="12" t="s">
        <v>46</v>
      </c>
      <c r="D40" s="12" t="s">
        <v>47</v>
      </c>
      <c r="E40" s="12" t="s">
        <v>40</v>
      </c>
      <c r="F40" s="14">
        <v>1643514</v>
      </c>
      <c r="G40" s="22">
        <v>43370</v>
      </c>
      <c r="H40" s="12" t="s">
        <v>114</v>
      </c>
      <c r="I40" s="21" t="s">
        <v>117</v>
      </c>
      <c r="J40" s="21"/>
      <c r="K40" s="21" t="s">
        <v>118</v>
      </c>
      <c r="L40" s="26"/>
      <c r="M40" s="23"/>
    </row>
    <row r="41" spans="1:13" x14ac:dyDescent="0.25">
      <c r="B41" s="12">
        <v>4</v>
      </c>
      <c r="C41" s="12" t="s">
        <v>51</v>
      </c>
      <c r="D41" s="12" t="s">
        <v>52</v>
      </c>
      <c r="E41" s="12" t="s">
        <v>53</v>
      </c>
      <c r="F41" s="14">
        <v>733102</v>
      </c>
      <c r="G41" s="22">
        <v>43354</v>
      </c>
      <c r="H41" s="12" t="s">
        <v>114</v>
      </c>
      <c r="I41" s="21" t="s">
        <v>119</v>
      </c>
      <c r="J41" s="21"/>
      <c r="K41" s="24" t="s">
        <v>121</v>
      </c>
      <c r="L41" s="14">
        <f>F41</f>
        <v>733102</v>
      </c>
      <c r="M41" s="23" t="s">
        <v>126</v>
      </c>
    </row>
    <row r="42" spans="1:13" x14ac:dyDescent="0.25">
      <c r="B42" s="12">
        <v>5</v>
      </c>
      <c r="C42" s="12" t="s">
        <v>59</v>
      </c>
      <c r="D42" s="12" t="s">
        <v>60</v>
      </c>
      <c r="E42" s="12" t="s">
        <v>40</v>
      </c>
      <c r="F42" s="14">
        <v>429539</v>
      </c>
      <c r="G42" s="22">
        <v>43370</v>
      </c>
      <c r="H42" s="12" t="s">
        <v>114</v>
      </c>
      <c r="I42" s="21" t="s">
        <v>117</v>
      </c>
      <c r="J42" s="21"/>
      <c r="K42" s="12"/>
      <c r="L42" s="14"/>
      <c r="M42" s="23"/>
    </row>
    <row r="43" spans="1:13" x14ac:dyDescent="0.25">
      <c r="B43" s="12">
        <v>6</v>
      </c>
      <c r="C43" s="12" t="s">
        <v>65</v>
      </c>
      <c r="D43" s="12" t="s">
        <v>66</v>
      </c>
      <c r="E43" s="12" t="s">
        <v>40</v>
      </c>
      <c r="F43" s="14">
        <v>361639</v>
      </c>
      <c r="G43" s="22">
        <v>43352</v>
      </c>
      <c r="H43" s="12" t="s">
        <v>115</v>
      </c>
      <c r="I43" s="12" t="s">
        <v>119</v>
      </c>
      <c r="J43" s="12"/>
      <c r="K43" s="12" t="s">
        <v>123</v>
      </c>
      <c r="L43" s="14">
        <f>F43</f>
        <v>361639</v>
      </c>
      <c r="M43" s="23"/>
    </row>
    <row r="44" spans="1:13" x14ac:dyDescent="0.25">
      <c r="B44" s="12">
        <v>7</v>
      </c>
      <c r="C44" s="12" t="s">
        <v>62</v>
      </c>
      <c r="D44" s="12" t="s">
        <v>108</v>
      </c>
      <c r="E44" s="12" t="s">
        <v>40</v>
      </c>
      <c r="F44" s="14">
        <v>355638</v>
      </c>
      <c r="G44" s="22">
        <v>43369</v>
      </c>
      <c r="H44" s="12" t="s">
        <v>116</v>
      </c>
      <c r="I44" s="12" t="s">
        <v>119</v>
      </c>
      <c r="J44" s="12"/>
      <c r="K44" s="12" t="s">
        <v>123</v>
      </c>
      <c r="L44" s="14">
        <f>F44</f>
        <v>355638</v>
      </c>
      <c r="M44" s="23"/>
    </row>
    <row r="45" spans="1:13" x14ac:dyDescent="0.25">
      <c r="B45" s="12">
        <v>8</v>
      </c>
      <c r="C45" s="12" t="s">
        <v>71</v>
      </c>
      <c r="D45" s="12" t="s">
        <v>109</v>
      </c>
      <c r="E45" s="12" t="s">
        <v>40</v>
      </c>
      <c r="F45" s="14">
        <v>217963</v>
      </c>
      <c r="G45" s="22">
        <v>43372</v>
      </c>
      <c r="H45" s="12" t="s">
        <v>116</v>
      </c>
      <c r="I45" s="21" t="s">
        <v>117</v>
      </c>
      <c r="J45" s="21"/>
      <c r="K45" s="12"/>
      <c r="L45" s="14"/>
      <c r="M45" s="23"/>
    </row>
    <row r="46" spans="1:13" x14ac:dyDescent="0.25">
      <c r="B46" s="12"/>
      <c r="C46" s="12" t="s">
        <v>86</v>
      </c>
      <c r="D46" s="12" t="s">
        <v>110</v>
      </c>
      <c r="E46" s="12" t="s">
        <v>53</v>
      </c>
      <c r="F46" s="14">
        <f>SUM(F38:F45)</f>
        <v>12230263</v>
      </c>
      <c r="G46" s="12"/>
      <c r="H46" s="12"/>
      <c r="I46" s="12"/>
      <c r="J46" s="12"/>
      <c r="K46" s="12"/>
      <c r="L46" s="14">
        <f>SUM(L41:L45)</f>
        <v>1450379</v>
      </c>
      <c r="M46" s="23"/>
    </row>
    <row r="49" spans="1:13" x14ac:dyDescent="0.25">
      <c r="L49" s="29"/>
    </row>
    <row r="50" spans="1:13" x14ac:dyDescent="0.25">
      <c r="A50" t="s">
        <v>125</v>
      </c>
      <c r="B50" t="s">
        <v>101</v>
      </c>
    </row>
    <row r="52" spans="1:13" x14ac:dyDescent="0.25">
      <c r="B52" s="12" t="s">
        <v>28</v>
      </c>
      <c r="C52" s="12" t="s">
        <v>102</v>
      </c>
      <c r="D52" s="12" t="s">
        <v>103</v>
      </c>
      <c r="E52" s="12" t="s">
        <v>104</v>
      </c>
      <c r="F52" s="12" t="s">
        <v>105</v>
      </c>
      <c r="G52" s="13" t="s">
        <v>112</v>
      </c>
      <c r="H52" s="12" t="s">
        <v>113</v>
      </c>
      <c r="I52" s="21" t="s">
        <v>36</v>
      </c>
      <c r="J52" s="21"/>
      <c r="K52" s="21" t="s">
        <v>33</v>
      </c>
      <c r="L52" s="28" t="s">
        <v>122</v>
      </c>
      <c r="M52" s="23"/>
    </row>
    <row r="53" spans="1:13" x14ac:dyDescent="0.25">
      <c r="B53" s="12">
        <v>1</v>
      </c>
      <c r="C53" s="12" t="s">
        <v>38</v>
      </c>
      <c r="D53" s="12" t="s">
        <v>106</v>
      </c>
      <c r="E53" s="12" t="s">
        <v>40</v>
      </c>
      <c r="F53" s="14">
        <v>6549602</v>
      </c>
      <c r="G53" s="22">
        <v>43367</v>
      </c>
      <c r="H53" s="12" t="s">
        <v>114</v>
      </c>
      <c r="I53" s="21" t="s">
        <v>117</v>
      </c>
      <c r="J53" s="21"/>
      <c r="K53" s="21" t="s">
        <v>120</v>
      </c>
      <c r="L53" s="26"/>
      <c r="M53" s="23"/>
    </row>
    <row r="54" spans="1:13" x14ac:dyDescent="0.25">
      <c r="B54" s="12">
        <v>2</v>
      </c>
      <c r="C54" s="12" t="s">
        <v>43</v>
      </c>
      <c r="D54" s="12" t="s">
        <v>107</v>
      </c>
      <c r="E54" s="12" t="s">
        <v>40</v>
      </c>
      <c r="F54" s="14">
        <v>1939266</v>
      </c>
      <c r="G54" s="22">
        <v>43367</v>
      </c>
      <c r="H54" s="12" t="s">
        <v>114</v>
      </c>
      <c r="I54" s="21" t="s">
        <v>117</v>
      </c>
      <c r="J54" s="21"/>
      <c r="K54" s="21" t="s">
        <v>120</v>
      </c>
      <c r="L54" s="26"/>
      <c r="M54" s="23"/>
    </row>
    <row r="55" spans="1:13" x14ac:dyDescent="0.25">
      <c r="B55" s="12">
        <v>3</v>
      </c>
      <c r="C55" s="12" t="s">
        <v>46</v>
      </c>
      <c r="D55" s="12" t="s">
        <v>47</v>
      </c>
      <c r="E55" s="12" t="s">
        <v>40</v>
      </c>
      <c r="F55" s="14">
        <v>1643514</v>
      </c>
      <c r="G55" s="22">
        <v>43370</v>
      </c>
      <c r="H55" s="12" t="s">
        <v>114</v>
      </c>
      <c r="I55" s="21" t="s">
        <v>117</v>
      </c>
      <c r="J55" s="21"/>
      <c r="K55" s="21" t="s">
        <v>118</v>
      </c>
      <c r="L55" s="26"/>
      <c r="M55" s="23"/>
    </row>
    <row r="56" spans="1:13" x14ac:dyDescent="0.25">
      <c r="B56" s="12">
        <v>4</v>
      </c>
      <c r="C56" s="12" t="s">
        <v>59</v>
      </c>
      <c r="D56" s="12" t="s">
        <v>60</v>
      </c>
      <c r="E56" s="12" t="s">
        <v>40</v>
      </c>
      <c r="F56" s="14">
        <v>429539</v>
      </c>
      <c r="G56" s="22">
        <v>43370</v>
      </c>
      <c r="H56" s="12" t="s">
        <v>114</v>
      </c>
      <c r="I56" s="21" t="s">
        <v>117</v>
      </c>
      <c r="J56" s="21"/>
      <c r="K56" s="12"/>
      <c r="L56" s="14"/>
      <c r="M56" s="23"/>
    </row>
    <row r="57" spans="1:13" x14ac:dyDescent="0.25">
      <c r="B57" s="12">
        <v>5</v>
      </c>
      <c r="C57" s="12" t="s">
        <v>65</v>
      </c>
      <c r="D57" s="12" t="s">
        <v>66</v>
      </c>
      <c r="E57" s="12" t="s">
        <v>40</v>
      </c>
      <c r="F57" s="14">
        <v>361639</v>
      </c>
      <c r="G57" s="22">
        <v>43352</v>
      </c>
      <c r="H57" s="12" t="s">
        <v>115</v>
      </c>
      <c r="I57" s="12" t="s">
        <v>119</v>
      </c>
      <c r="J57" s="12"/>
      <c r="K57" s="12" t="s">
        <v>123</v>
      </c>
      <c r="L57" s="14">
        <f>F57</f>
        <v>361639</v>
      </c>
      <c r="M57" s="23"/>
    </row>
    <row r="58" spans="1:13" x14ac:dyDescent="0.25">
      <c r="B58" s="12">
        <v>6</v>
      </c>
      <c r="C58" s="12" t="s">
        <v>62</v>
      </c>
      <c r="D58" s="12" t="s">
        <v>108</v>
      </c>
      <c r="E58" s="12" t="s">
        <v>40</v>
      </c>
      <c r="F58" s="14">
        <v>355638</v>
      </c>
      <c r="G58" s="22">
        <v>43369</v>
      </c>
      <c r="H58" s="12" t="s">
        <v>116</v>
      </c>
      <c r="I58" s="12" t="s">
        <v>119</v>
      </c>
      <c r="J58" s="12"/>
      <c r="K58" s="12" t="s">
        <v>123</v>
      </c>
      <c r="L58" s="14">
        <f>F58</f>
        <v>355638</v>
      </c>
      <c r="M58" s="23"/>
    </row>
    <row r="59" spans="1:13" x14ac:dyDescent="0.25">
      <c r="B59" s="12">
        <v>7</v>
      </c>
      <c r="C59" s="12" t="s">
        <v>71</v>
      </c>
      <c r="D59" s="12" t="s">
        <v>109</v>
      </c>
      <c r="E59" s="12" t="s">
        <v>40</v>
      </c>
      <c r="F59" s="14">
        <v>217963</v>
      </c>
      <c r="G59" s="22">
        <v>43372</v>
      </c>
      <c r="H59" s="12" t="s">
        <v>127</v>
      </c>
      <c r="I59" s="21" t="s">
        <v>117</v>
      </c>
      <c r="J59" s="21"/>
      <c r="K59" s="12"/>
      <c r="L59" s="14"/>
      <c r="M59" s="23"/>
    </row>
    <row r="60" spans="1:13" x14ac:dyDescent="0.25">
      <c r="B60" s="12"/>
      <c r="C60" s="12" t="s">
        <v>86</v>
      </c>
      <c r="D60" s="12" t="s">
        <v>110</v>
      </c>
      <c r="E60" s="12" t="s">
        <v>53</v>
      </c>
      <c r="F60" s="14">
        <f>SUM(F53:F59)</f>
        <v>11497161</v>
      </c>
      <c r="G60" s="12"/>
      <c r="H60" s="12"/>
      <c r="I60" s="12"/>
      <c r="J60" s="12"/>
      <c r="K60" s="12"/>
      <c r="L60" s="14">
        <f>SUM(L56:L59)</f>
        <v>717277</v>
      </c>
      <c r="M60" s="23"/>
    </row>
    <row r="62" spans="1:13" s="31" customFormat="1" x14ac:dyDescent="0.25">
      <c r="L62" s="34"/>
    </row>
    <row r="63" spans="1:13" s="31" customFormat="1" x14ac:dyDescent="0.25">
      <c r="C63" s="33" t="s">
        <v>131</v>
      </c>
      <c r="L63" s="34"/>
    </row>
    <row r="66" spans="1:12" x14ac:dyDescent="0.25">
      <c r="A66" s="3">
        <v>43110</v>
      </c>
      <c r="B66" t="s">
        <v>101</v>
      </c>
    </row>
    <row r="68" spans="1:12" x14ac:dyDescent="0.25">
      <c r="B68" s="12" t="s">
        <v>28</v>
      </c>
      <c r="C68" s="12" t="s">
        <v>102</v>
      </c>
      <c r="D68" s="12" t="s">
        <v>103</v>
      </c>
      <c r="E68" s="12" t="s">
        <v>104</v>
      </c>
      <c r="F68" s="12" t="s">
        <v>105</v>
      </c>
      <c r="G68" s="13" t="s">
        <v>112</v>
      </c>
      <c r="H68" s="12" t="s">
        <v>113</v>
      </c>
      <c r="I68" s="21" t="s">
        <v>36</v>
      </c>
      <c r="J68" s="21"/>
      <c r="K68" s="21" t="s">
        <v>33</v>
      </c>
      <c r="L68" s="28" t="s">
        <v>122</v>
      </c>
    </row>
    <row r="69" spans="1:12" x14ac:dyDescent="0.25">
      <c r="B69" s="12">
        <v>1</v>
      </c>
      <c r="C69" s="12" t="s">
        <v>38</v>
      </c>
      <c r="D69" s="14">
        <v>9190011</v>
      </c>
      <c r="E69" s="12" t="s">
        <v>40</v>
      </c>
      <c r="F69" s="14">
        <v>9190011</v>
      </c>
      <c r="G69" s="22">
        <v>43367</v>
      </c>
      <c r="H69" s="12" t="s">
        <v>114</v>
      </c>
      <c r="I69" s="21" t="s">
        <v>117</v>
      </c>
      <c r="J69" s="21"/>
      <c r="K69" s="21" t="s">
        <v>120</v>
      </c>
      <c r="L69" s="35">
        <f>F53</f>
        <v>6549602</v>
      </c>
    </row>
    <row r="70" spans="1:12" x14ac:dyDescent="0.25">
      <c r="B70" s="12">
        <v>2</v>
      </c>
      <c r="C70" s="12" t="s">
        <v>43</v>
      </c>
      <c r="D70" s="14">
        <v>2057129</v>
      </c>
      <c r="E70" s="12" t="s">
        <v>40</v>
      </c>
      <c r="F70" s="14">
        <v>2057129</v>
      </c>
      <c r="G70" s="22">
        <v>43367</v>
      </c>
      <c r="H70" s="12" t="s">
        <v>114</v>
      </c>
      <c r="I70" s="21" t="s">
        <v>117</v>
      </c>
      <c r="J70" s="21"/>
      <c r="K70" s="21" t="s">
        <v>120</v>
      </c>
      <c r="L70" s="35">
        <f>F54</f>
        <v>1939266</v>
      </c>
    </row>
    <row r="71" spans="1:12" x14ac:dyDescent="0.25">
      <c r="B71" s="12">
        <v>3</v>
      </c>
      <c r="C71" s="12" t="s">
        <v>46</v>
      </c>
      <c r="D71" s="14">
        <v>1643514</v>
      </c>
      <c r="E71" s="12" t="s">
        <v>40</v>
      </c>
      <c r="F71" s="14">
        <v>1643514</v>
      </c>
      <c r="G71" s="22">
        <v>43370</v>
      </c>
      <c r="H71" s="12" t="s">
        <v>114</v>
      </c>
      <c r="I71" s="21" t="s">
        <v>117</v>
      </c>
      <c r="J71" s="21"/>
      <c r="K71" s="21" t="s">
        <v>118</v>
      </c>
      <c r="L71" s="26"/>
    </row>
    <row r="72" spans="1:12" x14ac:dyDescent="0.25">
      <c r="B72" s="12">
        <v>4</v>
      </c>
      <c r="C72" s="12" t="s">
        <v>59</v>
      </c>
      <c r="D72" s="14">
        <v>669640</v>
      </c>
      <c r="E72" s="12" t="s">
        <v>40</v>
      </c>
      <c r="F72" s="14">
        <v>669640</v>
      </c>
      <c r="G72" s="22">
        <v>43370</v>
      </c>
      <c r="H72" s="12" t="s">
        <v>114</v>
      </c>
      <c r="I72" s="21" t="s">
        <v>119</v>
      </c>
      <c r="J72" s="21"/>
      <c r="K72" s="12" t="s">
        <v>120</v>
      </c>
      <c r="L72" s="14">
        <f>F56</f>
        <v>429539</v>
      </c>
    </row>
    <row r="73" spans="1:12" x14ac:dyDescent="0.25">
      <c r="B73" s="12">
        <v>5</v>
      </c>
      <c r="C73" s="12" t="s">
        <v>71</v>
      </c>
      <c r="D73" s="12">
        <v>511614</v>
      </c>
      <c r="E73" s="12" t="s">
        <v>40</v>
      </c>
      <c r="F73" s="14">
        <v>511614</v>
      </c>
      <c r="G73" s="22">
        <v>43372</v>
      </c>
      <c r="H73" s="12" t="s">
        <v>127</v>
      </c>
      <c r="I73" s="21" t="s">
        <v>117</v>
      </c>
      <c r="J73" s="21"/>
      <c r="K73" s="12"/>
      <c r="L73" s="14"/>
    </row>
    <row r="74" spans="1:12" x14ac:dyDescent="0.25">
      <c r="B74" s="12">
        <v>6</v>
      </c>
      <c r="C74" s="12" t="s">
        <v>65</v>
      </c>
      <c r="D74" s="14">
        <v>361639</v>
      </c>
      <c r="E74" s="12" t="s">
        <v>40</v>
      </c>
      <c r="F74" s="14">
        <v>361639</v>
      </c>
      <c r="G74" s="22">
        <v>43352</v>
      </c>
      <c r="H74" s="12" t="s">
        <v>115</v>
      </c>
      <c r="I74" s="12" t="s">
        <v>119</v>
      </c>
      <c r="J74" s="12"/>
      <c r="K74" s="12" t="s">
        <v>123</v>
      </c>
      <c r="L74" s="14">
        <f>F74</f>
        <v>361639</v>
      </c>
    </row>
    <row r="75" spans="1:12" x14ac:dyDescent="0.25">
      <c r="B75" s="12">
        <v>7</v>
      </c>
      <c r="C75" s="12" t="s">
        <v>62</v>
      </c>
      <c r="D75" s="14">
        <v>355638</v>
      </c>
      <c r="E75" s="12" t="s">
        <v>40</v>
      </c>
      <c r="F75" s="14">
        <v>355638</v>
      </c>
      <c r="G75" s="22">
        <v>43369</v>
      </c>
      <c r="H75" s="12" t="s">
        <v>116</v>
      </c>
      <c r="I75" s="12" t="s">
        <v>119</v>
      </c>
      <c r="J75" s="12"/>
      <c r="K75" s="12" t="s">
        <v>123</v>
      </c>
      <c r="L75" s="14">
        <f>F75</f>
        <v>355638</v>
      </c>
    </row>
    <row r="76" spans="1:12" x14ac:dyDescent="0.25">
      <c r="B76" s="12">
        <v>8</v>
      </c>
      <c r="C76" s="12" t="s">
        <v>49</v>
      </c>
      <c r="D76" s="12">
        <v>264426</v>
      </c>
      <c r="E76" s="12" t="s">
        <v>40</v>
      </c>
      <c r="F76" s="14">
        <v>264426</v>
      </c>
      <c r="G76" s="22">
        <v>43374</v>
      </c>
      <c r="H76" s="12" t="s">
        <v>127</v>
      </c>
      <c r="I76" s="21" t="s">
        <v>117</v>
      </c>
      <c r="J76" s="21"/>
      <c r="K76" s="12"/>
      <c r="L76" s="14"/>
    </row>
    <row r="77" spans="1:12" x14ac:dyDescent="0.25">
      <c r="B77" s="12"/>
      <c r="C77" s="12" t="s">
        <v>86</v>
      </c>
      <c r="D77" s="12" t="s">
        <v>110</v>
      </c>
      <c r="E77" s="12" t="s">
        <v>53</v>
      </c>
      <c r="F77" s="14">
        <f>SUM(F69:F76)</f>
        <v>15053611</v>
      </c>
      <c r="G77" s="12"/>
      <c r="H77" s="12"/>
      <c r="I77" s="12"/>
      <c r="J77" s="12"/>
      <c r="K77" s="12"/>
      <c r="L77" s="14">
        <f>SUM(L69:L76)</f>
        <v>9635684</v>
      </c>
    </row>
    <row r="78" spans="1:12" x14ac:dyDescent="0.25">
      <c r="B78" s="23"/>
      <c r="C78" s="23"/>
      <c r="D78" s="23"/>
      <c r="E78" s="23"/>
      <c r="F78" s="29"/>
      <c r="G78" s="23"/>
      <c r="H78" s="23"/>
      <c r="I78" s="23"/>
      <c r="J78" s="23"/>
      <c r="K78" s="23"/>
      <c r="L78" s="29"/>
    </row>
    <row r="79" spans="1:12" x14ac:dyDescent="0.25">
      <c r="A79" s="3">
        <v>43110</v>
      </c>
      <c r="B79" t="s">
        <v>101</v>
      </c>
    </row>
    <row r="80" spans="1:12" x14ac:dyDescent="0.25">
      <c r="B80" s="12" t="s">
        <v>28</v>
      </c>
      <c r="C80" s="12" t="s">
        <v>102</v>
      </c>
      <c r="D80" s="12" t="s">
        <v>103</v>
      </c>
      <c r="E80" s="12" t="s">
        <v>104</v>
      </c>
      <c r="F80" s="12" t="s">
        <v>105</v>
      </c>
      <c r="G80" s="13" t="s">
        <v>112</v>
      </c>
      <c r="H80" s="12" t="s">
        <v>113</v>
      </c>
      <c r="I80" s="21" t="s">
        <v>36</v>
      </c>
      <c r="J80" s="21"/>
      <c r="K80" s="21" t="s">
        <v>33</v>
      </c>
      <c r="L80" s="28" t="s">
        <v>122</v>
      </c>
    </row>
    <row r="81" spans="2:12" x14ac:dyDescent="0.25">
      <c r="B81" s="12">
        <v>1</v>
      </c>
      <c r="C81" s="12" t="s">
        <v>38</v>
      </c>
      <c r="D81" s="12" t="s">
        <v>134</v>
      </c>
      <c r="E81" s="12" t="s">
        <v>40</v>
      </c>
      <c r="F81" s="14">
        <v>12947966</v>
      </c>
      <c r="G81" s="14">
        <v>6398364</v>
      </c>
      <c r="H81" s="12"/>
      <c r="I81" s="12"/>
      <c r="J81" s="12"/>
      <c r="K81" s="12"/>
      <c r="L81" s="35">
        <f>F81-G81</f>
        <v>6549602</v>
      </c>
    </row>
    <row r="82" spans="2:12" x14ac:dyDescent="0.25">
      <c r="B82" s="12">
        <v>2</v>
      </c>
      <c r="C82" s="12" t="s">
        <v>71</v>
      </c>
      <c r="D82" s="12" t="s">
        <v>135</v>
      </c>
      <c r="E82" s="12" t="s">
        <v>40</v>
      </c>
      <c r="F82" s="14"/>
      <c r="G82" s="12">
        <v>526053</v>
      </c>
      <c r="H82" s="12"/>
      <c r="I82" s="12"/>
      <c r="J82" s="12"/>
      <c r="K82" s="12"/>
      <c r="L82" s="35"/>
    </row>
    <row r="83" spans="2:12" x14ac:dyDescent="0.25">
      <c r="B83" s="12">
        <v>3</v>
      </c>
      <c r="C83" s="12" t="s">
        <v>43</v>
      </c>
      <c r="D83" s="12" t="s">
        <v>136</v>
      </c>
      <c r="E83" s="12" t="s">
        <v>40</v>
      </c>
      <c r="F83" s="14">
        <v>1430191</v>
      </c>
      <c r="G83" s="12"/>
      <c r="H83" s="12"/>
      <c r="I83" s="12"/>
      <c r="J83" s="12"/>
      <c r="K83" s="12"/>
      <c r="L83" s="35">
        <f>F83</f>
        <v>1430191</v>
      </c>
    </row>
    <row r="84" spans="2:12" x14ac:dyDescent="0.25">
      <c r="B84" s="12">
        <v>4</v>
      </c>
      <c r="C84" s="12" t="s">
        <v>46</v>
      </c>
      <c r="D84" s="12" t="s">
        <v>137</v>
      </c>
      <c r="E84" s="12" t="s">
        <v>40</v>
      </c>
      <c r="F84" s="14">
        <v>1232268</v>
      </c>
      <c r="G84" s="12"/>
      <c r="H84" s="12"/>
      <c r="I84" s="12"/>
      <c r="J84" s="12"/>
      <c r="K84" s="12"/>
      <c r="L84" s="35">
        <f>F84</f>
        <v>1232268</v>
      </c>
    </row>
    <row r="85" spans="2:12" x14ac:dyDescent="0.25">
      <c r="B85" s="12">
        <v>5</v>
      </c>
      <c r="C85" s="12" t="s">
        <v>59</v>
      </c>
      <c r="D85" s="12" t="s">
        <v>138</v>
      </c>
      <c r="E85" s="12" t="s">
        <v>40</v>
      </c>
      <c r="F85" s="14">
        <v>1117117</v>
      </c>
      <c r="G85" s="12"/>
      <c r="H85" s="12"/>
      <c r="I85" s="12"/>
      <c r="J85" s="12"/>
      <c r="K85" s="12"/>
      <c r="L85" s="35">
        <f>F85</f>
        <v>1117117</v>
      </c>
    </row>
    <row r="86" spans="2:12" x14ac:dyDescent="0.25">
      <c r="B86" s="12">
        <v>6</v>
      </c>
      <c r="C86" s="12" t="s">
        <v>49</v>
      </c>
      <c r="D86" s="12" t="s">
        <v>139</v>
      </c>
      <c r="E86" s="12" t="s">
        <v>40</v>
      </c>
      <c r="F86" s="14">
        <v>567527</v>
      </c>
      <c r="G86" s="12"/>
      <c r="H86" s="12"/>
      <c r="I86" s="12"/>
      <c r="J86" s="12"/>
      <c r="K86" s="12"/>
      <c r="L86" s="26"/>
    </row>
    <row r="87" spans="2:12" x14ac:dyDescent="0.25">
      <c r="B87" s="12">
        <v>7</v>
      </c>
      <c r="C87" s="12" t="s">
        <v>65</v>
      </c>
      <c r="D87" s="12" t="s">
        <v>66</v>
      </c>
      <c r="E87" s="12" t="s">
        <v>40</v>
      </c>
      <c r="F87" s="14">
        <v>361639</v>
      </c>
      <c r="G87" s="12"/>
      <c r="H87" s="12"/>
      <c r="I87" s="12"/>
      <c r="J87" s="12"/>
      <c r="K87" s="12"/>
      <c r="L87" s="35">
        <f>F87</f>
        <v>361639</v>
      </c>
    </row>
    <row r="88" spans="2:12" x14ac:dyDescent="0.25">
      <c r="B88" s="12">
        <v>8</v>
      </c>
      <c r="C88" s="12" t="s">
        <v>62</v>
      </c>
      <c r="D88" s="12" t="s">
        <v>108</v>
      </c>
      <c r="E88" s="12" t="s">
        <v>40</v>
      </c>
      <c r="F88" s="14">
        <v>355638</v>
      </c>
      <c r="G88" s="12"/>
      <c r="H88" s="12"/>
      <c r="I88" s="12"/>
      <c r="J88" s="12"/>
      <c r="K88" s="12"/>
      <c r="L88" s="35">
        <f>F88</f>
        <v>355638</v>
      </c>
    </row>
    <row r="89" spans="2:12" x14ac:dyDescent="0.25">
      <c r="B89" s="12"/>
      <c r="C89" s="12"/>
      <c r="D89" s="12"/>
      <c r="E89" s="12"/>
      <c r="F89" s="14">
        <f>SUM(F81:F88)</f>
        <v>18012346</v>
      </c>
      <c r="G89" s="12"/>
      <c r="H89" s="12"/>
      <c r="I89" s="12"/>
      <c r="J89" s="12"/>
      <c r="K89" s="12"/>
      <c r="L89" s="35">
        <f>SUM(L81:L88)</f>
        <v>11046455</v>
      </c>
    </row>
    <row r="92" spans="2:12" x14ac:dyDescent="0.25">
      <c r="B92" s="12" t="s">
        <v>28</v>
      </c>
      <c r="C92" s="12" t="s">
        <v>102</v>
      </c>
      <c r="D92" s="12" t="s">
        <v>103</v>
      </c>
      <c r="E92" s="12" t="s">
        <v>104</v>
      </c>
      <c r="F92" s="12" t="s">
        <v>105</v>
      </c>
      <c r="G92" s="12" t="s">
        <v>113</v>
      </c>
      <c r="H92" s="12" t="s">
        <v>141</v>
      </c>
      <c r="I92" s="12" t="s">
        <v>34</v>
      </c>
      <c r="J92" s="12"/>
      <c r="K92" s="21" t="s">
        <v>122</v>
      </c>
    </row>
    <row r="93" spans="2:12" x14ac:dyDescent="0.25">
      <c r="B93" s="12">
        <v>1</v>
      </c>
      <c r="C93" s="12" t="s">
        <v>38</v>
      </c>
      <c r="D93" s="14">
        <v>15660560</v>
      </c>
      <c r="E93" s="36">
        <v>0</v>
      </c>
      <c r="F93" s="14">
        <v>15660560</v>
      </c>
      <c r="G93" s="12" t="s">
        <v>114</v>
      </c>
      <c r="H93" s="36">
        <v>6549602</v>
      </c>
      <c r="I93" s="36">
        <v>365838</v>
      </c>
      <c r="J93" s="36"/>
      <c r="K93" s="36">
        <f>H93-I93</f>
        <v>6183764</v>
      </c>
    </row>
    <row r="94" spans="2:12" x14ac:dyDescent="0.25">
      <c r="B94" s="12">
        <v>2</v>
      </c>
      <c r="C94" s="12" t="s">
        <v>43</v>
      </c>
      <c r="D94" s="14">
        <v>2019506</v>
      </c>
      <c r="E94" s="36">
        <v>0</v>
      </c>
      <c r="F94" s="14">
        <v>2019506</v>
      </c>
      <c r="G94" s="12" t="s">
        <v>114</v>
      </c>
      <c r="H94" s="36">
        <v>0</v>
      </c>
      <c r="I94" s="36">
        <v>0</v>
      </c>
      <c r="J94" s="36"/>
      <c r="K94" s="36">
        <f>H94-I94</f>
        <v>0</v>
      </c>
    </row>
    <row r="95" spans="2:12" x14ac:dyDescent="0.25">
      <c r="B95" s="12">
        <v>3</v>
      </c>
      <c r="C95" s="12" t="s">
        <v>46</v>
      </c>
      <c r="D95" s="14">
        <v>1232268</v>
      </c>
      <c r="E95" s="36">
        <v>0</v>
      </c>
      <c r="F95" s="14">
        <v>1232268</v>
      </c>
      <c r="G95" s="12" t="s">
        <v>114</v>
      </c>
      <c r="H95" s="36">
        <v>1232268</v>
      </c>
      <c r="I95" s="36">
        <v>554662</v>
      </c>
      <c r="J95" s="36"/>
      <c r="K95" s="36">
        <f>H95-I95</f>
        <v>677606</v>
      </c>
    </row>
    <row r="96" spans="2:12" x14ac:dyDescent="0.25">
      <c r="B96" s="12">
        <v>4</v>
      </c>
      <c r="C96" s="12" t="s">
        <v>59</v>
      </c>
      <c r="D96" s="14">
        <v>1117117</v>
      </c>
      <c r="E96" s="36">
        <v>0</v>
      </c>
      <c r="F96" s="14">
        <v>1442530</v>
      </c>
      <c r="G96" s="12" t="s">
        <v>114</v>
      </c>
      <c r="H96" s="36">
        <v>429539</v>
      </c>
      <c r="I96" s="36"/>
      <c r="J96" s="36"/>
      <c r="K96" s="36"/>
      <c r="L96" s="27" t="s">
        <v>143</v>
      </c>
    </row>
    <row r="97" spans="2:12" x14ac:dyDescent="0.25">
      <c r="B97" s="12">
        <v>5</v>
      </c>
      <c r="C97" s="12" t="s">
        <v>49</v>
      </c>
      <c r="D97" s="14">
        <v>898803</v>
      </c>
      <c r="E97" s="36">
        <v>0</v>
      </c>
      <c r="F97" s="14">
        <v>898803</v>
      </c>
      <c r="G97" s="12" t="s">
        <v>114</v>
      </c>
      <c r="H97" s="36">
        <v>0</v>
      </c>
      <c r="I97" s="36"/>
      <c r="J97" s="36"/>
      <c r="K97" s="36"/>
    </row>
    <row r="98" spans="2:12" x14ac:dyDescent="0.25">
      <c r="B98" s="12">
        <v>6</v>
      </c>
      <c r="C98" s="12" t="s">
        <v>65</v>
      </c>
      <c r="D98" s="14">
        <v>361639</v>
      </c>
      <c r="E98" s="36">
        <v>0</v>
      </c>
      <c r="F98" s="14">
        <v>0</v>
      </c>
      <c r="G98" s="12" t="s">
        <v>115</v>
      </c>
      <c r="H98" s="36">
        <v>361639</v>
      </c>
      <c r="I98" s="36"/>
      <c r="J98" s="36"/>
      <c r="K98" s="36"/>
      <c r="L98" s="27" t="s">
        <v>143</v>
      </c>
    </row>
    <row r="99" spans="2:12" x14ac:dyDescent="0.25">
      <c r="B99" s="12">
        <v>7</v>
      </c>
      <c r="C99" s="12" t="s">
        <v>62</v>
      </c>
      <c r="D99" s="14">
        <v>355638</v>
      </c>
      <c r="E99" s="36">
        <v>0</v>
      </c>
      <c r="F99" s="14">
        <v>0</v>
      </c>
      <c r="G99" s="12" t="s">
        <v>116</v>
      </c>
      <c r="H99" s="36">
        <v>355638</v>
      </c>
      <c r="I99" s="36"/>
      <c r="J99" s="36"/>
      <c r="K99" s="36"/>
      <c r="L99" s="27" t="s">
        <v>143</v>
      </c>
    </row>
    <row r="100" spans="2:12" x14ac:dyDescent="0.25">
      <c r="B100" s="12">
        <v>8</v>
      </c>
      <c r="C100" s="12" t="s">
        <v>140</v>
      </c>
      <c r="D100" s="14">
        <v>94325</v>
      </c>
      <c r="E100" s="36">
        <v>0</v>
      </c>
      <c r="F100" s="14">
        <v>94325</v>
      </c>
      <c r="G100" s="12" t="s">
        <v>116</v>
      </c>
      <c r="H100" s="36">
        <v>94325</v>
      </c>
      <c r="I100" s="36"/>
      <c r="J100" s="36"/>
      <c r="K100" s="36"/>
    </row>
    <row r="101" spans="2:12" x14ac:dyDescent="0.25">
      <c r="B101" s="12"/>
      <c r="C101" s="12" t="s">
        <v>142</v>
      </c>
      <c r="D101" s="36">
        <f>SUM(D93:D100)</f>
        <v>21739856</v>
      </c>
      <c r="E101" s="12"/>
      <c r="F101" s="36">
        <f>SUM(F93:F100)</f>
        <v>21347992</v>
      </c>
      <c r="G101" s="12"/>
      <c r="H101" s="36">
        <f>SUM(H93:H100)</f>
        <v>9023011</v>
      </c>
      <c r="I101" s="36"/>
      <c r="J101" s="36"/>
      <c r="K101" s="36">
        <f>SUM(K93:K95)</f>
        <v>6861370</v>
      </c>
    </row>
    <row r="105" spans="2:12" x14ac:dyDescent="0.25">
      <c r="B105" s="12" t="s">
        <v>28</v>
      </c>
      <c r="C105" s="12" t="s">
        <v>102</v>
      </c>
      <c r="D105" s="12" t="s">
        <v>103</v>
      </c>
      <c r="E105" s="12" t="s">
        <v>104</v>
      </c>
      <c r="F105" s="12" t="s">
        <v>105</v>
      </c>
      <c r="G105" s="12" t="s">
        <v>113</v>
      </c>
      <c r="H105" s="12" t="s">
        <v>141</v>
      </c>
      <c r="I105" s="12" t="s">
        <v>34</v>
      </c>
      <c r="J105" s="12"/>
      <c r="K105" s="21" t="s">
        <v>122</v>
      </c>
    </row>
    <row r="106" spans="2:12" x14ac:dyDescent="0.25">
      <c r="B106" s="12">
        <v>1</v>
      </c>
      <c r="C106" s="12" t="s">
        <v>38</v>
      </c>
      <c r="D106" s="12" t="s">
        <v>148</v>
      </c>
      <c r="E106" s="12" t="s">
        <v>40</v>
      </c>
      <c r="F106" s="14">
        <v>2821180</v>
      </c>
      <c r="G106" s="12"/>
      <c r="H106" s="12"/>
      <c r="I106" s="12"/>
      <c r="J106" s="12"/>
      <c r="K106" s="12"/>
    </row>
    <row r="107" spans="2:12" x14ac:dyDescent="0.25">
      <c r="B107" s="12">
        <v>2</v>
      </c>
      <c r="C107" s="12" t="s">
        <v>43</v>
      </c>
      <c r="D107" s="12" t="s">
        <v>149</v>
      </c>
      <c r="E107" s="12" t="s">
        <v>40</v>
      </c>
      <c r="F107" s="14">
        <v>2356381</v>
      </c>
      <c r="G107" s="12"/>
      <c r="H107" s="12"/>
      <c r="I107" s="12"/>
      <c r="J107" s="12"/>
      <c r="K107" s="12"/>
    </row>
    <row r="108" spans="2:12" x14ac:dyDescent="0.25">
      <c r="B108" s="12">
        <v>3</v>
      </c>
      <c r="C108" s="12" t="s">
        <v>59</v>
      </c>
      <c r="D108" s="12" t="s">
        <v>150</v>
      </c>
      <c r="E108" s="12" t="s">
        <v>40</v>
      </c>
      <c r="F108" s="14">
        <v>1552605</v>
      </c>
      <c r="G108" s="12"/>
      <c r="H108" s="12"/>
      <c r="I108" s="12"/>
      <c r="J108" s="12"/>
      <c r="K108" s="12"/>
    </row>
    <row r="109" spans="2:12" x14ac:dyDescent="0.25">
      <c r="B109" s="12">
        <v>4</v>
      </c>
      <c r="C109" s="12" t="s">
        <v>49</v>
      </c>
      <c r="D109" s="12" t="s">
        <v>151</v>
      </c>
      <c r="E109" s="12" t="s">
        <v>40</v>
      </c>
      <c r="F109" s="14">
        <v>1290017</v>
      </c>
      <c r="G109" s="12"/>
      <c r="H109" s="12"/>
      <c r="I109" s="12"/>
      <c r="J109" s="12"/>
      <c r="K109" s="12"/>
    </row>
    <row r="110" spans="2:12" x14ac:dyDescent="0.25">
      <c r="B110" s="12">
        <v>5</v>
      </c>
      <c r="C110" s="12" t="s">
        <v>152</v>
      </c>
      <c r="D110" s="12" t="s">
        <v>153</v>
      </c>
      <c r="E110" s="12" t="s">
        <v>40</v>
      </c>
      <c r="F110" s="14">
        <v>101938</v>
      </c>
      <c r="G110" s="12" t="s">
        <v>116</v>
      </c>
      <c r="H110" s="36"/>
      <c r="I110" s="12"/>
      <c r="J110" s="12"/>
      <c r="K110" s="12"/>
    </row>
    <row r="111" spans="2:12" x14ac:dyDescent="0.25">
      <c r="B111" s="12">
        <v>6</v>
      </c>
      <c r="C111" s="12" t="s">
        <v>140</v>
      </c>
      <c r="D111" s="12" t="s">
        <v>154</v>
      </c>
      <c r="E111" s="12" t="s">
        <v>40</v>
      </c>
      <c r="F111" s="14">
        <v>0</v>
      </c>
      <c r="G111" s="12" t="s">
        <v>155</v>
      </c>
      <c r="H111" s="36"/>
      <c r="I111" s="12"/>
      <c r="J111" s="12"/>
      <c r="K111" s="12"/>
      <c r="L111" s="27" t="s">
        <v>156</v>
      </c>
    </row>
    <row r="112" spans="2:12" x14ac:dyDescent="0.25">
      <c r="F112" s="29">
        <f>SUM(F106:F111)</f>
        <v>8122121</v>
      </c>
      <c r="G112" s="23"/>
      <c r="H112" s="37"/>
      <c r="I112" s="23"/>
      <c r="J112" s="23"/>
    </row>
    <row r="116" spans="1:11" x14ac:dyDescent="0.25">
      <c r="A116" s="3">
        <v>43261</v>
      </c>
      <c r="B116" s="12" t="s">
        <v>28</v>
      </c>
      <c r="C116" s="12" t="s">
        <v>102</v>
      </c>
      <c r="D116" s="12" t="s">
        <v>103</v>
      </c>
      <c r="E116" s="12" t="s">
        <v>104</v>
      </c>
      <c r="F116" s="12" t="s">
        <v>105</v>
      </c>
      <c r="G116" s="12" t="s">
        <v>113</v>
      </c>
      <c r="H116" s="12" t="s">
        <v>141</v>
      </c>
      <c r="I116" s="12" t="s">
        <v>34</v>
      </c>
      <c r="J116" s="12"/>
      <c r="K116" s="21" t="s">
        <v>122</v>
      </c>
    </row>
    <row r="117" spans="1:11" x14ac:dyDescent="0.25">
      <c r="B117" s="12">
        <v>1</v>
      </c>
      <c r="C117" s="12" t="s">
        <v>38</v>
      </c>
      <c r="D117" s="12" t="s">
        <v>148</v>
      </c>
      <c r="E117" s="12" t="s">
        <v>40</v>
      </c>
      <c r="F117" s="14">
        <v>4201233</v>
      </c>
      <c r="G117" s="12"/>
      <c r="H117" s="12"/>
      <c r="I117" s="12"/>
      <c r="J117" s="12"/>
      <c r="K117" s="12"/>
    </row>
    <row r="118" spans="1:11" x14ac:dyDescent="0.25">
      <c r="B118" s="12">
        <v>2</v>
      </c>
      <c r="C118" s="12" t="s">
        <v>43</v>
      </c>
      <c r="D118" s="12" t="s">
        <v>149</v>
      </c>
      <c r="E118" s="12" t="s">
        <v>40</v>
      </c>
      <c r="F118" s="14">
        <v>2607857</v>
      </c>
      <c r="G118" s="12"/>
      <c r="H118" s="12"/>
      <c r="I118" s="12"/>
      <c r="J118" s="12"/>
      <c r="K118" s="12"/>
    </row>
    <row r="119" spans="1:11" x14ac:dyDescent="0.25">
      <c r="B119" s="12">
        <v>3</v>
      </c>
      <c r="C119" s="12" t="s">
        <v>59</v>
      </c>
      <c r="D119" s="12" t="s">
        <v>150</v>
      </c>
      <c r="E119" s="12" t="s">
        <v>40</v>
      </c>
      <c r="F119" s="14">
        <v>1552605</v>
      </c>
      <c r="G119" s="12"/>
      <c r="H119" s="12"/>
      <c r="I119" s="12"/>
      <c r="J119" s="12"/>
      <c r="K119" s="12"/>
    </row>
    <row r="120" spans="1:11" x14ac:dyDescent="0.25">
      <c r="B120" s="12">
        <v>4</v>
      </c>
      <c r="C120" s="12" t="s">
        <v>49</v>
      </c>
      <c r="D120" s="12" t="s">
        <v>151</v>
      </c>
      <c r="E120" s="12" t="s">
        <v>40</v>
      </c>
      <c r="F120" s="14">
        <v>1066891</v>
      </c>
      <c r="G120" s="12"/>
      <c r="H120" s="12"/>
      <c r="I120" s="12"/>
      <c r="J120" s="12"/>
      <c r="K120" s="12"/>
    </row>
    <row r="121" spans="1:11" x14ac:dyDescent="0.25">
      <c r="B121" s="12">
        <v>5</v>
      </c>
      <c r="C121" s="12" t="s">
        <v>159</v>
      </c>
      <c r="D121" s="12" t="s">
        <v>153</v>
      </c>
      <c r="E121" s="12" t="s">
        <v>40</v>
      </c>
      <c r="F121" s="14">
        <v>695103</v>
      </c>
      <c r="G121" s="12"/>
      <c r="H121" s="36"/>
      <c r="I121" s="12"/>
      <c r="J121" s="12"/>
      <c r="K121" s="12"/>
    </row>
    <row r="122" spans="1:11" x14ac:dyDescent="0.25">
      <c r="B122" s="12">
        <v>6</v>
      </c>
      <c r="C122" s="12" t="s">
        <v>71</v>
      </c>
      <c r="D122" s="12" t="s">
        <v>154</v>
      </c>
      <c r="E122" s="12" t="s">
        <v>40</v>
      </c>
      <c r="F122" s="14">
        <v>484488</v>
      </c>
      <c r="G122" s="12" t="s">
        <v>156</v>
      </c>
      <c r="H122" s="36"/>
      <c r="I122" s="12"/>
      <c r="J122" s="12"/>
      <c r="K122" s="12"/>
    </row>
    <row r="123" spans="1:11" x14ac:dyDescent="0.25">
      <c r="F123" s="20">
        <f>SUM(F117:F122)</f>
        <v>10608177</v>
      </c>
    </row>
    <row r="125" spans="1:11" x14ac:dyDescent="0.25">
      <c r="A125" s="3">
        <v>43291</v>
      </c>
      <c r="B125" s="12" t="s">
        <v>28</v>
      </c>
      <c r="C125" s="12" t="s">
        <v>102</v>
      </c>
      <c r="D125" s="12" t="s">
        <v>103</v>
      </c>
      <c r="E125" s="12" t="s">
        <v>104</v>
      </c>
      <c r="F125" s="12" t="s">
        <v>105</v>
      </c>
      <c r="G125" s="12" t="s">
        <v>113</v>
      </c>
      <c r="H125" s="12" t="s">
        <v>141</v>
      </c>
      <c r="I125" s="12" t="s">
        <v>34</v>
      </c>
      <c r="J125" s="12"/>
      <c r="K125" s="21" t="s">
        <v>122</v>
      </c>
    </row>
    <row r="126" spans="1:11" x14ac:dyDescent="0.25">
      <c r="B126" s="12">
        <v>1</v>
      </c>
      <c r="C126" s="12" t="s">
        <v>38</v>
      </c>
      <c r="D126" s="12" t="s">
        <v>148</v>
      </c>
      <c r="E126" s="12" t="s">
        <v>40</v>
      </c>
      <c r="F126" s="14">
        <v>4201233</v>
      </c>
      <c r="G126" s="12"/>
      <c r="H126" s="12"/>
      <c r="I126" s="12"/>
      <c r="J126" s="12"/>
      <c r="K126" s="12"/>
    </row>
    <row r="127" spans="1:11" x14ac:dyDescent="0.25">
      <c r="B127" s="12">
        <v>2</v>
      </c>
      <c r="C127" s="12" t="s">
        <v>43</v>
      </c>
      <c r="D127" s="12" t="s">
        <v>149</v>
      </c>
      <c r="E127" s="12" t="s">
        <v>40</v>
      </c>
      <c r="F127" s="14">
        <v>2607857</v>
      </c>
      <c r="G127" s="12"/>
      <c r="H127" s="12"/>
      <c r="I127" s="12"/>
      <c r="J127" s="12"/>
      <c r="K127" s="12"/>
    </row>
    <row r="128" spans="1:11" x14ac:dyDescent="0.25">
      <c r="B128" s="12">
        <v>3</v>
      </c>
      <c r="C128" s="12" t="s">
        <v>59</v>
      </c>
      <c r="D128" s="12" t="s">
        <v>150</v>
      </c>
      <c r="E128" s="12" t="s">
        <v>40</v>
      </c>
      <c r="F128" s="14">
        <v>1552605</v>
      </c>
      <c r="G128" s="12"/>
      <c r="H128" s="12"/>
      <c r="I128" s="12"/>
      <c r="J128" s="12"/>
      <c r="K128" s="12"/>
    </row>
    <row r="129" spans="1:11" x14ac:dyDescent="0.25">
      <c r="B129" s="12">
        <v>4</v>
      </c>
      <c r="C129" s="12" t="s">
        <v>49</v>
      </c>
      <c r="D129" s="12" t="s">
        <v>151</v>
      </c>
      <c r="E129" s="12" t="s">
        <v>40</v>
      </c>
      <c r="F129" s="14">
        <v>1066891</v>
      </c>
      <c r="G129" s="12"/>
      <c r="H129" s="12"/>
      <c r="I129" s="12"/>
      <c r="J129" s="12"/>
      <c r="K129" s="12"/>
    </row>
    <row r="130" spans="1:11" x14ac:dyDescent="0.25">
      <c r="B130" s="12">
        <v>5</v>
      </c>
      <c r="C130" s="12" t="s">
        <v>71</v>
      </c>
      <c r="D130" s="12" t="s">
        <v>153</v>
      </c>
      <c r="E130" s="12" t="s">
        <v>40</v>
      </c>
      <c r="F130" s="14">
        <v>484488</v>
      </c>
      <c r="G130" s="12"/>
      <c r="H130" s="36"/>
      <c r="I130" s="12"/>
      <c r="J130" s="12"/>
      <c r="K130" s="12"/>
    </row>
    <row r="131" spans="1:11" x14ac:dyDescent="0.25">
      <c r="B131" s="12"/>
      <c r="C131" s="12"/>
      <c r="D131" s="12"/>
      <c r="E131" s="12"/>
      <c r="F131" s="14"/>
      <c r="G131" s="12"/>
      <c r="H131" s="36"/>
      <c r="I131" s="12"/>
      <c r="J131" s="12"/>
      <c r="K131" s="12"/>
    </row>
    <row r="132" spans="1:11" x14ac:dyDescent="0.25">
      <c r="F132" s="20">
        <f>SUM(F126:F131)</f>
        <v>9913074</v>
      </c>
    </row>
    <row r="134" spans="1:11" x14ac:dyDescent="0.25">
      <c r="A134" s="3">
        <v>43322</v>
      </c>
      <c r="B134" s="12" t="s">
        <v>28</v>
      </c>
      <c r="C134" s="12" t="s">
        <v>102</v>
      </c>
      <c r="D134" s="12" t="s">
        <v>103</v>
      </c>
      <c r="E134" s="12" t="s">
        <v>104</v>
      </c>
      <c r="F134" s="12" t="s">
        <v>105</v>
      </c>
      <c r="G134" s="12" t="s">
        <v>165</v>
      </c>
      <c r="H134" s="12" t="s">
        <v>141</v>
      </c>
      <c r="I134" s="12" t="s">
        <v>34</v>
      </c>
      <c r="J134" s="12"/>
      <c r="K134" s="21" t="s">
        <v>122</v>
      </c>
    </row>
    <row r="135" spans="1:11" x14ac:dyDescent="0.25">
      <c r="B135" s="12">
        <v>1</v>
      </c>
      <c r="C135" s="12" t="s">
        <v>38</v>
      </c>
      <c r="D135" s="12" t="s">
        <v>148</v>
      </c>
      <c r="E135" s="12" t="s">
        <v>40</v>
      </c>
      <c r="F135" s="14">
        <v>1998681</v>
      </c>
      <c r="G135" s="12"/>
      <c r="H135" s="12"/>
      <c r="I135" s="12"/>
      <c r="J135" s="12"/>
      <c r="K135" s="12"/>
    </row>
    <row r="136" spans="1:11" x14ac:dyDescent="0.25">
      <c r="B136" s="12">
        <v>2</v>
      </c>
      <c r="C136" s="12" t="s">
        <v>43</v>
      </c>
      <c r="D136" s="12" t="s">
        <v>149</v>
      </c>
      <c r="E136" s="12" t="s">
        <v>40</v>
      </c>
      <c r="F136" s="14">
        <v>4751437</v>
      </c>
      <c r="G136" s="12" t="s">
        <v>114</v>
      </c>
      <c r="H136" s="14">
        <f>F127</f>
        <v>2607857</v>
      </c>
      <c r="I136" s="12"/>
      <c r="J136" s="12"/>
      <c r="K136" s="12"/>
    </row>
    <row r="137" spans="1:11" x14ac:dyDescent="0.25">
      <c r="B137" s="12">
        <v>3</v>
      </c>
      <c r="C137" s="12" t="s">
        <v>59</v>
      </c>
      <c r="D137" s="12" t="s">
        <v>150</v>
      </c>
      <c r="E137" s="12" t="s">
        <v>40</v>
      </c>
      <c r="F137" s="14">
        <v>1922993</v>
      </c>
      <c r="G137" s="12"/>
      <c r="H137" s="14">
        <f>F128</f>
        <v>1552605</v>
      </c>
      <c r="I137" s="12"/>
      <c r="J137" s="12"/>
      <c r="K137" s="12"/>
    </row>
    <row r="138" spans="1:11" x14ac:dyDescent="0.25">
      <c r="B138" s="12">
        <v>4</v>
      </c>
      <c r="C138" s="12" t="s">
        <v>49</v>
      </c>
      <c r="D138" s="12" t="s">
        <v>151</v>
      </c>
      <c r="E138" s="12" t="s">
        <v>40</v>
      </c>
      <c r="F138" s="14">
        <v>1288967</v>
      </c>
      <c r="G138" s="12" t="s">
        <v>168</v>
      </c>
      <c r="H138" s="14"/>
      <c r="I138" s="12"/>
      <c r="J138" s="12"/>
      <c r="K138" s="12"/>
    </row>
    <row r="139" spans="1:11" x14ac:dyDescent="0.25">
      <c r="B139" s="12">
        <v>5</v>
      </c>
      <c r="C139" s="12" t="s">
        <v>71</v>
      </c>
      <c r="D139" s="12" t="s">
        <v>153</v>
      </c>
      <c r="E139" s="12" t="s">
        <v>40</v>
      </c>
      <c r="F139" s="14">
        <v>484488</v>
      </c>
      <c r="G139" s="12"/>
      <c r="H139" s="36"/>
      <c r="I139" s="12"/>
      <c r="J139" s="12"/>
      <c r="K139" s="12"/>
    </row>
    <row r="140" spans="1:11" x14ac:dyDescent="0.25">
      <c r="B140" s="12">
        <v>6</v>
      </c>
      <c r="C140" s="12" t="s">
        <v>164</v>
      </c>
      <c r="D140" s="12"/>
      <c r="E140" s="12"/>
      <c r="F140" s="14">
        <v>1714517</v>
      </c>
      <c r="G140" s="12" t="s">
        <v>166</v>
      </c>
      <c r="H140" s="36"/>
      <c r="I140" s="12"/>
      <c r="J140" s="12"/>
      <c r="K140" s="12"/>
    </row>
    <row r="141" spans="1:11" x14ac:dyDescent="0.25">
      <c r="F141" s="20">
        <f>SUM(F135:F140)</f>
        <v>12161083</v>
      </c>
      <c r="H141" s="20">
        <f>SUM(H135:H140)</f>
        <v>4160462</v>
      </c>
    </row>
    <row r="143" spans="1:11" x14ac:dyDescent="0.25">
      <c r="A143" s="3">
        <v>43353</v>
      </c>
      <c r="B143" s="12" t="s">
        <v>28</v>
      </c>
      <c r="C143" s="12" t="s">
        <v>102</v>
      </c>
      <c r="D143" s="12" t="s">
        <v>103</v>
      </c>
      <c r="E143" s="12" t="s">
        <v>104</v>
      </c>
      <c r="F143" s="12" t="s">
        <v>105</v>
      </c>
      <c r="G143" s="12" t="s">
        <v>165</v>
      </c>
      <c r="H143" s="12" t="s">
        <v>141</v>
      </c>
      <c r="I143" s="12" t="s">
        <v>34</v>
      </c>
      <c r="J143" s="12"/>
      <c r="K143" s="21" t="s">
        <v>122</v>
      </c>
    </row>
    <row r="144" spans="1:11" x14ac:dyDescent="0.25">
      <c r="B144" s="12">
        <v>1</v>
      </c>
      <c r="C144" s="12" t="s">
        <v>38</v>
      </c>
      <c r="D144" s="12" t="s">
        <v>148</v>
      </c>
      <c r="E144" s="12" t="s">
        <v>40</v>
      </c>
      <c r="F144" s="14">
        <v>1294830</v>
      </c>
      <c r="G144" s="12"/>
      <c r="H144" s="12"/>
      <c r="I144" s="12"/>
      <c r="J144" s="12"/>
      <c r="K144" s="12"/>
    </row>
    <row r="145" spans="1:11" x14ac:dyDescent="0.25">
      <c r="B145" s="12">
        <v>2</v>
      </c>
      <c r="C145" s="12" t="s">
        <v>43</v>
      </c>
      <c r="D145" s="12" t="s">
        <v>149</v>
      </c>
      <c r="E145" s="12" t="s">
        <v>40</v>
      </c>
      <c r="F145" s="14">
        <v>5609813</v>
      </c>
      <c r="G145" s="12" t="s">
        <v>114</v>
      </c>
      <c r="H145" s="14">
        <f>F136</f>
        <v>4751437</v>
      </c>
      <c r="I145" s="38" t="s">
        <v>170</v>
      </c>
      <c r="J145" s="38"/>
      <c r="K145" s="12"/>
    </row>
    <row r="146" spans="1:11" x14ac:dyDescent="0.25">
      <c r="B146" s="12">
        <v>3</v>
      </c>
      <c r="C146" s="12" t="s">
        <v>59</v>
      </c>
      <c r="D146" s="12" t="s">
        <v>150</v>
      </c>
      <c r="E146" s="12" t="s">
        <v>40</v>
      </c>
      <c r="F146" s="14">
        <v>2017318</v>
      </c>
      <c r="G146" s="12"/>
      <c r="H146" s="14">
        <f>F137</f>
        <v>1922993</v>
      </c>
      <c r="I146" s="12"/>
      <c r="J146" s="12"/>
      <c r="K146" s="12"/>
    </row>
    <row r="147" spans="1:11" x14ac:dyDescent="0.25">
      <c r="B147" s="12">
        <v>4</v>
      </c>
      <c r="C147" s="12" t="s">
        <v>49</v>
      </c>
      <c r="D147" s="12" t="s">
        <v>151</v>
      </c>
      <c r="E147" s="12" t="s">
        <v>40</v>
      </c>
      <c r="F147" s="14">
        <v>1613681</v>
      </c>
      <c r="G147" s="12" t="s">
        <v>168</v>
      </c>
      <c r="H147" s="14"/>
      <c r="I147" s="12"/>
      <c r="J147" s="12"/>
      <c r="K147" s="12"/>
    </row>
    <row r="148" spans="1:11" x14ac:dyDescent="0.25">
      <c r="B148" s="12">
        <v>5</v>
      </c>
      <c r="C148" s="12" t="s">
        <v>71</v>
      </c>
      <c r="D148" s="12" t="s">
        <v>153</v>
      </c>
      <c r="E148" s="12" t="s">
        <v>40</v>
      </c>
      <c r="F148" s="14">
        <v>484488</v>
      </c>
      <c r="G148" s="12"/>
      <c r="H148" s="36"/>
      <c r="I148" s="38" t="s">
        <v>171</v>
      </c>
      <c r="J148" s="38"/>
      <c r="K148" s="12"/>
    </row>
    <row r="149" spans="1:11" x14ac:dyDescent="0.25">
      <c r="B149" s="12">
        <v>6</v>
      </c>
      <c r="C149" s="12" t="s">
        <v>164</v>
      </c>
      <c r="D149" s="12"/>
      <c r="E149" s="12"/>
      <c r="F149" s="14">
        <v>1714517</v>
      </c>
      <c r="G149" s="12" t="s">
        <v>166</v>
      </c>
      <c r="H149" s="36"/>
      <c r="I149" s="12"/>
      <c r="J149" s="12"/>
      <c r="K149" s="12"/>
    </row>
    <row r="150" spans="1:11" x14ac:dyDescent="0.25">
      <c r="F150" s="20">
        <f>SUM(F144:F149)</f>
        <v>12734647</v>
      </c>
      <c r="H150" s="20">
        <f>SUM(H144:H149)</f>
        <v>6674430</v>
      </c>
    </row>
    <row r="152" spans="1:11" x14ac:dyDescent="0.25">
      <c r="A152" s="3">
        <v>43383</v>
      </c>
      <c r="B152" s="12" t="s">
        <v>28</v>
      </c>
      <c r="C152" s="12" t="s">
        <v>102</v>
      </c>
      <c r="D152" s="12" t="s">
        <v>103</v>
      </c>
      <c r="E152" s="12" t="s">
        <v>104</v>
      </c>
      <c r="F152" s="12" t="s">
        <v>105</v>
      </c>
      <c r="G152" s="12" t="s">
        <v>165</v>
      </c>
      <c r="H152" s="12" t="s">
        <v>141</v>
      </c>
      <c r="I152" s="12" t="s">
        <v>34</v>
      </c>
      <c r="J152" s="12"/>
      <c r="K152" s="21" t="s">
        <v>122</v>
      </c>
    </row>
    <row r="153" spans="1:11" x14ac:dyDescent="0.25">
      <c r="B153" s="12">
        <v>1</v>
      </c>
      <c r="C153" s="12" t="s">
        <v>43</v>
      </c>
      <c r="D153" s="12" t="s">
        <v>178</v>
      </c>
      <c r="E153" s="12" t="s">
        <v>40</v>
      </c>
      <c r="F153" s="14">
        <v>6087826</v>
      </c>
      <c r="G153" s="12"/>
      <c r="H153" s="12"/>
      <c r="I153" s="12"/>
      <c r="J153" s="12"/>
      <c r="K153" s="12"/>
    </row>
    <row r="154" spans="1:11" x14ac:dyDescent="0.25">
      <c r="B154" s="12">
        <v>2</v>
      </c>
      <c r="C154" s="12" t="s">
        <v>59</v>
      </c>
      <c r="D154" s="12" t="s">
        <v>179</v>
      </c>
      <c r="E154" s="12" t="s">
        <v>40</v>
      </c>
      <c r="F154" s="14">
        <v>2146643</v>
      </c>
      <c r="G154" s="12"/>
      <c r="H154" s="14"/>
      <c r="I154" s="38"/>
      <c r="J154" s="38"/>
      <c r="K154" s="12"/>
    </row>
    <row r="155" spans="1:11" x14ac:dyDescent="0.25">
      <c r="B155" s="12">
        <v>3</v>
      </c>
      <c r="C155" s="12" t="s">
        <v>49</v>
      </c>
      <c r="D155" s="12" t="s">
        <v>180</v>
      </c>
      <c r="E155" s="12" t="s">
        <v>40</v>
      </c>
      <c r="F155" s="14">
        <v>2049608</v>
      </c>
      <c r="G155" s="12"/>
      <c r="H155" s="14"/>
      <c r="I155" s="12"/>
      <c r="J155" s="12"/>
      <c r="K155" s="12"/>
    </row>
    <row r="156" spans="1:11" x14ac:dyDescent="0.25">
      <c r="B156" s="12">
        <v>4</v>
      </c>
      <c r="C156" s="12" t="s">
        <v>46</v>
      </c>
      <c r="D156" s="12" t="s">
        <v>181</v>
      </c>
      <c r="E156" s="12" t="s">
        <v>40</v>
      </c>
      <c r="F156" s="14">
        <v>1714517</v>
      </c>
      <c r="G156" s="12"/>
      <c r="H156" s="14"/>
      <c r="I156" s="12"/>
      <c r="J156" s="12"/>
      <c r="K156" s="12"/>
    </row>
    <row r="157" spans="1:11" x14ac:dyDescent="0.25">
      <c r="B157" s="12">
        <v>5</v>
      </c>
      <c r="C157" s="12" t="s">
        <v>38</v>
      </c>
      <c r="D157" s="12" t="s">
        <v>182</v>
      </c>
      <c r="E157" s="12" t="s">
        <v>40</v>
      </c>
      <c r="F157" s="14">
        <v>1566785</v>
      </c>
      <c r="G157" s="12"/>
      <c r="H157" s="36"/>
      <c r="I157" s="38"/>
      <c r="J157" s="38"/>
      <c r="K157" s="12"/>
    </row>
    <row r="158" spans="1:11" x14ac:dyDescent="0.25">
      <c r="B158" s="12">
        <v>6</v>
      </c>
      <c r="C158" s="12" t="s">
        <v>71</v>
      </c>
      <c r="D158" s="12" t="s">
        <v>183</v>
      </c>
      <c r="E158" s="12" t="s">
        <v>40</v>
      </c>
      <c r="F158" s="14">
        <v>484488</v>
      </c>
      <c r="G158" s="12"/>
      <c r="H158" s="36"/>
      <c r="I158" s="12"/>
      <c r="J158" s="12"/>
      <c r="K158" s="12"/>
    </row>
    <row r="159" spans="1:11" x14ac:dyDescent="0.25">
      <c r="B159" s="12">
        <v>7</v>
      </c>
      <c r="C159" s="12" t="s">
        <v>184</v>
      </c>
      <c r="D159" s="12" t="s">
        <v>185</v>
      </c>
      <c r="E159" s="12" t="s">
        <v>186</v>
      </c>
      <c r="F159" s="14">
        <v>129188</v>
      </c>
      <c r="G159" s="12"/>
      <c r="H159" s="14"/>
      <c r="I159" s="12"/>
      <c r="J159" s="12"/>
      <c r="K159" s="12"/>
    </row>
    <row r="160" spans="1:11" x14ac:dyDescent="0.25">
      <c r="B160" s="12">
        <v>8</v>
      </c>
      <c r="C160" s="12" t="s">
        <v>187</v>
      </c>
      <c r="D160" s="12" t="s">
        <v>188</v>
      </c>
      <c r="E160" s="12" t="s">
        <v>189</v>
      </c>
      <c r="F160" s="14">
        <v>105750</v>
      </c>
      <c r="G160" s="12"/>
      <c r="H160" s="12"/>
      <c r="I160" s="12"/>
      <c r="J160" s="12"/>
      <c r="K160" s="12"/>
    </row>
    <row r="161" spans="1:11" x14ac:dyDescent="0.25">
      <c r="F161" s="20">
        <f>SUM(F153:F160)</f>
        <v>14284805</v>
      </c>
    </row>
    <row r="164" spans="1:11" x14ac:dyDescent="0.25">
      <c r="A164" s="3">
        <v>43384</v>
      </c>
      <c r="B164" s="12" t="s">
        <v>28</v>
      </c>
      <c r="C164" s="12" t="s">
        <v>102</v>
      </c>
      <c r="D164" s="12" t="s">
        <v>103</v>
      </c>
      <c r="E164" s="12" t="s">
        <v>104</v>
      </c>
      <c r="F164" s="12" t="s">
        <v>105</v>
      </c>
      <c r="G164" s="12" t="s">
        <v>165</v>
      </c>
      <c r="H164" s="12" t="s">
        <v>141</v>
      </c>
      <c r="I164" s="12" t="s">
        <v>34</v>
      </c>
      <c r="J164" s="12"/>
      <c r="K164" s="21" t="s">
        <v>122</v>
      </c>
    </row>
    <row r="165" spans="1:11" x14ac:dyDescent="0.25">
      <c r="B165" s="12">
        <v>1</v>
      </c>
      <c r="C165" s="12" t="s">
        <v>43</v>
      </c>
      <c r="D165" t="s">
        <v>195</v>
      </c>
      <c r="E165" s="12" t="s">
        <v>40</v>
      </c>
      <c r="F165" s="14">
        <v>4251459</v>
      </c>
      <c r="G165" s="12"/>
      <c r="H165" s="12"/>
      <c r="I165" s="12"/>
      <c r="J165" s="12"/>
      <c r="K165" s="12"/>
    </row>
    <row r="166" spans="1:11" x14ac:dyDescent="0.25">
      <c r="B166" s="12">
        <v>2</v>
      </c>
      <c r="C166" s="12" t="s">
        <v>59</v>
      </c>
      <c r="D166" t="s">
        <v>179</v>
      </c>
      <c r="E166" s="12" t="s">
        <v>40</v>
      </c>
      <c r="F166" s="14">
        <v>2146643</v>
      </c>
      <c r="G166" s="12"/>
      <c r="H166" s="14">
        <v>1552605</v>
      </c>
      <c r="I166" s="21"/>
      <c r="J166" s="21"/>
      <c r="K166" s="12"/>
    </row>
    <row r="167" spans="1:11" x14ac:dyDescent="0.25">
      <c r="B167" s="12">
        <v>3</v>
      </c>
      <c r="C167" s="12" t="s">
        <v>49</v>
      </c>
      <c r="D167" t="s">
        <v>196</v>
      </c>
      <c r="E167" s="12" t="s">
        <v>40</v>
      </c>
      <c r="F167" s="14">
        <v>3682085</v>
      </c>
      <c r="G167" s="12"/>
      <c r="H167" s="14"/>
      <c r="I167" s="21"/>
      <c r="J167" s="21"/>
      <c r="K167" s="12"/>
    </row>
    <row r="168" spans="1:11" x14ac:dyDescent="0.25">
      <c r="B168" s="12">
        <v>4</v>
      </c>
      <c r="C168" s="12" t="s">
        <v>38</v>
      </c>
      <c r="D168" t="s">
        <v>197</v>
      </c>
      <c r="E168" s="12" t="s">
        <v>40</v>
      </c>
      <c r="F168" s="14">
        <v>1146728</v>
      </c>
      <c r="G168" s="12"/>
      <c r="H168" s="36"/>
      <c r="I168" s="21"/>
      <c r="J168" s="21"/>
      <c r="K168" s="12"/>
    </row>
    <row r="169" spans="1:11" x14ac:dyDescent="0.25">
      <c r="B169" s="12">
        <v>5</v>
      </c>
      <c r="C169" s="12" t="s">
        <v>190</v>
      </c>
      <c r="D169" t="s">
        <v>198</v>
      </c>
      <c r="E169" s="12" t="s">
        <v>40</v>
      </c>
      <c r="F169" s="14">
        <v>240100</v>
      </c>
      <c r="G169" s="12"/>
      <c r="H169" s="36"/>
      <c r="I169" s="12"/>
      <c r="J169" s="12"/>
      <c r="K169" s="12"/>
    </row>
    <row r="170" spans="1:11" x14ac:dyDescent="0.25">
      <c r="B170" s="12">
        <v>6</v>
      </c>
      <c r="C170" s="12" t="s">
        <v>184</v>
      </c>
      <c r="D170" s="12" t="s">
        <v>185</v>
      </c>
      <c r="E170" s="12" t="s">
        <v>186</v>
      </c>
      <c r="F170" s="14">
        <v>129188</v>
      </c>
      <c r="G170" s="12"/>
      <c r="H170" s="14"/>
      <c r="I170" s="12"/>
      <c r="J170" s="12"/>
      <c r="K170" s="12"/>
    </row>
    <row r="171" spans="1:11" x14ac:dyDescent="0.25">
      <c r="B171" s="12">
        <v>7</v>
      </c>
      <c r="C171" s="12" t="s">
        <v>199</v>
      </c>
      <c r="D171" t="s">
        <v>200</v>
      </c>
      <c r="E171" s="12" t="s">
        <v>40</v>
      </c>
      <c r="F171" s="14">
        <v>3550760</v>
      </c>
      <c r="G171" s="12"/>
      <c r="H171" s="14"/>
      <c r="I171" s="12"/>
      <c r="J171" s="12"/>
      <c r="K171" s="12"/>
    </row>
    <row r="172" spans="1:11" x14ac:dyDescent="0.25">
      <c r="B172" s="12"/>
      <c r="C172" s="12"/>
      <c r="D172" s="12"/>
      <c r="E172" s="12"/>
      <c r="F172" s="14"/>
      <c r="G172" s="12"/>
      <c r="H172" s="14"/>
      <c r="I172" s="12"/>
      <c r="J172" s="12"/>
      <c r="K172" s="12"/>
    </row>
    <row r="173" spans="1:11" x14ac:dyDescent="0.25">
      <c r="B173" s="12"/>
      <c r="C173" s="12"/>
      <c r="D173" s="12"/>
      <c r="E173" s="12"/>
      <c r="F173" s="14"/>
      <c r="G173" s="12"/>
      <c r="H173" s="12"/>
      <c r="I173" s="12"/>
      <c r="J173" s="12"/>
      <c r="K173" s="12"/>
    </row>
    <row r="174" spans="1:11" x14ac:dyDescent="0.25">
      <c r="F174" s="20">
        <f>SUM(F165:F173)</f>
        <v>15146963</v>
      </c>
      <c r="H174" s="20">
        <f>SUM(H166:H173)</f>
        <v>1552605</v>
      </c>
    </row>
    <row r="175" spans="1:11" x14ac:dyDescent="0.25">
      <c r="F175" s="20"/>
      <c r="H175" s="20"/>
    </row>
    <row r="177" spans="1:11" x14ac:dyDescent="0.25">
      <c r="A177" s="3">
        <v>43386</v>
      </c>
      <c r="B177" s="12" t="s">
        <v>28</v>
      </c>
      <c r="C177" s="12" t="s">
        <v>102</v>
      </c>
      <c r="D177" s="12" t="s">
        <v>103</v>
      </c>
      <c r="E177" s="12" t="s">
        <v>104</v>
      </c>
      <c r="F177" s="12" t="s">
        <v>105</v>
      </c>
      <c r="G177" s="12" t="s">
        <v>165</v>
      </c>
      <c r="H177" s="12" t="s">
        <v>141</v>
      </c>
      <c r="I177" s="12" t="s">
        <v>34</v>
      </c>
      <c r="J177" s="12"/>
      <c r="K177" s="21" t="s">
        <v>122</v>
      </c>
    </row>
    <row r="178" spans="1:11" x14ac:dyDescent="0.25">
      <c r="B178" s="12">
        <v>1</v>
      </c>
      <c r="C178" s="12" t="s">
        <v>43</v>
      </c>
      <c r="D178" t="s">
        <v>195</v>
      </c>
      <c r="E178" s="12" t="s">
        <v>40</v>
      </c>
      <c r="F178" s="14">
        <v>4534698</v>
      </c>
      <c r="G178" s="12"/>
      <c r="H178" s="12"/>
      <c r="I178" s="12"/>
      <c r="J178" s="12"/>
      <c r="K178" s="12"/>
    </row>
    <row r="179" spans="1:11" x14ac:dyDescent="0.25">
      <c r="B179" s="12">
        <v>2</v>
      </c>
      <c r="C179" s="12" t="s">
        <v>59</v>
      </c>
      <c r="D179" t="s">
        <v>179</v>
      </c>
      <c r="E179" s="12" t="s">
        <v>40</v>
      </c>
      <c r="F179" s="14">
        <v>2146643</v>
      </c>
      <c r="G179" s="12"/>
      <c r="H179" s="14">
        <v>1552605</v>
      </c>
      <c r="I179" s="21"/>
      <c r="J179" s="21"/>
      <c r="K179" s="12"/>
    </row>
    <row r="180" spans="1:11" x14ac:dyDescent="0.25">
      <c r="B180" s="12">
        <v>3</v>
      </c>
      <c r="C180" s="12" t="s">
        <v>49</v>
      </c>
      <c r="D180" t="s">
        <v>196</v>
      </c>
      <c r="E180" s="12" t="s">
        <v>40</v>
      </c>
      <c r="F180" s="14">
        <v>3682085</v>
      </c>
      <c r="G180" s="12"/>
      <c r="H180" s="14"/>
      <c r="I180" s="21"/>
      <c r="J180" s="21"/>
      <c r="K180" s="12"/>
    </row>
    <row r="181" spans="1:11" x14ac:dyDescent="0.25">
      <c r="B181" s="12">
        <v>4</v>
      </c>
      <c r="C181" s="12" t="s">
        <v>38</v>
      </c>
      <c r="D181" t="s">
        <v>197</v>
      </c>
      <c r="E181" s="12" t="s">
        <v>40</v>
      </c>
      <c r="F181" s="14">
        <v>1976793</v>
      </c>
      <c r="G181" s="12"/>
      <c r="H181" s="36"/>
      <c r="I181" s="21"/>
      <c r="J181" s="21"/>
      <c r="K181" s="12"/>
    </row>
    <row r="182" spans="1:11" x14ac:dyDescent="0.25">
      <c r="B182" s="12">
        <v>5</v>
      </c>
      <c r="C182" s="12" t="s">
        <v>190</v>
      </c>
      <c r="D182" t="s">
        <v>198</v>
      </c>
      <c r="E182" s="12" t="s">
        <v>40</v>
      </c>
      <c r="F182" s="14">
        <v>240100</v>
      </c>
      <c r="G182" s="12"/>
      <c r="H182" s="36"/>
      <c r="I182" s="12"/>
      <c r="J182" s="12"/>
      <c r="K182" s="12"/>
    </row>
    <row r="183" spans="1:11" x14ac:dyDescent="0.25">
      <c r="B183" s="12">
        <v>6</v>
      </c>
      <c r="C183" s="12" t="s">
        <v>184</v>
      </c>
      <c r="D183" s="12" t="s">
        <v>185</v>
      </c>
      <c r="E183" s="12" t="s">
        <v>186</v>
      </c>
      <c r="F183" s="14">
        <v>129188</v>
      </c>
      <c r="G183" s="12"/>
      <c r="H183" s="14"/>
      <c r="I183" s="12"/>
      <c r="J183" s="12"/>
      <c r="K183" s="12"/>
    </row>
    <row r="184" spans="1:11" x14ac:dyDescent="0.25">
      <c r="B184" s="12">
        <v>7</v>
      </c>
      <c r="C184" s="12" t="s">
        <v>199</v>
      </c>
      <c r="D184" t="s">
        <v>200</v>
      </c>
      <c r="E184" s="12" t="s">
        <v>40</v>
      </c>
      <c r="F184" s="14">
        <v>3550760</v>
      </c>
      <c r="G184" s="12"/>
      <c r="H184" s="14"/>
      <c r="I184" s="12"/>
      <c r="J184" s="12"/>
      <c r="K184" s="12"/>
    </row>
    <row r="185" spans="1:11" x14ac:dyDescent="0.25">
      <c r="B185" s="12"/>
      <c r="C185" s="12"/>
      <c r="D185" s="12"/>
      <c r="E185" s="12"/>
      <c r="F185" s="14"/>
      <c r="G185" s="12"/>
      <c r="H185" s="14"/>
      <c r="I185" s="12"/>
      <c r="J185" s="12"/>
      <c r="K185" s="12"/>
    </row>
    <row r="186" spans="1:11" x14ac:dyDescent="0.25">
      <c r="B186" s="12"/>
      <c r="C186" s="12"/>
      <c r="D186" s="12"/>
      <c r="E186" s="12"/>
      <c r="F186" s="14"/>
      <c r="G186" s="12"/>
      <c r="H186" s="12"/>
      <c r="I186" s="12"/>
      <c r="J186" s="12"/>
      <c r="K186" s="12"/>
    </row>
    <row r="187" spans="1:11" x14ac:dyDescent="0.25">
      <c r="F187" s="20">
        <f>SUM(F178:F186)</f>
        <v>16260267</v>
      </c>
      <c r="H187" s="20">
        <f>SUM(H179:H186)</f>
        <v>1552605</v>
      </c>
    </row>
    <row r="189" spans="1:11" x14ac:dyDescent="0.25">
      <c r="A189" s="3">
        <v>43387</v>
      </c>
      <c r="B189" s="12" t="s">
        <v>28</v>
      </c>
      <c r="C189" s="12" t="s">
        <v>102</v>
      </c>
      <c r="D189" s="12" t="s">
        <v>103</v>
      </c>
      <c r="E189" s="12" t="s">
        <v>104</v>
      </c>
      <c r="F189" s="12" t="s">
        <v>105</v>
      </c>
      <c r="G189" s="12" t="s">
        <v>165</v>
      </c>
      <c r="H189" s="12" t="s">
        <v>141</v>
      </c>
      <c r="I189" s="12" t="s">
        <v>34</v>
      </c>
      <c r="J189" s="12"/>
      <c r="K189" s="21" t="s">
        <v>122</v>
      </c>
    </row>
    <row r="190" spans="1:11" x14ac:dyDescent="0.25">
      <c r="A190" t="s">
        <v>162</v>
      </c>
      <c r="B190" s="12">
        <v>1</v>
      </c>
      <c r="C190" s="12" t="s">
        <v>43</v>
      </c>
      <c r="D190" s="12" t="s">
        <v>195</v>
      </c>
      <c r="E190" s="12" t="s">
        <v>40</v>
      </c>
      <c r="F190" s="14">
        <v>4534698</v>
      </c>
      <c r="G190" s="12"/>
      <c r="H190" s="12"/>
      <c r="I190" s="12"/>
      <c r="J190" s="12"/>
      <c r="K190" s="12"/>
    </row>
    <row r="191" spans="1:11" x14ac:dyDescent="0.25">
      <c r="B191" s="12">
        <v>2</v>
      </c>
      <c r="C191" s="12" t="s">
        <v>59</v>
      </c>
      <c r="D191" s="12" t="s">
        <v>179</v>
      </c>
      <c r="E191" s="12" t="s">
        <v>40</v>
      </c>
      <c r="F191" s="14">
        <v>594038</v>
      </c>
      <c r="G191" s="12"/>
      <c r="H191" s="14"/>
      <c r="I191" s="21"/>
      <c r="J191" s="21"/>
      <c r="K191" s="12"/>
    </row>
    <row r="192" spans="1:11" x14ac:dyDescent="0.25">
      <c r="B192" s="12">
        <v>3</v>
      </c>
      <c r="C192" s="12" t="s">
        <v>38</v>
      </c>
      <c r="D192" s="12" t="s">
        <v>197</v>
      </c>
      <c r="E192" s="12" t="s">
        <v>40</v>
      </c>
      <c r="F192" s="14">
        <v>830065</v>
      </c>
      <c r="G192" s="12"/>
      <c r="H192" s="36"/>
      <c r="I192" s="21"/>
      <c r="J192" s="21"/>
      <c r="K192" s="12"/>
    </row>
    <row r="193" spans="1:11" x14ac:dyDescent="0.25">
      <c r="B193" s="12">
        <v>4</v>
      </c>
      <c r="C193" s="12" t="s">
        <v>184</v>
      </c>
      <c r="D193" s="12" t="s">
        <v>185</v>
      </c>
      <c r="E193" s="12" t="s">
        <v>186</v>
      </c>
      <c r="F193" s="14">
        <v>129188</v>
      </c>
      <c r="G193" s="12"/>
      <c r="H193" s="14"/>
      <c r="I193" s="12"/>
      <c r="J193" s="12"/>
      <c r="K193" s="12"/>
    </row>
    <row r="194" spans="1:11" x14ac:dyDescent="0.25">
      <c r="B194" s="12">
        <v>5</v>
      </c>
      <c r="C194" s="12" t="s">
        <v>199</v>
      </c>
      <c r="D194" t="s">
        <v>200</v>
      </c>
      <c r="E194" s="12" t="s">
        <v>40</v>
      </c>
      <c r="F194" s="14">
        <v>3550760</v>
      </c>
      <c r="G194" s="12"/>
      <c r="H194" s="14"/>
      <c r="I194" s="12"/>
      <c r="J194" s="12"/>
      <c r="K194" s="12"/>
    </row>
    <row r="195" spans="1:11" x14ac:dyDescent="0.25">
      <c r="B195" s="12">
        <v>6</v>
      </c>
      <c r="C195" s="12" t="s">
        <v>205</v>
      </c>
      <c r="D195" t="s">
        <v>206</v>
      </c>
      <c r="E195" s="12" t="s">
        <v>40</v>
      </c>
      <c r="F195" s="14">
        <v>543815</v>
      </c>
      <c r="G195" s="12"/>
      <c r="H195" s="14"/>
      <c r="I195" s="12"/>
      <c r="J195" s="12"/>
      <c r="K195" s="12"/>
    </row>
    <row r="196" spans="1:11" x14ac:dyDescent="0.25">
      <c r="B196" s="12"/>
      <c r="C196" s="12"/>
      <c r="D196" s="12"/>
      <c r="E196" s="12"/>
      <c r="F196" s="14"/>
      <c r="G196" s="12"/>
      <c r="H196" s="12"/>
      <c r="I196" s="12"/>
      <c r="J196" s="12"/>
      <c r="K196" s="12"/>
    </row>
    <row r="197" spans="1:11" x14ac:dyDescent="0.25">
      <c r="F197" s="20">
        <f>SUM(F190:F196)</f>
        <v>10182564</v>
      </c>
      <c r="H197" s="20">
        <f>SUM(H191:H196)</f>
        <v>0</v>
      </c>
    </row>
    <row r="199" spans="1:11" x14ac:dyDescent="0.25">
      <c r="A199" s="3">
        <v>43388</v>
      </c>
      <c r="B199" s="12" t="s">
        <v>28</v>
      </c>
      <c r="C199" s="12" t="s">
        <v>102</v>
      </c>
      <c r="D199" s="12" t="s">
        <v>103</v>
      </c>
      <c r="E199" s="12" t="s">
        <v>104</v>
      </c>
      <c r="F199" s="12" t="s">
        <v>105</v>
      </c>
      <c r="G199" s="12" t="s">
        <v>165</v>
      </c>
      <c r="H199" s="12" t="s">
        <v>141</v>
      </c>
      <c r="I199" s="12" t="s">
        <v>34</v>
      </c>
      <c r="J199" s="12"/>
      <c r="K199" s="21" t="s">
        <v>122</v>
      </c>
    </row>
    <row r="200" spans="1:11" x14ac:dyDescent="0.25">
      <c r="A200" t="s">
        <v>177</v>
      </c>
      <c r="B200" s="12">
        <v>1</v>
      </c>
      <c r="C200" s="12" t="s">
        <v>210</v>
      </c>
      <c r="D200" s="12" t="s">
        <v>211</v>
      </c>
      <c r="E200" s="12" t="s">
        <v>40</v>
      </c>
      <c r="F200" s="14">
        <v>11386683</v>
      </c>
      <c r="G200" s="12"/>
      <c r="H200" s="12"/>
      <c r="I200" s="12"/>
      <c r="J200" s="12"/>
      <c r="K200" s="12"/>
    </row>
    <row r="201" spans="1:11" x14ac:dyDescent="0.25">
      <c r="B201" s="12">
        <v>2</v>
      </c>
      <c r="C201" s="12" t="s">
        <v>43</v>
      </c>
      <c r="D201" s="12" t="s">
        <v>212</v>
      </c>
      <c r="E201" s="12" t="s">
        <v>40</v>
      </c>
      <c r="F201" s="14">
        <v>4831937</v>
      </c>
      <c r="G201" s="12"/>
      <c r="H201" s="14"/>
      <c r="I201" s="21"/>
      <c r="J201" s="21"/>
      <c r="K201" s="12"/>
    </row>
    <row r="202" spans="1:11" x14ac:dyDescent="0.25">
      <c r="B202" s="12">
        <v>3</v>
      </c>
      <c r="C202" s="12" t="s">
        <v>38</v>
      </c>
      <c r="D202" s="12" t="s">
        <v>213</v>
      </c>
      <c r="E202" s="12" t="s">
        <v>40</v>
      </c>
      <c r="F202" s="14">
        <v>2153814</v>
      </c>
      <c r="G202" s="12"/>
      <c r="H202" s="36"/>
      <c r="I202" s="21"/>
      <c r="J202" s="21"/>
      <c r="K202" s="12"/>
    </row>
    <row r="203" spans="1:11" x14ac:dyDescent="0.25">
      <c r="B203" s="12">
        <v>4</v>
      </c>
      <c r="C203" s="12" t="s">
        <v>46</v>
      </c>
      <c r="D203" s="12" t="s">
        <v>214</v>
      </c>
      <c r="E203" s="12" t="s">
        <v>40</v>
      </c>
      <c r="F203" s="14">
        <v>1027604</v>
      </c>
      <c r="G203" s="12"/>
      <c r="H203" s="14"/>
      <c r="I203" s="12"/>
      <c r="J203" s="12"/>
      <c r="K203" s="12"/>
    </row>
    <row r="204" spans="1:11" x14ac:dyDescent="0.25">
      <c r="B204" s="12">
        <v>5</v>
      </c>
      <c r="C204" s="12" t="s">
        <v>49</v>
      </c>
      <c r="D204" s="12" t="s">
        <v>215</v>
      </c>
      <c r="E204" s="12" t="s">
        <v>40</v>
      </c>
      <c r="F204" s="14">
        <v>878763</v>
      </c>
      <c r="G204" s="12"/>
      <c r="H204" s="14"/>
      <c r="I204" s="12"/>
      <c r="J204" s="12"/>
      <c r="K204" s="12"/>
    </row>
    <row r="205" spans="1:11" x14ac:dyDescent="0.25">
      <c r="B205" s="12">
        <v>6</v>
      </c>
      <c r="C205" s="12" t="s">
        <v>59</v>
      </c>
      <c r="D205" s="12" t="s">
        <v>216</v>
      </c>
      <c r="E205" s="12" t="s">
        <v>40</v>
      </c>
      <c r="F205" s="14">
        <v>678826</v>
      </c>
      <c r="G205" s="12"/>
      <c r="H205" s="14"/>
      <c r="I205" s="12"/>
      <c r="J205" s="12"/>
      <c r="K205" s="12"/>
    </row>
    <row r="206" spans="1:11" x14ac:dyDescent="0.25">
      <c r="B206" s="12">
        <v>7</v>
      </c>
      <c r="C206" s="12" t="s">
        <v>65</v>
      </c>
      <c r="D206" s="12" t="s">
        <v>206</v>
      </c>
      <c r="E206" s="12" t="s">
        <v>40</v>
      </c>
      <c r="F206" s="14">
        <v>543815</v>
      </c>
      <c r="G206" s="12"/>
      <c r="H206" s="12"/>
      <c r="I206" s="12"/>
      <c r="J206" s="12"/>
      <c r="K206" s="12"/>
    </row>
    <row r="207" spans="1:11" x14ac:dyDescent="0.25">
      <c r="B207" s="12">
        <v>8</v>
      </c>
      <c r="C207" s="12" t="s">
        <v>62</v>
      </c>
      <c r="D207" s="12" t="s">
        <v>217</v>
      </c>
      <c r="E207" s="12" t="s">
        <v>40</v>
      </c>
      <c r="F207" s="14">
        <v>349389</v>
      </c>
      <c r="G207" s="12"/>
      <c r="H207" s="14"/>
      <c r="I207" s="12"/>
      <c r="J207" s="12"/>
      <c r="K207" s="12"/>
    </row>
    <row r="208" spans="1:11" x14ac:dyDescent="0.25">
      <c r="B208" s="12">
        <v>9</v>
      </c>
      <c r="C208" s="12" t="s">
        <v>184</v>
      </c>
      <c r="D208" s="12" t="s">
        <v>185</v>
      </c>
      <c r="E208" s="12" t="s">
        <v>186</v>
      </c>
      <c r="F208" s="14">
        <v>129188</v>
      </c>
      <c r="G208" s="12"/>
      <c r="H208" s="12"/>
      <c r="I208" s="12"/>
      <c r="J208" s="12"/>
      <c r="K208" s="12"/>
    </row>
    <row r="209" spans="1:11" x14ac:dyDescent="0.25">
      <c r="F209" s="14">
        <f>SUM(F200:F208)</f>
        <v>21980019</v>
      </c>
    </row>
    <row r="212" spans="1:11" x14ac:dyDescent="0.25">
      <c r="A212" s="3">
        <v>43390</v>
      </c>
      <c r="B212" s="12" t="s">
        <v>28</v>
      </c>
      <c r="C212" s="12" t="s">
        <v>102</v>
      </c>
      <c r="D212" s="12" t="s">
        <v>103</v>
      </c>
      <c r="E212" s="12" t="s">
        <v>104</v>
      </c>
      <c r="F212" s="12" t="s">
        <v>105</v>
      </c>
      <c r="G212" s="12" t="s">
        <v>165</v>
      </c>
      <c r="H212" s="12" t="s">
        <v>141</v>
      </c>
      <c r="I212" s="12" t="s">
        <v>34</v>
      </c>
      <c r="J212" s="12"/>
      <c r="K212" s="21" t="s">
        <v>122</v>
      </c>
    </row>
    <row r="213" spans="1:11" x14ac:dyDescent="0.25">
      <c r="A213" t="s">
        <v>175</v>
      </c>
      <c r="B213" s="12">
        <v>1</v>
      </c>
      <c r="C213" s="12" t="s">
        <v>210</v>
      </c>
      <c r="D213" s="12" t="s">
        <v>220</v>
      </c>
      <c r="E213" s="12" t="s">
        <v>40</v>
      </c>
      <c r="F213" s="14">
        <v>19384655</v>
      </c>
      <c r="G213" s="12"/>
      <c r="H213" s="12"/>
      <c r="I213" s="12"/>
      <c r="J213" s="12"/>
      <c r="K213" s="12"/>
    </row>
    <row r="214" spans="1:11" x14ac:dyDescent="0.25">
      <c r="B214" s="12">
        <v>2</v>
      </c>
      <c r="C214" s="12" t="s">
        <v>43</v>
      </c>
      <c r="D214" s="12" t="s">
        <v>221</v>
      </c>
      <c r="E214" s="12" t="s">
        <v>40</v>
      </c>
      <c r="F214" s="14">
        <v>6471558</v>
      </c>
      <c r="G214" s="12"/>
      <c r="H214" s="14"/>
      <c r="I214" s="21"/>
      <c r="J214" s="21"/>
      <c r="K214" s="12"/>
    </row>
    <row r="215" spans="1:11" x14ac:dyDescent="0.25">
      <c r="B215" s="12">
        <v>3</v>
      </c>
      <c r="C215" s="12" t="s">
        <v>49</v>
      </c>
      <c r="D215" s="12" t="s">
        <v>222</v>
      </c>
      <c r="E215" s="12" t="s">
        <v>40</v>
      </c>
      <c r="F215" s="14">
        <v>2707518</v>
      </c>
      <c r="G215" s="12"/>
      <c r="H215" s="36"/>
      <c r="I215" s="21"/>
      <c r="J215" s="21"/>
      <c r="K215" s="12"/>
    </row>
    <row r="216" spans="1:11" x14ac:dyDescent="0.25">
      <c r="B216" s="12">
        <v>4</v>
      </c>
      <c r="C216" s="12" t="s">
        <v>46</v>
      </c>
      <c r="D216" s="12" t="s">
        <v>214</v>
      </c>
      <c r="E216" s="12" t="s">
        <v>40</v>
      </c>
      <c r="F216" s="14">
        <v>1027604</v>
      </c>
      <c r="G216" s="12"/>
      <c r="H216" s="14"/>
      <c r="I216" s="12"/>
      <c r="J216" s="12"/>
      <c r="K216" s="12"/>
    </row>
    <row r="217" spans="1:11" x14ac:dyDescent="0.25">
      <c r="B217" s="12">
        <v>5</v>
      </c>
      <c r="C217" s="12" t="s">
        <v>38</v>
      </c>
      <c r="D217" s="12" t="s">
        <v>223</v>
      </c>
      <c r="E217" s="12" t="s">
        <v>40</v>
      </c>
      <c r="F217" s="14">
        <v>843242</v>
      </c>
      <c r="G217" s="12"/>
      <c r="H217" s="14"/>
      <c r="I217" s="12"/>
      <c r="J217" s="12"/>
      <c r="K217" s="12"/>
    </row>
    <row r="218" spans="1:11" x14ac:dyDescent="0.25">
      <c r="B218" s="12">
        <v>6</v>
      </c>
      <c r="C218" s="12" t="s">
        <v>59</v>
      </c>
      <c r="D218" s="12" t="s">
        <v>216</v>
      </c>
      <c r="E218" s="12" t="s">
        <v>40</v>
      </c>
      <c r="F218" s="14">
        <v>678826</v>
      </c>
      <c r="G218" s="12"/>
      <c r="H218" s="14"/>
      <c r="I218" s="12"/>
      <c r="J218" s="12"/>
      <c r="K218" s="12"/>
    </row>
    <row r="219" spans="1:11" x14ac:dyDescent="0.25">
      <c r="B219" s="12">
        <v>7</v>
      </c>
      <c r="C219" s="12" t="s">
        <v>65</v>
      </c>
      <c r="D219" s="12" t="s">
        <v>206</v>
      </c>
      <c r="E219" s="12" t="s">
        <v>40</v>
      </c>
      <c r="F219" s="14">
        <v>543815</v>
      </c>
      <c r="G219" s="12"/>
      <c r="H219" s="12"/>
      <c r="I219" s="12"/>
      <c r="J219" s="12"/>
      <c r="K219" s="12"/>
    </row>
    <row r="220" spans="1:11" x14ac:dyDescent="0.25">
      <c r="B220" s="12">
        <v>8</v>
      </c>
      <c r="C220" s="12" t="s">
        <v>51</v>
      </c>
      <c r="D220" s="12" t="s">
        <v>224</v>
      </c>
      <c r="E220" s="12" t="s">
        <v>88</v>
      </c>
      <c r="F220" s="14">
        <v>479938</v>
      </c>
      <c r="G220" s="12"/>
      <c r="H220" s="14"/>
      <c r="I220" s="12"/>
      <c r="J220" s="12"/>
      <c r="K220" s="12"/>
    </row>
    <row r="221" spans="1:11" x14ac:dyDescent="0.25">
      <c r="B221" s="12">
        <v>9</v>
      </c>
      <c r="C221" s="12" t="s">
        <v>184</v>
      </c>
      <c r="D221" s="12" t="s">
        <v>185</v>
      </c>
      <c r="E221" s="12" t="s">
        <v>186</v>
      </c>
      <c r="F221" s="14">
        <v>129188</v>
      </c>
      <c r="G221" s="12"/>
      <c r="H221" s="12"/>
      <c r="I221" s="12"/>
      <c r="J221" s="12"/>
      <c r="K221" s="12"/>
    </row>
    <row r="222" spans="1:11" x14ac:dyDescent="0.25">
      <c r="B222" s="12">
        <v>10</v>
      </c>
      <c r="C222" s="12" t="s">
        <v>62</v>
      </c>
      <c r="D222" s="12" t="s">
        <v>225</v>
      </c>
      <c r="E222" s="12" t="s">
        <v>40</v>
      </c>
      <c r="F222" s="14">
        <v>78575</v>
      </c>
      <c r="G222" s="12"/>
      <c r="H222" s="12"/>
      <c r="I222" s="12"/>
      <c r="J222" s="12"/>
      <c r="K222" s="12"/>
    </row>
    <row r="223" spans="1:11" x14ac:dyDescent="0.25">
      <c r="F223" s="20">
        <f>SUM(F213:F222)</f>
        <v>32344919</v>
      </c>
    </row>
    <row r="225" spans="1:11" x14ac:dyDescent="0.25">
      <c r="A225" s="3">
        <v>43391</v>
      </c>
      <c r="B225" s="12" t="s">
        <v>28</v>
      </c>
      <c r="C225" s="12" t="s">
        <v>102</v>
      </c>
      <c r="D225" s="12" t="s">
        <v>103</v>
      </c>
      <c r="E225" s="12" t="s">
        <v>104</v>
      </c>
      <c r="F225" s="12" t="s">
        <v>105</v>
      </c>
      <c r="G225" s="12" t="s">
        <v>165</v>
      </c>
      <c r="H225" s="12" t="s">
        <v>141</v>
      </c>
      <c r="I225" s="12" t="s">
        <v>34</v>
      </c>
      <c r="J225" s="12"/>
      <c r="K225" s="21" t="s">
        <v>122</v>
      </c>
    </row>
    <row r="226" spans="1:11" x14ac:dyDescent="0.25">
      <c r="A226" t="s">
        <v>146</v>
      </c>
      <c r="B226" s="12">
        <v>1</v>
      </c>
      <c r="C226" s="12" t="s">
        <v>210</v>
      </c>
      <c r="D226" s="12" t="s">
        <v>230</v>
      </c>
      <c r="E226" s="12" t="s">
        <v>40</v>
      </c>
      <c r="F226" s="14">
        <v>28238377</v>
      </c>
      <c r="G226" s="12"/>
      <c r="H226" s="12"/>
      <c r="I226" s="12"/>
      <c r="J226" s="12"/>
      <c r="K226" s="12"/>
    </row>
    <row r="227" spans="1:11" x14ac:dyDescent="0.25">
      <c r="B227" s="12">
        <v>2</v>
      </c>
      <c r="C227" s="12" t="s">
        <v>49</v>
      </c>
      <c r="D227" s="12" t="s">
        <v>231</v>
      </c>
      <c r="E227" s="12" t="s">
        <v>40</v>
      </c>
      <c r="F227" s="14">
        <v>3132069</v>
      </c>
      <c r="G227" s="12"/>
      <c r="H227" s="12"/>
      <c r="I227" s="12"/>
      <c r="J227" s="12"/>
      <c r="K227" s="12"/>
    </row>
    <row r="228" spans="1:11" x14ac:dyDescent="0.25">
      <c r="B228" s="12">
        <v>3</v>
      </c>
      <c r="C228" s="12" t="s">
        <v>43</v>
      </c>
      <c r="D228" s="12" t="s">
        <v>232</v>
      </c>
      <c r="E228" s="12" t="s">
        <v>40</v>
      </c>
      <c r="F228" s="14">
        <v>2997450</v>
      </c>
      <c r="G228" s="12"/>
      <c r="H228" s="12"/>
      <c r="I228" s="12"/>
      <c r="J228" s="12"/>
      <c r="K228" s="12"/>
    </row>
    <row r="229" spans="1:11" x14ac:dyDescent="0.25">
      <c r="B229" s="12">
        <v>4</v>
      </c>
      <c r="C229" s="12" t="s">
        <v>38</v>
      </c>
      <c r="D229" s="12" t="s">
        <v>233</v>
      </c>
      <c r="E229" s="12" t="s">
        <v>40</v>
      </c>
      <c r="F229" s="14">
        <v>1240580</v>
      </c>
      <c r="G229" s="12"/>
      <c r="H229" s="12"/>
      <c r="I229" s="12"/>
      <c r="J229" s="12"/>
      <c r="K229" s="12"/>
    </row>
    <row r="230" spans="1:11" x14ac:dyDescent="0.25">
      <c r="B230" s="12">
        <v>5</v>
      </c>
      <c r="C230" s="12" t="s">
        <v>46</v>
      </c>
      <c r="D230" s="12" t="s">
        <v>214</v>
      </c>
      <c r="E230" s="12" t="s">
        <v>40</v>
      </c>
      <c r="F230" s="14">
        <v>1027604</v>
      </c>
      <c r="G230" s="12"/>
      <c r="H230" s="12"/>
      <c r="I230" s="12"/>
      <c r="J230" s="12"/>
      <c r="K230" s="12"/>
    </row>
    <row r="231" spans="1:11" x14ac:dyDescent="0.25">
      <c r="B231" s="12">
        <v>6</v>
      </c>
      <c r="C231" s="12" t="s">
        <v>59</v>
      </c>
      <c r="D231" s="12" t="s">
        <v>216</v>
      </c>
      <c r="E231" s="12" t="s">
        <v>40</v>
      </c>
      <c r="F231" s="14">
        <v>678826</v>
      </c>
      <c r="G231" s="12"/>
      <c r="H231" s="14">
        <v>594038</v>
      </c>
      <c r="I231" s="12"/>
      <c r="J231" s="12"/>
      <c r="K231" s="12"/>
    </row>
    <row r="232" spans="1:11" x14ac:dyDescent="0.25">
      <c r="B232" s="12">
        <v>7</v>
      </c>
      <c r="C232" s="12" t="s">
        <v>51</v>
      </c>
      <c r="D232" s="12" t="s">
        <v>224</v>
      </c>
      <c r="E232" s="12" t="s">
        <v>88</v>
      </c>
      <c r="F232" s="14">
        <v>479938</v>
      </c>
      <c r="G232" s="12"/>
      <c r="H232" s="12"/>
      <c r="I232" s="12"/>
      <c r="J232" s="12"/>
      <c r="K232" s="12"/>
    </row>
    <row r="233" spans="1:11" x14ac:dyDescent="0.25">
      <c r="B233" s="12">
        <v>8</v>
      </c>
      <c r="C233" s="12" t="s">
        <v>65</v>
      </c>
      <c r="D233" s="12" t="s">
        <v>234</v>
      </c>
      <c r="E233" s="12" t="s">
        <v>40</v>
      </c>
      <c r="F233" s="14">
        <v>182788</v>
      </c>
      <c r="G233" s="12"/>
      <c r="H233" s="12"/>
      <c r="I233" s="12"/>
      <c r="J233" s="12"/>
      <c r="K233" s="12"/>
    </row>
    <row r="234" spans="1:11" x14ac:dyDescent="0.25">
      <c r="B234" s="12">
        <v>9</v>
      </c>
      <c r="C234" s="12" t="s">
        <v>184</v>
      </c>
      <c r="D234" s="12" t="s">
        <v>185</v>
      </c>
      <c r="E234" s="12" t="s">
        <v>186</v>
      </c>
      <c r="F234" s="14">
        <v>129188</v>
      </c>
      <c r="G234" s="12"/>
      <c r="H234" s="12"/>
      <c r="I234" s="12"/>
      <c r="J234" s="12"/>
      <c r="K234" s="12"/>
    </row>
    <row r="235" spans="1:11" x14ac:dyDescent="0.25">
      <c r="B235" s="12">
        <v>10</v>
      </c>
      <c r="C235" s="12" t="s">
        <v>235</v>
      </c>
      <c r="D235" s="12" t="s">
        <v>236</v>
      </c>
      <c r="E235" s="12" t="s">
        <v>40</v>
      </c>
      <c r="F235" s="14">
        <v>104300</v>
      </c>
      <c r="G235" s="12"/>
      <c r="H235" s="12"/>
      <c r="I235" s="12"/>
      <c r="J235" s="12"/>
      <c r="K235" s="12"/>
    </row>
    <row r="236" spans="1:11" x14ac:dyDescent="0.25">
      <c r="F236" s="20">
        <f>SUM(F226:F235)</f>
        <v>38211120</v>
      </c>
      <c r="H236" s="20">
        <f>SUM(H231:H235)</f>
        <v>594038</v>
      </c>
    </row>
    <row r="239" spans="1:11" x14ac:dyDescent="0.25">
      <c r="A239" s="3" t="s">
        <v>241</v>
      </c>
      <c r="B239" s="12" t="s">
        <v>28</v>
      </c>
      <c r="C239" s="12" t="s">
        <v>102</v>
      </c>
      <c r="D239" s="12" t="s">
        <v>103</v>
      </c>
      <c r="E239" s="12" t="s">
        <v>104</v>
      </c>
      <c r="F239" s="12" t="s">
        <v>105</v>
      </c>
      <c r="G239" s="12" t="s">
        <v>165</v>
      </c>
      <c r="H239" s="12" t="s">
        <v>141</v>
      </c>
      <c r="I239" s="12" t="s">
        <v>34</v>
      </c>
      <c r="J239" s="12"/>
      <c r="K239" s="21" t="s">
        <v>122</v>
      </c>
    </row>
    <row r="240" spans="1:11" x14ac:dyDescent="0.25">
      <c r="A240" t="s">
        <v>147</v>
      </c>
      <c r="B240" s="12">
        <v>1</v>
      </c>
      <c r="C240" s="12" t="s">
        <v>210</v>
      </c>
      <c r="D240" s="12" t="s">
        <v>244</v>
      </c>
      <c r="E240" s="12" t="s">
        <v>40</v>
      </c>
      <c r="F240" s="14">
        <v>30918584</v>
      </c>
      <c r="G240" s="12"/>
      <c r="H240" s="12"/>
      <c r="I240" s="12"/>
      <c r="J240" s="12"/>
      <c r="K240" s="12"/>
    </row>
    <row r="241" spans="1:11" x14ac:dyDescent="0.25">
      <c r="B241" s="12">
        <v>2</v>
      </c>
      <c r="C241" s="12" t="s">
        <v>43</v>
      </c>
      <c r="D241" s="12" t="s">
        <v>245</v>
      </c>
      <c r="E241" s="12" t="s">
        <v>40</v>
      </c>
      <c r="F241" s="14">
        <v>3695876</v>
      </c>
      <c r="G241" s="12"/>
      <c r="H241" s="12"/>
      <c r="I241" s="12"/>
      <c r="J241" s="12"/>
      <c r="K241" s="12"/>
    </row>
    <row r="242" spans="1:11" x14ac:dyDescent="0.25">
      <c r="B242" s="12">
        <v>3</v>
      </c>
      <c r="C242" s="12" t="s">
        <v>49</v>
      </c>
      <c r="D242" s="12" t="s">
        <v>246</v>
      </c>
      <c r="E242" s="12" t="s">
        <v>40</v>
      </c>
      <c r="F242" s="14">
        <v>3427295</v>
      </c>
      <c r="G242" s="12"/>
      <c r="H242" s="12"/>
      <c r="I242" s="12"/>
      <c r="J242" s="12"/>
      <c r="K242" s="12"/>
    </row>
    <row r="243" spans="1:11" x14ac:dyDescent="0.25">
      <c r="B243" s="12">
        <v>4</v>
      </c>
      <c r="C243" s="12" t="s">
        <v>46</v>
      </c>
      <c r="D243" s="12" t="s">
        <v>214</v>
      </c>
      <c r="E243" s="12" t="s">
        <v>40</v>
      </c>
      <c r="F243" s="14">
        <v>1027604</v>
      </c>
      <c r="G243" s="12"/>
      <c r="H243" s="12"/>
      <c r="I243" s="12"/>
      <c r="J243" s="12"/>
      <c r="K243" s="12"/>
    </row>
    <row r="244" spans="1:11" x14ac:dyDescent="0.25">
      <c r="B244" s="12">
        <v>5</v>
      </c>
      <c r="C244" s="12" t="s">
        <v>38</v>
      </c>
      <c r="D244" s="12" t="s">
        <v>247</v>
      </c>
      <c r="E244" s="12" t="s">
        <v>40</v>
      </c>
      <c r="F244" s="14">
        <v>563414</v>
      </c>
      <c r="G244" s="12"/>
      <c r="H244" s="12"/>
      <c r="I244" s="12"/>
      <c r="J244" s="12"/>
      <c r="K244" s="12"/>
    </row>
    <row r="245" spans="1:11" x14ac:dyDescent="0.25">
      <c r="B245" s="12">
        <v>6</v>
      </c>
      <c r="C245" s="12" t="s">
        <v>51</v>
      </c>
      <c r="D245" s="12" t="s">
        <v>224</v>
      </c>
      <c r="E245" s="12" t="s">
        <v>88</v>
      </c>
      <c r="F245" s="14">
        <v>479938</v>
      </c>
      <c r="G245" s="12"/>
      <c r="H245" s="14"/>
      <c r="I245" s="12"/>
      <c r="J245" s="12"/>
      <c r="K245" s="12"/>
    </row>
    <row r="246" spans="1:11" x14ac:dyDescent="0.25">
      <c r="B246" s="12">
        <v>7</v>
      </c>
      <c r="C246" s="12" t="s">
        <v>59</v>
      </c>
      <c r="D246" s="12" t="s">
        <v>248</v>
      </c>
      <c r="E246" s="12" t="s">
        <v>40</v>
      </c>
      <c r="F246" s="14">
        <v>204838</v>
      </c>
      <c r="G246" s="12"/>
      <c r="H246" s="12"/>
      <c r="I246" s="12"/>
      <c r="J246" s="12"/>
      <c r="K246" s="12"/>
    </row>
    <row r="247" spans="1:11" x14ac:dyDescent="0.25">
      <c r="B247" s="12">
        <v>8</v>
      </c>
      <c r="C247" s="12" t="s">
        <v>65</v>
      </c>
      <c r="D247" s="12" t="s">
        <v>234</v>
      </c>
      <c r="E247" s="12" t="s">
        <v>40</v>
      </c>
      <c r="F247" s="14">
        <v>182788</v>
      </c>
      <c r="G247" s="12"/>
      <c r="H247" s="12"/>
      <c r="I247" s="12"/>
      <c r="J247" s="12"/>
      <c r="K247" s="12"/>
    </row>
    <row r="248" spans="1:11" x14ac:dyDescent="0.25">
      <c r="B248" s="12">
        <v>9</v>
      </c>
      <c r="C248" s="12" t="s">
        <v>184</v>
      </c>
      <c r="D248" s="12" t="s">
        <v>185</v>
      </c>
      <c r="E248" s="12" t="s">
        <v>186</v>
      </c>
      <c r="F248" s="14">
        <v>129188</v>
      </c>
      <c r="G248" s="12"/>
      <c r="H248" s="12"/>
      <c r="I248" s="12"/>
      <c r="J248" s="12"/>
      <c r="K248" s="12"/>
    </row>
    <row r="249" spans="1:11" x14ac:dyDescent="0.25">
      <c r="F249" s="20">
        <f>SUM(F240:F248)</f>
        <v>40629525</v>
      </c>
      <c r="H249" s="20"/>
    </row>
    <row r="252" spans="1:11" x14ac:dyDescent="0.25">
      <c r="A252" s="3" t="s">
        <v>252</v>
      </c>
      <c r="B252" s="12" t="s">
        <v>28</v>
      </c>
      <c r="C252" s="12" t="s">
        <v>102</v>
      </c>
      <c r="D252" s="12" t="s">
        <v>103</v>
      </c>
      <c r="E252" s="12" t="s">
        <v>104</v>
      </c>
      <c r="F252" s="12" t="s">
        <v>105</v>
      </c>
      <c r="G252" s="12" t="s">
        <v>165</v>
      </c>
      <c r="H252" s="12" t="s">
        <v>141</v>
      </c>
      <c r="I252" s="12" t="s">
        <v>34</v>
      </c>
      <c r="J252" s="12"/>
      <c r="K252" s="21" t="s">
        <v>122</v>
      </c>
    </row>
    <row r="253" spans="1:11" x14ac:dyDescent="0.25">
      <c r="A253" t="s">
        <v>161</v>
      </c>
      <c r="B253" s="12">
        <v>1</v>
      </c>
      <c r="C253" s="12" t="s">
        <v>210</v>
      </c>
      <c r="D253" s="12" t="s">
        <v>253</v>
      </c>
      <c r="E253" s="12" t="s">
        <v>40</v>
      </c>
      <c r="F253" s="14">
        <v>48765957</v>
      </c>
      <c r="G253" s="12"/>
      <c r="H253" s="12"/>
      <c r="I253" s="12"/>
      <c r="J253" s="12"/>
      <c r="K253" s="12"/>
    </row>
    <row r="254" spans="1:11" x14ac:dyDescent="0.25">
      <c r="B254" s="12">
        <v>2</v>
      </c>
      <c r="C254" s="12" t="s">
        <v>43</v>
      </c>
      <c r="D254" s="12" t="s">
        <v>254</v>
      </c>
      <c r="E254" s="12" t="s">
        <v>40</v>
      </c>
      <c r="F254" s="14">
        <v>4078952</v>
      </c>
      <c r="G254" s="12"/>
      <c r="H254" s="12"/>
      <c r="I254" s="12"/>
      <c r="J254" s="12"/>
      <c r="K254" s="12"/>
    </row>
    <row r="255" spans="1:11" x14ac:dyDescent="0.25">
      <c r="B255" s="12">
        <v>3</v>
      </c>
      <c r="C255" s="12" t="s">
        <v>38</v>
      </c>
      <c r="D255" s="12" t="s">
        <v>255</v>
      </c>
      <c r="E255" s="12" t="s">
        <v>40</v>
      </c>
      <c r="F255" s="14">
        <v>1735394</v>
      </c>
      <c r="G255" s="12"/>
      <c r="H255" s="12"/>
      <c r="I255" s="12"/>
      <c r="J255" s="12"/>
      <c r="K255" s="12"/>
    </row>
    <row r="256" spans="1:11" x14ac:dyDescent="0.25">
      <c r="B256" s="12">
        <v>4</v>
      </c>
      <c r="C256" s="12" t="s">
        <v>46</v>
      </c>
      <c r="D256" s="12" t="s">
        <v>214</v>
      </c>
      <c r="E256" s="12" t="s">
        <v>40</v>
      </c>
      <c r="F256" s="14">
        <v>1027604</v>
      </c>
      <c r="G256" s="12"/>
      <c r="H256" s="12"/>
      <c r="I256" s="12"/>
      <c r="J256" s="12"/>
      <c r="K256" s="12"/>
    </row>
    <row r="257" spans="1:11" x14ac:dyDescent="0.25">
      <c r="B257" s="12">
        <v>5</v>
      </c>
      <c r="C257" s="12" t="s">
        <v>62</v>
      </c>
      <c r="D257" s="12" t="s">
        <v>256</v>
      </c>
      <c r="E257" s="12" t="s">
        <v>40</v>
      </c>
      <c r="F257" s="14">
        <v>474426</v>
      </c>
      <c r="G257" s="12"/>
      <c r="H257" s="12"/>
      <c r="I257" s="12"/>
      <c r="J257" s="12"/>
      <c r="K257" s="12"/>
    </row>
    <row r="258" spans="1:11" x14ac:dyDescent="0.25">
      <c r="B258" s="12">
        <v>6</v>
      </c>
      <c r="C258" s="12" t="s">
        <v>59</v>
      </c>
      <c r="D258" s="12" t="s">
        <v>257</v>
      </c>
      <c r="E258" s="12" t="s">
        <v>40</v>
      </c>
      <c r="F258" s="14">
        <v>306338</v>
      </c>
      <c r="G258" s="12"/>
      <c r="H258" s="14"/>
      <c r="I258" s="12"/>
      <c r="J258" s="12"/>
      <c r="K258" s="12"/>
    </row>
    <row r="259" spans="1:11" x14ac:dyDescent="0.25">
      <c r="B259" s="12">
        <v>7</v>
      </c>
      <c r="C259" s="12" t="s">
        <v>49</v>
      </c>
      <c r="D259" s="12" t="s">
        <v>258</v>
      </c>
      <c r="E259" s="12" t="s">
        <v>40</v>
      </c>
      <c r="F259" s="14">
        <v>237388</v>
      </c>
      <c r="G259" s="12"/>
      <c r="H259" s="12"/>
      <c r="I259" s="12"/>
      <c r="J259" s="12"/>
      <c r="K259" s="12"/>
    </row>
    <row r="260" spans="1:11" x14ac:dyDescent="0.25">
      <c r="B260" s="12">
        <v>8</v>
      </c>
      <c r="C260" s="12" t="s">
        <v>65</v>
      </c>
      <c r="D260" s="12" t="s">
        <v>234</v>
      </c>
      <c r="E260" s="12" t="s">
        <v>40</v>
      </c>
      <c r="F260" s="14">
        <v>182788</v>
      </c>
      <c r="G260" s="12"/>
      <c r="H260" s="12"/>
      <c r="I260" s="12"/>
      <c r="J260" s="12"/>
      <c r="K260" s="12"/>
    </row>
    <row r="261" spans="1:11" x14ac:dyDescent="0.25">
      <c r="B261" s="12">
        <v>9</v>
      </c>
      <c r="C261" s="12" t="s">
        <v>184</v>
      </c>
      <c r="D261" s="12" t="s">
        <v>185</v>
      </c>
      <c r="E261" s="12" t="s">
        <v>186</v>
      </c>
      <c r="F261" s="14">
        <v>129188</v>
      </c>
      <c r="G261" s="12"/>
      <c r="H261" s="12"/>
      <c r="I261" s="12"/>
      <c r="J261" s="12"/>
      <c r="K261" s="12"/>
    </row>
    <row r="262" spans="1:11" x14ac:dyDescent="0.25">
      <c r="F262" s="20">
        <f>SUM(F253:F261)</f>
        <v>56938035</v>
      </c>
      <c r="H262" s="20"/>
    </row>
    <row r="265" spans="1:11" x14ac:dyDescent="0.25">
      <c r="A265" s="3" t="s">
        <v>263</v>
      </c>
      <c r="B265" s="12" t="s">
        <v>28</v>
      </c>
      <c r="C265" s="12" t="s">
        <v>102</v>
      </c>
      <c r="D265" s="12" t="s">
        <v>103</v>
      </c>
      <c r="E265" s="12" t="s">
        <v>104</v>
      </c>
      <c r="F265" s="12" t="s">
        <v>105</v>
      </c>
      <c r="G265" s="12" t="s">
        <v>165</v>
      </c>
      <c r="H265" s="12" t="s">
        <v>141</v>
      </c>
      <c r="I265" s="12" t="s">
        <v>34</v>
      </c>
      <c r="J265" s="12"/>
      <c r="K265" s="21" t="s">
        <v>122</v>
      </c>
    </row>
    <row r="266" spans="1:11" x14ac:dyDescent="0.25">
      <c r="A266" t="s">
        <v>162</v>
      </c>
      <c r="B266" s="12">
        <v>1</v>
      </c>
      <c r="C266" s="12" t="s">
        <v>210</v>
      </c>
      <c r="D266" s="12" t="s">
        <v>253</v>
      </c>
      <c r="E266" s="12" t="s">
        <v>40</v>
      </c>
      <c r="F266" s="14">
        <v>48765957</v>
      </c>
      <c r="G266" s="12"/>
      <c r="H266" s="12"/>
      <c r="I266" s="12"/>
      <c r="J266" s="12"/>
      <c r="K266" s="12"/>
    </row>
    <row r="267" spans="1:11" x14ac:dyDescent="0.25">
      <c r="B267" s="12">
        <v>2</v>
      </c>
      <c r="C267" s="12" t="s">
        <v>43</v>
      </c>
      <c r="D267" s="12" t="s">
        <v>254</v>
      </c>
      <c r="E267" s="12" t="s">
        <v>40</v>
      </c>
      <c r="F267" s="14">
        <v>4078952</v>
      </c>
      <c r="G267" s="12"/>
      <c r="H267" s="12"/>
      <c r="I267" s="12"/>
      <c r="J267" s="12"/>
      <c r="K267" s="12"/>
    </row>
    <row r="268" spans="1:11" x14ac:dyDescent="0.25">
      <c r="B268" s="12">
        <v>3</v>
      </c>
      <c r="C268" s="12" t="s">
        <v>38</v>
      </c>
      <c r="D268" s="12" t="s">
        <v>255</v>
      </c>
      <c r="E268" s="12" t="s">
        <v>40</v>
      </c>
      <c r="F268" s="14">
        <v>1735394</v>
      </c>
      <c r="G268" s="12"/>
      <c r="H268" s="12"/>
      <c r="I268" s="12"/>
      <c r="J268" s="12"/>
      <c r="K268" s="12"/>
    </row>
    <row r="269" spans="1:11" x14ac:dyDescent="0.25">
      <c r="B269" s="12">
        <v>4</v>
      </c>
      <c r="C269" s="12" t="s">
        <v>264</v>
      </c>
      <c r="D269" s="14" t="s">
        <v>265</v>
      </c>
      <c r="E269" s="12" t="s">
        <v>40</v>
      </c>
      <c r="F269" s="14">
        <v>1388449</v>
      </c>
      <c r="G269" s="12"/>
      <c r="H269" s="12"/>
      <c r="I269" s="12"/>
      <c r="J269" s="12"/>
      <c r="K269" s="12"/>
    </row>
    <row r="270" spans="1:11" x14ac:dyDescent="0.25">
      <c r="B270" s="12">
        <v>5</v>
      </c>
      <c r="C270" s="12" t="s">
        <v>46</v>
      </c>
      <c r="D270" s="12" t="s">
        <v>214</v>
      </c>
      <c r="E270" s="12" t="s">
        <v>40</v>
      </c>
      <c r="F270" s="14">
        <v>1027604</v>
      </c>
      <c r="G270" s="12"/>
      <c r="H270" s="12"/>
      <c r="I270" s="12"/>
      <c r="J270" s="12"/>
      <c r="K270" s="12"/>
    </row>
    <row r="271" spans="1:11" x14ac:dyDescent="0.25">
      <c r="B271" s="12">
        <v>6</v>
      </c>
      <c r="C271" s="12" t="s">
        <v>62</v>
      </c>
      <c r="D271" s="12" t="s">
        <v>256</v>
      </c>
      <c r="E271" s="12" t="s">
        <v>40</v>
      </c>
      <c r="F271" s="14">
        <v>474426</v>
      </c>
      <c r="G271" s="12"/>
      <c r="H271" s="12"/>
      <c r="I271" s="12"/>
      <c r="J271" s="12"/>
      <c r="K271" s="12"/>
    </row>
    <row r="272" spans="1:11" x14ac:dyDescent="0.25">
      <c r="B272" s="12">
        <v>7</v>
      </c>
      <c r="C272" s="12" t="s">
        <v>59</v>
      </c>
      <c r="D272" s="12" t="s">
        <v>257</v>
      </c>
      <c r="E272" s="12" t="s">
        <v>40</v>
      </c>
      <c r="F272" s="14">
        <v>306338</v>
      </c>
      <c r="G272" s="12"/>
      <c r="H272" s="14"/>
      <c r="I272" s="12"/>
      <c r="J272" s="12"/>
      <c r="K272" s="12"/>
    </row>
    <row r="273" spans="1:11" x14ac:dyDescent="0.25">
      <c r="B273" s="12">
        <v>8</v>
      </c>
      <c r="C273" s="12" t="s">
        <v>49</v>
      </c>
      <c r="D273" s="12" t="s">
        <v>258</v>
      </c>
      <c r="E273" s="12" t="s">
        <v>40</v>
      </c>
      <c r="F273" s="14">
        <v>237388</v>
      </c>
      <c r="G273" s="12"/>
      <c r="H273" s="12"/>
      <c r="I273" s="12"/>
      <c r="J273" s="12"/>
      <c r="K273" s="12"/>
    </row>
    <row r="274" spans="1:11" x14ac:dyDescent="0.25">
      <c r="B274" s="12">
        <v>9</v>
      </c>
      <c r="C274" s="12" t="s">
        <v>65</v>
      </c>
      <c r="D274" s="12" t="s">
        <v>234</v>
      </c>
      <c r="E274" s="12" t="s">
        <v>40</v>
      </c>
      <c r="F274" s="14">
        <v>182788</v>
      </c>
      <c r="G274" s="12"/>
      <c r="H274" s="12"/>
      <c r="I274" s="12"/>
      <c r="J274" s="12"/>
      <c r="K274" s="12"/>
    </row>
    <row r="275" spans="1:11" x14ac:dyDescent="0.25">
      <c r="B275" s="12">
        <v>10</v>
      </c>
      <c r="C275" s="12" t="s">
        <v>184</v>
      </c>
      <c r="D275" s="12" t="s">
        <v>185</v>
      </c>
      <c r="E275" s="12" t="s">
        <v>186</v>
      </c>
      <c r="F275" s="14">
        <v>129188</v>
      </c>
      <c r="G275" s="12"/>
      <c r="H275" s="12"/>
      <c r="I275" s="12"/>
      <c r="J275" s="12"/>
      <c r="K275" s="12"/>
    </row>
    <row r="276" spans="1:11" x14ac:dyDescent="0.25">
      <c r="F276" s="20">
        <f>SUM(F266:F275)</f>
        <v>58326484</v>
      </c>
      <c r="H276" s="20"/>
    </row>
    <row r="278" spans="1:11" x14ac:dyDescent="0.25">
      <c r="A278" s="3" t="s">
        <v>271</v>
      </c>
      <c r="B278" s="12" t="s">
        <v>28</v>
      </c>
      <c r="C278" s="12" t="s">
        <v>102</v>
      </c>
      <c r="D278" s="12" t="s">
        <v>103</v>
      </c>
      <c r="E278" s="12" t="s">
        <v>104</v>
      </c>
      <c r="F278" s="12" t="s">
        <v>105</v>
      </c>
      <c r="G278" s="12" t="s">
        <v>165</v>
      </c>
      <c r="H278" s="12" t="s">
        <v>141</v>
      </c>
      <c r="I278" s="12" t="s">
        <v>34</v>
      </c>
      <c r="J278" s="12"/>
      <c r="K278" s="21" t="s">
        <v>122</v>
      </c>
    </row>
    <row r="279" spans="1:11" x14ac:dyDescent="0.25">
      <c r="A279" t="s">
        <v>177</v>
      </c>
      <c r="B279" s="12">
        <v>1</v>
      </c>
      <c r="C279" s="12" t="s">
        <v>210</v>
      </c>
      <c r="D279" s="12" t="s">
        <v>253</v>
      </c>
      <c r="E279" s="12" t="s">
        <v>40</v>
      </c>
      <c r="F279" s="14">
        <v>52930589</v>
      </c>
      <c r="G279" s="12"/>
      <c r="H279" s="12"/>
      <c r="I279" s="12"/>
      <c r="J279" s="12"/>
      <c r="K279" s="12"/>
    </row>
    <row r="280" spans="1:11" x14ac:dyDescent="0.25">
      <c r="B280" s="12">
        <v>2</v>
      </c>
      <c r="C280" s="12" t="s">
        <v>43</v>
      </c>
      <c r="D280" s="12" t="s">
        <v>254</v>
      </c>
      <c r="E280" s="12" t="s">
        <v>40</v>
      </c>
      <c r="F280" s="14">
        <v>4078952</v>
      </c>
      <c r="G280" s="12"/>
      <c r="H280" s="12"/>
      <c r="I280" s="12"/>
      <c r="J280" s="12"/>
      <c r="K280" s="12"/>
    </row>
    <row r="281" spans="1:11" x14ac:dyDescent="0.25">
      <c r="B281" s="12">
        <v>3</v>
      </c>
      <c r="C281" s="12" t="s">
        <v>38</v>
      </c>
      <c r="D281" s="12" t="s">
        <v>255</v>
      </c>
      <c r="E281" s="12" t="s">
        <v>40</v>
      </c>
      <c r="F281" s="14">
        <v>3396500</v>
      </c>
      <c r="G281" s="12"/>
      <c r="H281" s="12"/>
      <c r="I281" s="12"/>
      <c r="J281" s="12"/>
      <c r="K281" s="12"/>
    </row>
    <row r="282" spans="1:11" x14ac:dyDescent="0.25">
      <c r="B282" s="12">
        <v>4</v>
      </c>
      <c r="C282" s="12" t="s">
        <v>264</v>
      </c>
      <c r="D282" s="14" t="s">
        <v>265</v>
      </c>
      <c r="E282" s="12" t="s">
        <v>40</v>
      </c>
      <c r="F282" s="14">
        <v>1388449</v>
      </c>
      <c r="G282" s="12"/>
      <c r="H282" s="12"/>
      <c r="I282" s="12"/>
      <c r="J282" s="12"/>
      <c r="K282" s="12"/>
    </row>
    <row r="283" spans="1:11" x14ac:dyDescent="0.25">
      <c r="B283" s="12">
        <v>5</v>
      </c>
      <c r="C283" s="12" t="s">
        <v>46</v>
      </c>
      <c r="D283" s="12" t="s">
        <v>214</v>
      </c>
      <c r="E283" s="12" t="s">
        <v>40</v>
      </c>
      <c r="F283" s="14">
        <v>1739942</v>
      </c>
      <c r="G283" s="12"/>
      <c r="H283" s="12"/>
      <c r="I283" s="12"/>
      <c r="J283" s="12"/>
      <c r="K283" s="12"/>
    </row>
    <row r="284" spans="1:11" x14ac:dyDescent="0.25">
      <c r="B284" s="12">
        <v>6</v>
      </c>
      <c r="C284" s="12" t="s">
        <v>62</v>
      </c>
      <c r="D284" s="12" t="s">
        <v>256</v>
      </c>
      <c r="E284" s="12" t="s">
        <v>40</v>
      </c>
      <c r="F284" s="14">
        <v>474426</v>
      </c>
      <c r="G284" s="12"/>
      <c r="H284" s="12"/>
      <c r="I284" s="12"/>
      <c r="J284" s="12"/>
      <c r="K284" s="12"/>
    </row>
    <row r="285" spans="1:11" x14ac:dyDescent="0.25">
      <c r="B285" s="12">
        <v>7</v>
      </c>
      <c r="C285" s="12" t="s">
        <v>59</v>
      </c>
      <c r="D285" s="12" t="s">
        <v>257</v>
      </c>
      <c r="E285" s="12" t="s">
        <v>40</v>
      </c>
      <c r="F285" s="14">
        <v>306338</v>
      </c>
      <c r="G285" s="12"/>
      <c r="H285" s="14"/>
      <c r="I285" s="12"/>
      <c r="J285" s="12"/>
      <c r="K285" s="12"/>
    </row>
    <row r="286" spans="1:11" x14ac:dyDescent="0.25">
      <c r="B286" s="12">
        <v>8</v>
      </c>
      <c r="C286" s="12" t="s">
        <v>49</v>
      </c>
      <c r="D286" s="12" t="s">
        <v>258</v>
      </c>
      <c r="E286" s="12" t="s">
        <v>40</v>
      </c>
      <c r="F286" s="14">
        <v>720665</v>
      </c>
      <c r="G286" s="12"/>
      <c r="H286" s="12"/>
      <c r="I286" s="12"/>
      <c r="J286" s="12"/>
      <c r="K286" s="12"/>
    </row>
    <row r="287" spans="1:11" x14ac:dyDescent="0.25">
      <c r="B287" s="12">
        <v>9</v>
      </c>
      <c r="C287" s="12" t="s">
        <v>65</v>
      </c>
      <c r="D287" s="12" t="s">
        <v>234</v>
      </c>
      <c r="E287" s="12" t="s">
        <v>40</v>
      </c>
      <c r="F287" s="14">
        <v>182788</v>
      </c>
      <c r="G287" s="12"/>
      <c r="H287" s="12"/>
      <c r="I287" s="12"/>
      <c r="J287" s="12"/>
      <c r="K287" s="12"/>
    </row>
    <row r="288" spans="1:11" x14ac:dyDescent="0.25">
      <c r="B288" s="12">
        <v>10</v>
      </c>
      <c r="C288" s="12" t="s">
        <v>184</v>
      </c>
      <c r="D288" s="12" t="s">
        <v>185</v>
      </c>
      <c r="E288" s="12" t="s">
        <v>186</v>
      </c>
      <c r="F288" s="14">
        <v>129188</v>
      </c>
      <c r="G288" s="12"/>
      <c r="H288" s="12"/>
      <c r="I288" s="12"/>
      <c r="J288" s="12"/>
      <c r="K288" s="12"/>
    </row>
    <row r="289" spans="1:11" x14ac:dyDescent="0.25">
      <c r="F289" s="20">
        <f>SUM(F279:F288)</f>
        <v>65347837</v>
      </c>
      <c r="H289" s="20"/>
    </row>
    <row r="291" spans="1:11" x14ac:dyDescent="0.25">
      <c r="A291" s="3" t="s">
        <v>274</v>
      </c>
      <c r="B291" s="12" t="s">
        <v>28</v>
      </c>
      <c r="C291" s="12" t="s">
        <v>102</v>
      </c>
      <c r="D291" s="12" t="s">
        <v>103</v>
      </c>
      <c r="E291" s="12" t="s">
        <v>104</v>
      </c>
      <c r="F291" s="12" t="s">
        <v>105</v>
      </c>
      <c r="G291" s="12" t="s">
        <v>165</v>
      </c>
      <c r="H291" s="12" t="s">
        <v>141</v>
      </c>
      <c r="I291" s="12" t="s">
        <v>34</v>
      </c>
      <c r="J291" s="12"/>
      <c r="K291" s="21" t="s">
        <v>122</v>
      </c>
    </row>
    <row r="292" spans="1:11" x14ac:dyDescent="0.25">
      <c r="A292" t="s">
        <v>175</v>
      </c>
      <c r="B292" s="12">
        <v>1</v>
      </c>
      <c r="C292" s="12" t="s">
        <v>210</v>
      </c>
      <c r="D292" s="12" t="s">
        <v>253</v>
      </c>
      <c r="E292" s="12" t="s">
        <v>40</v>
      </c>
      <c r="F292" s="14">
        <v>61687008</v>
      </c>
      <c r="G292" s="12"/>
      <c r="H292" s="12"/>
      <c r="I292" s="12"/>
      <c r="J292" s="12"/>
      <c r="K292" s="12"/>
    </row>
    <row r="293" spans="1:11" x14ac:dyDescent="0.25">
      <c r="B293" s="18">
        <v>2</v>
      </c>
      <c r="C293" s="18" t="s">
        <v>49</v>
      </c>
      <c r="D293" s="18" t="s">
        <v>275</v>
      </c>
      <c r="E293" s="18" t="s">
        <v>40</v>
      </c>
      <c r="F293" s="19">
        <v>1922418</v>
      </c>
      <c r="G293" s="12"/>
      <c r="H293" s="12"/>
      <c r="I293" s="12"/>
      <c r="J293" s="12"/>
      <c r="K293" s="12"/>
    </row>
    <row r="294" spans="1:11" x14ac:dyDescent="0.25">
      <c r="B294" s="18">
        <v>3</v>
      </c>
      <c r="C294" s="18" t="s">
        <v>46</v>
      </c>
      <c r="D294" s="18" t="s">
        <v>276</v>
      </c>
      <c r="E294" s="18" t="s">
        <v>40</v>
      </c>
      <c r="F294" s="19">
        <v>1739942</v>
      </c>
      <c r="G294" s="12"/>
      <c r="H294" s="12"/>
      <c r="I294" s="12"/>
      <c r="J294" s="12"/>
      <c r="K294" s="12"/>
    </row>
    <row r="295" spans="1:11" x14ac:dyDescent="0.25">
      <c r="B295" s="18">
        <v>4</v>
      </c>
      <c r="C295" s="18" t="s">
        <v>38</v>
      </c>
      <c r="D295" s="18" t="s">
        <v>277</v>
      </c>
      <c r="E295" s="18" t="s">
        <v>40</v>
      </c>
      <c r="F295" s="19">
        <v>1432993</v>
      </c>
      <c r="G295" s="12"/>
      <c r="H295" s="12"/>
      <c r="I295" s="12"/>
      <c r="J295" s="12"/>
      <c r="K295" s="12"/>
    </row>
    <row r="296" spans="1:11" x14ac:dyDescent="0.25">
      <c r="B296" s="18">
        <v>5</v>
      </c>
      <c r="C296" s="18" t="s">
        <v>278</v>
      </c>
      <c r="D296" s="18" t="s">
        <v>265</v>
      </c>
      <c r="E296" s="18" t="s">
        <v>40</v>
      </c>
      <c r="F296" s="19">
        <v>1388449</v>
      </c>
      <c r="G296" s="12"/>
      <c r="H296" s="12"/>
      <c r="I296" s="12"/>
      <c r="J296" s="12"/>
      <c r="K296" s="12"/>
    </row>
    <row r="297" spans="1:11" x14ac:dyDescent="0.25">
      <c r="B297" s="18">
        <v>6</v>
      </c>
      <c r="C297" s="18" t="s">
        <v>43</v>
      </c>
      <c r="D297" s="18" t="s">
        <v>279</v>
      </c>
      <c r="E297" s="18" t="s">
        <v>40</v>
      </c>
      <c r="F297" s="19">
        <v>1300692</v>
      </c>
      <c r="G297" s="12"/>
      <c r="H297" s="12"/>
      <c r="I297" s="12"/>
      <c r="J297" s="12"/>
      <c r="K297" s="12"/>
    </row>
    <row r="298" spans="1:11" x14ac:dyDescent="0.25">
      <c r="B298" s="18">
        <v>7</v>
      </c>
      <c r="C298" s="18" t="s">
        <v>62</v>
      </c>
      <c r="D298" s="18" t="s">
        <v>256</v>
      </c>
      <c r="E298" s="18" t="s">
        <v>40</v>
      </c>
      <c r="F298" s="19">
        <v>474426</v>
      </c>
      <c r="G298" s="12"/>
      <c r="H298" s="14"/>
      <c r="I298" s="12"/>
      <c r="J298" s="12"/>
      <c r="K298" s="12"/>
    </row>
    <row r="299" spans="1:11" x14ac:dyDescent="0.25">
      <c r="B299" s="18">
        <v>8</v>
      </c>
      <c r="C299" s="18" t="s">
        <v>59</v>
      </c>
      <c r="D299" s="18" t="s">
        <v>280</v>
      </c>
      <c r="E299" s="18" t="s">
        <v>40</v>
      </c>
      <c r="F299" s="19">
        <v>426388</v>
      </c>
      <c r="G299" s="12"/>
      <c r="H299" s="12">
        <v>306338</v>
      </c>
      <c r="I299" s="12"/>
      <c r="J299" s="12"/>
      <c r="K299" s="12"/>
    </row>
    <row r="300" spans="1:11" x14ac:dyDescent="0.25">
      <c r="B300" s="18">
        <v>9</v>
      </c>
      <c r="C300" s="18" t="s">
        <v>65</v>
      </c>
      <c r="D300" s="18" t="s">
        <v>234</v>
      </c>
      <c r="E300" s="18" t="s">
        <v>40</v>
      </c>
      <c r="F300" s="19">
        <v>182788</v>
      </c>
      <c r="G300" s="12"/>
      <c r="H300" s="12"/>
      <c r="I300" s="12"/>
      <c r="J300" s="12"/>
      <c r="K300" s="12"/>
    </row>
    <row r="301" spans="1:11" x14ac:dyDescent="0.25">
      <c r="B301" s="18">
        <v>10</v>
      </c>
      <c r="C301" s="18" t="s">
        <v>184</v>
      </c>
      <c r="D301" s="18" t="s">
        <v>185</v>
      </c>
      <c r="E301" s="18" t="s">
        <v>186</v>
      </c>
      <c r="F301" s="19">
        <v>129188</v>
      </c>
      <c r="G301" s="12"/>
      <c r="H301" s="12"/>
      <c r="I301" s="12"/>
      <c r="J301" s="12"/>
      <c r="K301" s="12"/>
    </row>
    <row r="302" spans="1:11" x14ac:dyDescent="0.25">
      <c r="E302" s="40" t="s">
        <v>86</v>
      </c>
      <c r="F302" s="14">
        <f>SUM(F292:F301)</f>
        <v>70684292</v>
      </c>
      <c r="H302" s="20">
        <f>SUM(H299:H301)</f>
        <v>306338</v>
      </c>
    </row>
    <row r="304" spans="1:11" x14ac:dyDescent="0.25">
      <c r="A304" s="3" t="s">
        <v>284</v>
      </c>
      <c r="B304" s="12" t="s">
        <v>28</v>
      </c>
      <c r="C304" s="12" t="s">
        <v>102</v>
      </c>
      <c r="D304" s="12" t="s">
        <v>103</v>
      </c>
      <c r="E304" s="12" t="s">
        <v>104</v>
      </c>
      <c r="F304" s="12" t="s">
        <v>105</v>
      </c>
      <c r="G304" s="12" t="s">
        <v>165</v>
      </c>
      <c r="H304" s="12" t="s">
        <v>141</v>
      </c>
      <c r="I304" s="12" t="s">
        <v>34</v>
      </c>
      <c r="J304" s="12"/>
      <c r="K304" s="21" t="s">
        <v>122</v>
      </c>
    </row>
    <row r="305" spans="1:11" x14ac:dyDescent="0.25">
      <c r="A305" t="s">
        <v>146</v>
      </c>
      <c r="B305" s="12">
        <v>1</v>
      </c>
      <c r="C305" s="12" t="s">
        <v>210</v>
      </c>
      <c r="D305" s="12" t="s">
        <v>253</v>
      </c>
      <c r="E305" s="12" t="s">
        <v>40</v>
      </c>
      <c r="F305" s="14">
        <v>73350335</v>
      </c>
      <c r="G305" s="12"/>
      <c r="H305" s="12"/>
      <c r="I305" s="12"/>
      <c r="J305" s="12"/>
      <c r="K305" s="12"/>
    </row>
    <row r="306" spans="1:11" x14ac:dyDescent="0.25">
      <c r="B306" s="18">
        <v>2</v>
      </c>
      <c r="C306" s="18" t="s">
        <v>49</v>
      </c>
      <c r="D306" s="18" t="s">
        <v>275</v>
      </c>
      <c r="E306" s="18" t="s">
        <v>40</v>
      </c>
      <c r="F306" s="19">
        <v>2681658</v>
      </c>
      <c r="G306" s="12"/>
      <c r="H306" s="12"/>
      <c r="I306" s="12"/>
      <c r="J306" s="12"/>
      <c r="K306" s="12"/>
    </row>
    <row r="307" spans="1:11" x14ac:dyDescent="0.25">
      <c r="B307" s="18">
        <v>3</v>
      </c>
      <c r="C307" s="18" t="s">
        <v>46</v>
      </c>
      <c r="D307" s="18" t="s">
        <v>276</v>
      </c>
      <c r="E307" s="18" t="s">
        <v>40</v>
      </c>
      <c r="F307" s="19">
        <v>1739942</v>
      </c>
      <c r="G307" s="12"/>
      <c r="H307" s="12"/>
      <c r="I307" s="12"/>
      <c r="J307" s="12"/>
      <c r="K307" s="12"/>
    </row>
    <row r="308" spans="1:11" x14ac:dyDescent="0.25">
      <c r="B308" s="18">
        <v>4</v>
      </c>
      <c r="C308" s="18" t="s">
        <v>38</v>
      </c>
      <c r="D308" s="18" t="s">
        <v>277</v>
      </c>
      <c r="E308" s="18" t="s">
        <v>40</v>
      </c>
      <c r="F308" s="19">
        <v>3642500</v>
      </c>
      <c r="G308" s="12"/>
      <c r="H308" s="12"/>
      <c r="I308" s="12"/>
      <c r="J308" s="12"/>
      <c r="K308" s="12"/>
    </row>
    <row r="309" spans="1:11" x14ac:dyDescent="0.25">
      <c r="B309" s="18">
        <v>5</v>
      </c>
      <c r="C309" s="18" t="s">
        <v>278</v>
      </c>
      <c r="D309" s="18" t="s">
        <v>265</v>
      </c>
      <c r="E309" s="18" t="s">
        <v>40</v>
      </c>
      <c r="F309" s="19">
        <v>1388449</v>
      </c>
      <c r="G309" s="12"/>
      <c r="H309" s="12"/>
      <c r="I309" s="12"/>
      <c r="J309" s="12"/>
      <c r="K309" s="12"/>
    </row>
    <row r="310" spans="1:11" x14ac:dyDescent="0.25">
      <c r="B310" s="18">
        <v>6</v>
      </c>
      <c r="C310" s="18" t="s">
        <v>43</v>
      </c>
      <c r="D310" s="18" t="s">
        <v>279</v>
      </c>
      <c r="E310" s="18" t="s">
        <v>40</v>
      </c>
      <c r="F310" s="19">
        <v>1974182</v>
      </c>
      <c r="G310" s="12"/>
      <c r="H310" s="12"/>
      <c r="I310" s="12"/>
      <c r="J310" s="12"/>
      <c r="K310" s="12"/>
    </row>
    <row r="311" spans="1:11" x14ac:dyDescent="0.25">
      <c r="B311" s="18">
        <v>7</v>
      </c>
      <c r="C311" s="18" t="s">
        <v>62</v>
      </c>
      <c r="D311" s="18" t="s">
        <v>256</v>
      </c>
      <c r="E311" s="18" t="s">
        <v>40</v>
      </c>
      <c r="F311" s="19">
        <v>474426</v>
      </c>
      <c r="G311" s="12"/>
      <c r="H311" s="14">
        <f>F311</f>
        <v>474426</v>
      </c>
      <c r="I311" s="12"/>
      <c r="J311" s="12"/>
      <c r="K311" s="12"/>
    </row>
    <row r="312" spans="1:11" x14ac:dyDescent="0.25">
      <c r="B312" s="18">
        <v>8</v>
      </c>
      <c r="C312" s="18" t="s">
        <v>59</v>
      </c>
      <c r="D312" s="18" t="s">
        <v>280</v>
      </c>
      <c r="E312" s="18" t="s">
        <v>40</v>
      </c>
      <c r="F312" s="19">
        <v>552826</v>
      </c>
      <c r="G312" s="12"/>
      <c r="H312" s="12">
        <v>306338</v>
      </c>
      <c r="I312" s="12"/>
      <c r="J312" s="12"/>
      <c r="K312" s="12"/>
    </row>
    <row r="313" spans="1:11" x14ac:dyDescent="0.25">
      <c r="B313" s="18">
        <v>9</v>
      </c>
      <c r="C313" s="18" t="s">
        <v>65</v>
      </c>
      <c r="D313" s="18" t="s">
        <v>234</v>
      </c>
      <c r="E313" s="18" t="s">
        <v>40</v>
      </c>
      <c r="F313" s="19">
        <v>182788</v>
      </c>
      <c r="G313" s="12"/>
      <c r="H313" s="14">
        <f>F313</f>
        <v>182788</v>
      </c>
      <c r="I313" s="12"/>
      <c r="J313" s="12"/>
      <c r="K313" s="12"/>
    </row>
    <row r="314" spans="1:11" x14ac:dyDescent="0.25">
      <c r="B314" s="18">
        <v>10</v>
      </c>
      <c r="C314" s="18" t="s">
        <v>184</v>
      </c>
      <c r="D314" s="18" t="s">
        <v>185</v>
      </c>
      <c r="E314" s="18" t="s">
        <v>186</v>
      </c>
      <c r="F314" s="19">
        <v>129188</v>
      </c>
      <c r="G314" s="12"/>
      <c r="H314" s="14">
        <f>F314</f>
        <v>129188</v>
      </c>
      <c r="I314" s="12"/>
      <c r="J314" s="12"/>
      <c r="K314" s="12"/>
    </row>
    <row r="315" spans="1:11" x14ac:dyDescent="0.25">
      <c r="E315" s="40" t="s">
        <v>86</v>
      </c>
      <c r="F315" s="14">
        <f>SUM(F305:F314)</f>
        <v>86116294</v>
      </c>
      <c r="H315" s="20">
        <f>SUM(H312:H314)</f>
        <v>618314</v>
      </c>
    </row>
    <row r="317" spans="1:11" x14ac:dyDescent="0.25">
      <c r="A317" s="3" t="s">
        <v>288</v>
      </c>
      <c r="B317" s="12" t="s">
        <v>28</v>
      </c>
      <c r="C317" s="12" t="s">
        <v>102</v>
      </c>
      <c r="D317" s="12" t="s">
        <v>103</v>
      </c>
      <c r="E317" s="12" t="s">
        <v>104</v>
      </c>
      <c r="F317" s="12" t="s">
        <v>105</v>
      </c>
      <c r="G317" s="12" t="s">
        <v>165</v>
      </c>
      <c r="H317" s="12" t="s">
        <v>141</v>
      </c>
      <c r="I317" s="12" t="s">
        <v>34</v>
      </c>
      <c r="J317" s="12"/>
      <c r="K317" s="21" t="s">
        <v>122</v>
      </c>
    </row>
    <row r="318" spans="1:11" x14ac:dyDescent="0.25">
      <c r="A318" t="s">
        <v>147</v>
      </c>
      <c r="B318" s="12">
        <v>1</v>
      </c>
      <c r="C318" s="12" t="s">
        <v>210</v>
      </c>
      <c r="D318" s="12" t="s">
        <v>253</v>
      </c>
      <c r="E318" s="12" t="s">
        <v>40</v>
      </c>
      <c r="F318" s="14">
        <v>73892576</v>
      </c>
      <c r="G318" s="12"/>
      <c r="H318" s="12"/>
      <c r="I318" s="12"/>
      <c r="J318" s="12"/>
      <c r="K318" s="12"/>
    </row>
    <row r="319" spans="1:11" x14ac:dyDescent="0.25">
      <c r="B319" s="18">
        <v>2</v>
      </c>
      <c r="C319" s="18" t="s">
        <v>49</v>
      </c>
      <c r="D319" s="18" t="s">
        <v>275</v>
      </c>
      <c r="E319" s="18" t="s">
        <v>40</v>
      </c>
      <c r="F319" s="19">
        <v>3229672</v>
      </c>
      <c r="G319" s="12"/>
      <c r="H319" s="12"/>
      <c r="I319" s="12"/>
      <c r="J319" s="12"/>
      <c r="K319" s="12"/>
    </row>
    <row r="320" spans="1:11" x14ac:dyDescent="0.25">
      <c r="B320" s="18">
        <v>3</v>
      </c>
      <c r="C320" s="18" t="s">
        <v>46</v>
      </c>
      <c r="D320" s="18" t="s">
        <v>276</v>
      </c>
      <c r="E320" s="18" t="s">
        <v>40</v>
      </c>
      <c r="F320" s="19">
        <v>1739942</v>
      </c>
      <c r="G320" s="12"/>
      <c r="H320" s="12"/>
      <c r="I320" s="12"/>
      <c r="J320" s="12"/>
      <c r="K320" s="12"/>
    </row>
    <row r="321" spans="1:11" x14ac:dyDescent="0.25">
      <c r="B321" s="18">
        <v>4</v>
      </c>
      <c r="C321" s="18" t="s">
        <v>38</v>
      </c>
      <c r="D321" s="18" t="s">
        <v>277</v>
      </c>
      <c r="E321" s="18" t="s">
        <v>40</v>
      </c>
      <c r="F321" s="19">
        <v>2293687</v>
      </c>
      <c r="G321" s="12"/>
      <c r="H321" s="12"/>
      <c r="I321" s="12"/>
      <c r="J321" s="12"/>
      <c r="K321" s="12"/>
    </row>
    <row r="322" spans="1:11" x14ac:dyDescent="0.25">
      <c r="B322" s="18">
        <v>5</v>
      </c>
      <c r="C322" s="18" t="s">
        <v>278</v>
      </c>
      <c r="D322" s="18" t="s">
        <v>265</v>
      </c>
      <c r="E322" s="18" t="s">
        <v>40</v>
      </c>
      <c r="F322" s="19">
        <v>1388449</v>
      </c>
      <c r="G322" s="12"/>
      <c r="H322" s="12"/>
      <c r="I322" s="12"/>
      <c r="J322" s="12"/>
      <c r="K322" s="12"/>
    </row>
    <row r="323" spans="1:11" x14ac:dyDescent="0.25">
      <c r="B323" s="18">
        <v>6</v>
      </c>
      <c r="C323" s="18" t="s">
        <v>43</v>
      </c>
      <c r="D323" s="18" t="s">
        <v>279</v>
      </c>
      <c r="E323" s="18" t="s">
        <v>40</v>
      </c>
      <c r="F323" s="19">
        <v>3337303</v>
      </c>
      <c r="G323" s="12"/>
      <c r="H323" s="12"/>
      <c r="I323" s="12"/>
      <c r="J323" s="12"/>
      <c r="K323" s="12"/>
    </row>
    <row r="324" spans="1:11" x14ac:dyDescent="0.25">
      <c r="B324" s="18">
        <v>7</v>
      </c>
      <c r="C324" s="18" t="s">
        <v>62</v>
      </c>
      <c r="D324" s="18" t="s">
        <v>256</v>
      </c>
      <c r="E324" s="18" t="s">
        <v>40</v>
      </c>
      <c r="F324" s="19">
        <v>614514</v>
      </c>
      <c r="G324" s="12"/>
      <c r="H324" s="14">
        <f>F324</f>
        <v>614514</v>
      </c>
      <c r="I324" s="12"/>
      <c r="J324" s="12"/>
      <c r="K324" s="12"/>
    </row>
    <row r="325" spans="1:11" x14ac:dyDescent="0.25">
      <c r="B325" s="18">
        <v>8</v>
      </c>
      <c r="C325" s="18" t="s">
        <v>59</v>
      </c>
      <c r="D325" s="18" t="s">
        <v>280</v>
      </c>
      <c r="E325" s="18" t="s">
        <v>40</v>
      </c>
      <c r="F325" s="19">
        <v>552826</v>
      </c>
      <c r="G325" s="12"/>
      <c r="H325" s="12">
        <v>306338</v>
      </c>
      <c r="I325" s="12"/>
      <c r="J325" s="12"/>
      <c r="K325" s="12"/>
    </row>
    <row r="326" spans="1:11" x14ac:dyDescent="0.25">
      <c r="B326" s="18">
        <v>9</v>
      </c>
      <c r="C326" s="18" t="s">
        <v>65</v>
      </c>
      <c r="D326" s="18" t="s">
        <v>234</v>
      </c>
      <c r="E326" s="18" t="s">
        <v>40</v>
      </c>
      <c r="F326" s="19">
        <v>182788</v>
      </c>
      <c r="G326" s="12"/>
      <c r="H326" s="14">
        <f>F326</f>
        <v>182788</v>
      </c>
      <c r="I326" s="12"/>
      <c r="J326" s="12"/>
      <c r="K326" s="12"/>
    </row>
    <row r="327" spans="1:11" x14ac:dyDescent="0.25">
      <c r="B327" s="18">
        <v>10</v>
      </c>
      <c r="C327" s="18" t="s">
        <v>184</v>
      </c>
      <c r="D327" s="18" t="s">
        <v>185</v>
      </c>
      <c r="E327" s="18" t="s">
        <v>186</v>
      </c>
      <c r="F327" s="19">
        <v>129188</v>
      </c>
      <c r="G327" s="12"/>
      <c r="H327" s="14">
        <f>F327</f>
        <v>129188</v>
      </c>
      <c r="I327" s="12"/>
      <c r="J327" s="12"/>
      <c r="K327" s="12"/>
    </row>
    <row r="328" spans="1:11" x14ac:dyDescent="0.25">
      <c r="E328" s="40" t="s">
        <v>86</v>
      </c>
      <c r="F328" s="14">
        <f>SUM(F318:F327)</f>
        <v>87360945</v>
      </c>
      <c r="H328" s="20">
        <f>SUM(H325:H327)</f>
        <v>618314</v>
      </c>
    </row>
    <row r="330" spans="1:11" x14ac:dyDescent="0.25">
      <c r="A330" s="3" t="s">
        <v>300</v>
      </c>
      <c r="B330" s="12" t="s">
        <v>28</v>
      </c>
      <c r="C330" s="12" t="s">
        <v>102</v>
      </c>
      <c r="D330" s="12" t="s">
        <v>103</v>
      </c>
      <c r="E330" s="12" t="s">
        <v>104</v>
      </c>
      <c r="F330" s="12" t="s">
        <v>105</v>
      </c>
      <c r="G330" s="12" t="s">
        <v>165</v>
      </c>
      <c r="H330" s="12" t="s">
        <v>141</v>
      </c>
      <c r="I330" s="12" t="s">
        <v>34</v>
      </c>
      <c r="J330" s="12"/>
      <c r="K330" s="21" t="s">
        <v>122</v>
      </c>
    </row>
    <row r="331" spans="1:11" x14ac:dyDescent="0.25">
      <c r="A331" t="s">
        <v>162</v>
      </c>
      <c r="B331" s="12">
        <v>1</v>
      </c>
      <c r="C331" s="12" t="s">
        <v>210</v>
      </c>
      <c r="D331" s="12" t="s">
        <v>253</v>
      </c>
      <c r="E331" s="12" t="s">
        <v>40</v>
      </c>
      <c r="F331" s="14">
        <v>73892576</v>
      </c>
      <c r="G331" s="12"/>
      <c r="H331" s="12"/>
      <c r="I331" s="12"/>
      <c r="J331" s="12"/>
      <c r="K331" s="12"/>
    </row>
    <row r="332" spans="1:11" x14ac:dyDescent="0.25">
      <c r="B332" s="18">
        <v>2</v>
      </c>
      <c r="C332" s="18" t="s">
        <v>49</v>
      </c>
      <c r="D332" s="18" t="s">
        <v>275</v>
      </c>
      <c r="E332" s="18" t="s">
        <v>40</v>
      </c>
      <c r="F332" s="19">
        <v>422626</v>
      </c>
      <c r="G332" s="12"/>
      <c r="H332" s="12"/>
      <c r="I332" s="12"/>
      <c r="J332" s="12"/>
      <c r="K332" s="12"/>
    </row>
    <row r="333" spans="1:11" x14ac:dyDescent="0.25">
      <c r="B333" s="18">
        <v>3</v>
      </c>
      <c r="C333" s="18" t="s">
        <v>46</v>
      </c>
      <c r="D333" s="18" t="s">
        <v>276</v>
      </c>
      <c r="E333" s="18" t="s">
        <v>40</v>
      </c>
      <c r="F333" s="19">
        <v>1739942</v>
      </c>
      <c r="G333" s="12"/>
      <c r="H333" s="12"/>
      <c r="I333" s="12"/>
      <c r="J333" s="12"/>
      <c r="K333" s="12"/>
    </row>
    <row r="334" spans="1:11" x14ac:dyDescent="0.25">
      <c r="B334" s="18">
        <v>4</v>
      </c>
      <c r="C334" s="18" t="s">
        <v>38</v>
      </c>
      <c r="D334" s="18" t="s">
        <v>277</v>
      </c>
      <c r="E334" s="18" t="s">
        <v>40</v>
      </c>
      <c r="F334" s="19">
        <v>2706268</v>
      </c>
      <c r="G334" s="12"/>
      <c r="H334" s="12"/>
      <c r="I334" s="12"/>
      <c r="J334" s="12"/>
      <c r="K334" s="12"/>
    </row>
    <row r="335" spans="1:11" x14ac:dyDescent="0.25">
      <c r="B335" s="18">
        <v>6</v>
      </c>
      <c r="C335" s="18" t="s">
        <v>43</v>
      </c>
      <c r="D335" s="18" t="s">
        <v>279</v>
      </c>
      <c r="E335" s="18" t="s">
        <v>40</v>
      </c>
      <c r="F335" s="19">
        <v>3966430</v>
      </c>
      <c r="G335" s="12"/>
      <c r="H335" s="12"/>
      <c r="I335" s="12"/>
      <c r="J335" s="12"/>
      <c r="K335" s="12"/>
    </row>
    <row r="336" spans="1:11" x14ac:dyDescent="0.25">
      <c r="B336" s="18">
        <v>7</v>
      </c>
      <c r="C336" s="18" t="s">
        <v>62</v>
      </c>
      <c r="D336" s="18" t="s">
        <v>256</v>
      </c>
      <c r="E336" s="18" t="s">
        <v>40</v>
      </c>
      <c r="F336" s="19">
        <v>614514</v>
      </c>
      <c r="G336" s="12"/>
      <c r="H336" s="14">
        <f>F336</f>
        <v>614514</v>
      </c>
      <c r="I336" s="12"/>
      <c r="J336" s="12"/>
      <c r="K336" s="12"/>
    </row>
    <row r="337" spans="1:11" x14ac:dyDescent="0.25">
      <c r="B337" s="18">
        <v>8</v>
      </c>
      <c r="C337" s="18" t="s">
        <v>59</v>
      </c>
      <c r="D337" s="18" t="s">
        <v>280</v>
      </c>
      <c r="E337" s="18" t="s">
        <v>40</v>
      </c>
      <c r="F337" s="19">
        <v>246488</v>
      </c>
      <c r="G337" s="12"/>
      <c r="H337" s="12"/>
      <c r="I337" s="12"/>
      <c r="J337" s="12"/>
      <c r="K337" s="12"/>
    </row>
    <row r="338" spans="1:11" x14ac:dyDescent="0.25">
      <c r="B338" s="18">
        <v>9</v>
      </c>
      <c r="C338" s="18" t="s">
        <v>65</v>
      </c>
      <c r="D338" s="18" t="s">
        <v>234</v>
      </c>
      <c r="E338" s="18" t="s">
        <v>40</v>
      </c>
      <c r="F338" s="19">
        <v>182788</v>
      </c>
      <c r="G338" s="12"/>
      <c r="H338" s="14">
        <f>F338</f>
        <v>182788</v>
      </c>
      <c r="I338" s="12"/>
      <c r="J338" s="12"/>
      <c r="K338" s="12"/>
    </row>
    <row r="339" spans="1:11" x14ac:dyDescent="0.25">
      <c r="B339" s="18">
        <v>10</v>
      </c>
      <c r="C339" s="18" t="s">
        <v>184</v>
      </c>
      <c r="D339" s="18" t="s">
        <v>185</v>
      </c>
      <c r="E339" s="18" t="s">
        <v>186</v>
      </c>
      <c r="F339" s="19">
        <v>129188</v>
      </c>
      <c r="G339" s="12"/>
      <c r="H339" s="14">
        <f>F339</f>
        <v>129188</v>
      </c>
      <c r="I339" s="12"/>
      <c r="J339" s="12"/>
      <c r="K339" s="12"/>
    </row>
    <row r="340" spans="1:11" x14ac:dyDescent="0.25">
      <c r="E340" s="40" t="s">
        <v>86</v>
      </c>
      <c r="F340" s="14">
        <f>SUM(F331:F339)</f>
        <v>83900820</v>
      </c>
      <c r="H340" s="20">
        <f>SUM(H336:H339)</f>
        <v>926490</v>
      </c>
    </row>
    <row r="343" spans="1:11" x14ac:dyDescent="0.25">
      <c r="A343" s="3" t="s">
        <v>301</v>
      </c>
      <c r="B343" s="12" t="s">
        <v>28</v>
      </c>
      <c r="C343" s="12" t="s">
        <v>102</v>
      </c>
      <c r="D343" s="12" t="s">
        <v>103</v>
      </c>
      <c r="E343" s="12" t="s">
        <v>104</v>
      </c>
      <c r="F343" s="12" t="s">
        <v>105</v>
      </c>
      <c r="G343" s="12" t="s">
        <v>165</v>
      </c>
      <c r="H343" s="12" t="s">
        <v>141</v>
      </c>
      <c r="I343" s="12" t="s">
        <v>34</v>
      </c>
      <c r="J343" s="12"/>
      <c r="K343" s="21" t="s">
        <v>122</v>
      </c>
    </row>
    <row r="344" spans="1:11" x14ac:dyDescent="0.25">
      <c r="A344" t="s">
        <v>177</v>
      </c>
      <c r="B344" s="12">
        <v>1</v>
      </c>
      <c r="C344" s="12" t="s">
        <v>210</v>
      </c>
      <c r="D344" s="12" t="s">
        <v>253</v>
      </c>
      <c r="E344" s="12" t="s">
        <v>40</v>
      </c>
      <c r="F344" s="14">
        <v>74332876</v>
      </c>
      <c r="G344" s="12"/>
      <c r="H344" s="12"/>
      <c r="I344" s="12"/>
      <c r="J344" s="12"/>
      <c r="K344" s="12"/>
    </row>
    <row r="345" spans="1:11" x14ac:dyDescent="0.25">
      <c r="B345" s="18">
        <v>2</v>
      </c>
      <c r="C345" s="18" t="s">
        <v>49</v>
      </c>
      <c r="D345" s="18" t="s">
        <v>275</v>
      </c>
      <c r="E345" s="18" t="s">
        <v>40</v>
      </c>
      <c r="F345" s="19">
        <v>976677</v>
      </c>
      <c r="G345" s="12"/>
      <c r="H345" s="12"/>
      <c r="I345" s="12"/>
      <c r="J345" s="12"/>
      <c r="K345" s="12"/>
    </row>
    <row r="346" spans="1:11" x14ac:dyDescent="0.25">
      <c r="B346" s="12">
        <v>3</v>
      </c>
      <c r="C346" s="18" t="s">
        <v>46</v>
      </c>
      <c r="D346" s="18" t="s">
        <v>276</v>
      </c>
      <c r="E346" s="18" t="s">
        <v>40</v>
      </c>
      <c r="F346" s="19">
        <v>1739942</v>
      </c>
      <c r="G346" s="12"/>
      <c r="H346" s="12"/>
      <c r="I346" s="12"/>
      <c r="J346" s="12"/>
      <c r="K346" s="12"/>
    </row>
    <row r="347" spans="1:11" x14ac:dyDescent="0.25">
      <c r="B347" s="18">
        <v>4</v>
      </c>
      <c r="C347" s="18" t="s">
        <v>38</v>
      </c>
      <c r="D347" s="18" t="s">
        <v>277</v>
      </c>
      <c r="E347" s="18" t="s">
        <v>40</v>
      </c>
      <c r="F347" s="19">
        <v>4914497</v>
      </c>
      <c r="G347" s="12"/>
      <c r="H347" s="12"/>
      <c r="I347" s="12"/>
      <c r="J347" s="12"/>
      <c r="K347" s="12"/>
    </row>
    <row r="348" spans="1:11" x14ac:dyDescent="0.25">
      <c r="B348" s="12">
        <v>5</v>
      </c>
      <c r="C348" s="18" t="s">
        <v>43</v>
      </c>
      <c r="D348" s="18" t="s">
        <v>279</v>
      </c>
      <c r="E348" s="18" t="s">
        <v>40</v>
      </c>
      <c r="F348" s="19">
        <v>4067930</v>
      </c>
      <c r="G348" s="12"/>
      <c r="H348" s="12"/>
      <c r="I348" s="12"/>
      <c r="J348" s="12"/>
      <c r="K348" s="12"/>
    </row>
    <row r="349" spans="1:11" x14ac:dyDescent="0.25">
      <c r="B349" s="18">
        <v>6</v>
      </c>
      <c r="C349" s="18" t="s">
        <v>302</v>
      </c>
      <c r="D349" s="18"/>
      <c r="E349" s="18" t="s">
        <v>40</v>
      </c>
      <c r="F349" s="19">
        <v>354813</v>
      </c>
      <c r="G349" s="12"/>
      <c r="H349" s="12"/>
      <c r="I349" s="12"/>
      <c r="J349" s="12"/>
      <c r="K349" s="12"/>
    </row>
    <row r="350" spans="1:11" x14ac:dyDescent="0.25">
      <c r="B350" s="12">
        <v>7</v>
      </c>
      <c r="C350" s="18" t="s">
        <v>59</v>
      </c>
      <c r="D350" s="18" t="s">
        <v>280</v>
      </c>
      <c r="E350" s="18" t="s">
        <v>40</v>
      </c>
      <c r="F350" s="19">
        <v>246488</v>
      </c>
      <c r="G350" s="12"/>
      <c r="H350" s="12"/>
      <c r="I350" s="12"/>
      <c r="J350" s="12"/>
      <c r="K350" s="12"/>
    </row>
    <row r="351" spans="1:11" x14ac:dyDescent="0.25">
      <c r="B351" s="18">
        <v>8</v>
      </c>
      <c r="C351" s="18" t="s">
        <v>65</v>
      </c>
      <c r="D351" s="18" t="s">
        <v>234</v>
      </c>
      <c r="E351" s="18" t="s">
        <v>40</v>
      </c>
      <c r="F351" s="19">
        <v>182788</v>
      </c>
      <c r="G351" s="12"/>
      <c r="H351" s="14">
        <f>F351</f>
        <v>182788</v>
      </c>
      <c r="I351" s="12"/>
      <c r="J351" s="12"/>
      <c r="K351" s="12"/>
    </row>
    <row r="352" spans="1:11" x14ac:dyDescent="0.25">
      <c r="B352" s="12">
        <v>9</v>
      </c>
      <c r="C352" s="18" t="s">
        <v>184</v>
      </c>
      <c r="D352" s="18" t="s">
        <v>185</v>
      </c>
      <c r="E352" s="18" t="s">
        <v>186</v>
      </c>
      <c r="F352" s="19">
        <v>129188</v>
      </c>
      <c r="G352" s="12"/>
      <c r="H352" s="14">
        <f>F352</f>
        <v>129188</v>
      </c>
      <c r="I352" s="12"/>
      <c r="J352" s="12"/>
      <c r="K352" s="12"/>
    </row>
    <row r="353" spans="1:11" x14ac:dyDescent="0.25">
      <c r="E353" s="40" t="s">
        <v>86</v>
      </c>
      <c r="F353" s="14">
        <f>SUM(F344:F352)</f>
        <v>86945199</v>
      </c>
      <c r="H353" s="20">
        <f>SUM(H350:H352)</f>
        <v>311976</v>
      </c>
      <c r="I353" s="12"/>
      <c r="J353" s="12"/>
      <c r="K353" s="12"/>
    </row>
    <row r="356" spans="1:11" x14ac:dyDescent="0.25">
      <c r="A356" s="3" t="s">
        <v>308</v>
      </c>
      <c r="B356" s="12" t="s">
        <v>28</v>
      </c>
      <c r="C356" s="12" t="s">
        <v>102</v>
      </c>
      <c r="D356" s="12" t="s">
        <v>103</v>
      </c>
      <c r="E356" s="12" t="s">
        <v>104</v>
      </c>
      <c r="F356" s="12" t="s">
        <v>105</v>
      </c>
      <c r="G356" s="12" t="s">
        <v>165</v>
      </c>
      <c r="H356" s="12" t="s">
        <v>141</v>
      </c>
      <c r="I356" s="12" t="s">
        <v>34</v>
      </c>
      <c r="J356" s="12"/>
      <c r="K356" s="21" t="s">
        <v>122</v>
      </c>
    </row>
    <row r="357" spans="1:11" x14ac:dyDescent="0.25">
      <c r="A357" t="s">
        <v>175</v>
      </c>
      <c r="B357" s="12">
        <v>1</v>
      </c>
      <c r="C357" s="12" t="s">
        <v>210</v>
      </c>
      <c r="D357" s="12" t="s">
        <v>253</v>
      </c>
      <c r="E357" s="12" t="s">
        <v>40</v>
      </c>
      <c r="F357" s="14">
        <v>63621436</v>
      </c>
      <c r="G357" s="12"/>
      <c r="H357" s="12"/>
      <c r="I357" s="12"/>
      <c r="J357" s="12"/>
      <c r="K357" s="12"/>
    </row>
    <row r="358" spans="1:11" x14ac:dyDescent="0.25">
      <c r="B358" s="18">
        <v>2</v>
      </c>
      <c r="C358" s="18" t="s">
        <v>49</v>
      </c>
      <c r="D358" s="18" t="s">
        <v>275</v>
      </c>
      <c r="E358" s="18" t="s">
        <v>40</v>
      </c>
      <c r="F358" s="19">
        <v>1659478</v>
      </c>
      <c r="G358" s="12"/>
      <c r="H358" s="12"/>
      <c r="I358" s="12"/>
      <c r="J358" s="12"/>
      <c r="K358" s="12"/>
    </row>
    <row r="359" spans="1:11" x14ac:dyDescent="0.25">
      <c r="B359" s="12">
        <v>3</v>
      </c>
      <c r="C359" s="18" t="s">
        <v>46</v>
      </c>
      <c r="D359" s="18" t="s">
        <v>276</v>
      </c>
      <c r="E359" s="18" t="s">
        <v>40</v>
      </c>
      <c r="F359" s="19">
        <v>1248104</v>
      </c>
      <c r="G359" s="12"/>
      <c r="H359" s="12"/>
      <c r="I359" s="12"/>
      <c r="J359" s="12"/>
      <c r="K359" s="12"/>
    </row>
    <row r="360" spans="1:11" x14ac:dyDescent="0.25">
      <c r="B360" s="18">
        <v>4</v>
      </c>
      <c r="C360" s="18" t="s">
        <v>38</v>
      </c>
      <c r="D360" s="18" t="s">
        <v>277</v>
      </c>
      <c r="E360" s="18" t="s">
        <v>40</v>
      </c>
      <c r="F360" s="19">
        <v>2908418</v>
      </c>
      <c r="G360" s="12"/>
      <c r="H360" s="12"/>
      <c r="I360" s="12"/>
      <c r="J360" s="12"/>
      <c r="K360" s="12"/>
    </row>
    <row r="361" spans="1:11" x14ac:dyDescent="0.25">
      <c r="B361" s="12">
        <v>5</v>
      </c>
      <c r="C361" s="18" t="s">
        <v>43</v>
      </c>
      <c r="D361" s="18" t="s">
        <v>279</v>
      </c>
      <c r="E361" s="18" t="s">
        <v>40</v>
      </c>
      <c r="F361" s="19">
        <v>987177</v>
      </c>
      <c r="G361" s="12"/>
      <c r="H361" s="12"/>
      <c r="I361" s="12"/>
      <c r="J361" s="12"/>
      <c r="K361" s="12"/>
    </row>
    <row r="362" spans="1:11" x14ac:dyDescent="0.25">
      <c r="B362" s="18">
        <v>6</v>
      </c>
      <c r="C362" s="18" t="s">
        <v>309</v>
      </c>
      <c r="D362" s="18"/>
      <c r="E362" s="18" t="s">
        <v>40</v>
      </c>
      <c r="F362" s="19">
        <v>384476</v>
      </c>
      <c r="G362" s="12"/>
      <c r="H362" s="12"/>
      <c r="I362" s="12"/>
      <c r="J362" s="12"/>
      <c r="K362" s="12"/>
    </row>
    <row r="363" spans="1:11" x14ac:dyDescent="0.25">
      <c r="B363" s="12">
        <v>7</v>
      </c>
      <c r="C363" s="18" t="s">
        <v>59</v>
      </c>
      <c r="D363" s="18" t="s">
        <v>280</v>
      </c>
      <c r="E363" s="18" t="s">
        <v>40</v>
      </c>
      <c r="F363" s="19">
        <v>419476</v>
      </c>
      <c r="G363" s="12"/>
      <c r="H363" s="12"/>
      <c r="I363" s="12"/>
      <c r="J363" s="12"/>
      <c r="K363" s="12"/>
    </row>
    <row r="364" spans="1:11" x14ac:dyDescent="0.25">
      <c r="B364" s="18">
        <v>8</v>
      </c>
      <c r="C364" s="18" t="s">
        <v>65</v>
      </c>
      <c r="D364" s="18" t="s">
        <v>234</v>
      </c>
      <c r="E364" s="18" t="s">
        <v>40</v>
      </c>
      <c r="F364" s="19">
        <v>182788</v>
      </c>
      <c r="G364" s="12"/>
      <c r="H364" s="14">
        <f>F364</f>
        <v>182788</v>
      </c>
      <c r="I364" s="12"/>
      <c r="J364" s="12"/>
      <c r="K364" s="12"/>
    </row>
    <row r="365" spans="1:11" x14ac:dyDescent="0.25">
      <c r="B365" s="12">
        <v>9</v>
      </c>
      <c r="C365" s="18" t="s">
        <v>184</v>
      </c>
      <c r="D365" s="18" t="s">
        <v>185</v>
      </c>
      <c r="E365" s="18" t="s">
        <v>186</v>
      </c>
      <c r="F365" s="19">
        <v>129188</v>
      </c>
      <c r="G365" s="12"/>
      <c r="H365" s="14">
        <f>F365</f>
        <v>129188</v>
      </c>
      <c r="I365" s="12"/>
      <c r="J365" s="12"/>
      <c r="K365" s="12"/>
    </row>
    <row r="366" spans="1:11" x14ac:dyDescent="0.25">
      <c r="E366" s="40" t="s">
        <v>86</v>
      </c>
      <c r="F366" s="14">
        <f>SUM(F357:F365)</f>
        <v>71540541</v>
      </c>
      <c r="H366" s="20">
        <f>SUM(H363:H365)</f>
        <v>311976</v>
      </c>
      <c r="I366" s="12"/>
      <c r="J366" s="12"/>
      <c r="K366" s="12"/>
    </row>
    <row r="369" spans="1:11" x14ac:dyDescent="0.25">
      <c r="A369" s="3">
        <v>43111</v>
      </c>
      <c r="B369" s="12" t="s">
        <v>28</v>
      </c>
      <c r="C369" s="12" t="s">
        <v>102</v>
      </c>
      <c r="D369" s="12" t="s">
        <v>103</v>
      </c>
      <c r="E369" s="12" t="s">
        <v>104</v>
      </c>
      <c r="F369" s="12" t="s">
        <v>105</v>
      </c>
      <c r="G369" s="12" t="s">
        <v>165</v>
      </c>
      <c r="H369" s="12" t="s">
        <v>141</v>
      </c>
      <c r="I369" s="12" t="s">
        <v>34</v>
      </c>
      <c r="J369" s="12"/>
      <c r="K369" s="21" t="s">
        <v>122</v>
      </c>
    </row>
    <row r="370" spans="1:11" x14ac:dyDescent="0.25">
      <c r="A370" t="s">
        <v>146</v>
      </c>
      <c r="B370" s="12">
        <v>1</v>
      </c>
      <c r="C370" s="12" t="s">
        <v>210</v>
      </c>
      <c r="D370" s="12" t="s">
        <v>253</v>
      </c>
      <c r="E370" s="12" t="s">
        <v>40</v>
      </c>
      <c r="F370" s="14">
        <v>63621436</v>
      </c>
      <c r="G370" s="12"/>
      <c r="H370" s="12"/>
      <c r="I370" s="12"/>
      <c r="J370" s="12"/>
      <c r="K370" s="12"/>
    </row>
    <row r="371" spans="1:11" x14ac:dyDescent="0.25">
      <c r="B371" s="18">
        <v>2</v>
      </c>
      <c r="C371" s="18" t="s">
        <v>38</v>
      </c>
      <c r="D371" s="18" t="s">
        <v>277</v>
      </c>
      <c r="E371" s="18" t="s">
        <v>40</v>
      </c>
      <c r="F371" s="19">
        <v>3203821</v>
      </c>
      <c r="G371" s="12"/>
      <c r="H371" s="12"/>
      <c r="I371" s="12"/>
      <c r="J371" s="12"/>
      <c r="K371" s="12"/>
    </row>
    <row r="372" spans="1:11" x14ac:dyDescent="0.25">
      <c r="B372" s="12">
        <v>3</v>
      </c>
      <c r="C372" s="18" t="s">
        <v>49</v>
      </c>
      <c r="D372" s="18" t="s">
        <v>275</v>
      </c>
      <c r="E372" s="18" t="s">
        <v>40</v>
      </c>
      <c r="F372" s="19">
        <v>2470602</v>
      </c>
      <c r="G372" s="12"/>
      <c r="H372" s="12"/>
      <c r="I372" s="12"/>
      <c r="J372" s="12"/>
      <c r="K372" s="12"/>
    </row>
    <row r="373" spans="1:11" x14ac:dyDescent="0.25">
      <c r="B373" s="18">
        <v>4</v>
      </c>
      <c r="C373" s="18" t="s">
        <v>264</v>
      </c>
      <c r="D373" s="18"/>
      <c r="E373" s="18" t="s">
        <v>40</v>
      </c>
      <c r="F373" s="19">
        <v>2368368</v>
      </c>
      <c r="G373" s="12"/>
      <c r="H373" s="12"/>
      <c r="I373" s="12"/>
      <c r="J373" s="12"/>
      <c r="K373" s="12"/>
    </row>
    <row r="374" spans="1:11" x14ac:dyDescent="0.25">
      <c r="B374" s="12">
        <v>5</v>
      </c>
      <c r="C374" s="18" t="s">
        <v>43</v>
      </c>
      <c r="D374" s="18" t="s">
        <v>279</v>
      </c>
      <c r="E374" s="18" t="s">
        <v>40</v>
      </c>
      <c r="F374" s="19">
        <v>1716078</v>
      </c>
      <c r="G374" s="12"/>
      <c r="H374" s="12"/>
      <c r="I374" s="12"/>
      <c r="J374" s="12"/>
      <c r="K374" s="12"/>
    </row>
    <row r="375" spans="1:11" x14ac:dyDescent="0.25">
      <c r="B375" s="18">
        <v>6</v>
      </c>
      <c r="C375" s="18" t="s">
        <v>46</v>
      </c>
      <c r="D375" s="18" t="s">
        <v>276</v>
      </c>
      <c r="E375" s="18" t="s">
        <v>40</v>
      </c>
      <c r="F375" s="19">
        <v>1248104</v>
      </c>
      <c r="G375" s="12"/>
      <c r="H375" s="12"/>
      <c r="I375" s="12"/>
      <c r="J375" s="12"/>
      <c r="K375" s="12"/>
    </row>
    <row r="376" spans="1:11" x14ac:dyDescent="0.25">
      <c r="B376" s="12">
        <v>7</v>
      </c>
      <c r="C376" s="18" t="s">
        <v>59</v>
      </c>
      <c r="D376" s="18" t="s">
        <v>280</v>
      </c>
      <c r="E376" s="18" t="s">
        <v>40</v>
      </c>
      <c r="F376" s="19">
        <v>419476</v>
      </c>
      <c r="G376" s="12"/>
      <c r="H376" s="12"/>
      <c r="I376" s="12"/>
      <c r="J376" s="12"/>
      <c r="K376" s="12"/>
    </row>
    <row r="377" spans="1:11" x14ac:dyDescent="0.25">
      <c r="B377" s="18">
        <v>8</v>
      </c>
      <c r="C377" s="18" t="s">
        <v>65</v>
      </c>
      <c r="D377" s="18" t="s">
        <v>234</v>
      </c>
      <c r="E377" s="18" t="s">
        <v>40</v>
      </c>
      <c r="F377" s="19">
        <v>182788</v>
      </c>
      <c r="G377" s="12"/>
      <c r="H377" s="14">
        <f>F377</f>
        <v>182788</v>
      </c>
      <c r="I377" s="12"/>
      <c r="J377" s="12"/>
      <c r="K377" s="12"/>
    </row>
    <row r="378" spans="1:11" x14ac:dyDescent="0.25">
      <c r="B378" s="12">
        <v>9</v>
      </c>
      <c r="C378" s="18" t="s">
        <v>184</v>
      </c>
      <c r="D378" s="18" t="s">
        <v>185</v>
      </c>
      <c r="E378" s="18" t="s">
        <v>186</v>
      </c>
      <c r="F378" s="19">
        <v>129188</v>
      </c>
      <c r="G378" s="12"/>
      <c r="H378" s="14">
        <f>F378</f>
        <v>129188</v>
      </c>
      <c r="I378" s="12"/>
      <c r="J378" s="12"/>
      <c r="K378" s="12"/>
    </row>
    <row r="379" spans="1:11" x14ac:dyDescent="0.25">
      <c r="B379" s="18">
        <v>10</v>
      </c>
      <c r="C379" s="18" t="s">
        <v>314</v>
      </c>
      <c r="D379" s="18"/>
      <c r="E379" s="18" t="s">
        <v>40</v>
      </c>
      <c r="F379" s="19">
        <v>97213</v>
      </c>
      <c r="G379" s="12" t="s">
        <v>315</v>
      </c>
      <c r="H379" s="14"/>
      <c r="I379" s="12"/>
      <c r="J379" s="12"/>
      <c r="K379" s="12"/>
    </row>
    <row r="380" spans="1:11" x14ac:dyDescent="0.25">
      <c r="F380" s="20">
        <f>SUM(F370:F379)</f>
        <v>75457074</v>
      </c>
      <c r="H380" s="20">
        <f>SUM(H377:H379)</f>
        <v>311976</v>
      </c>
    </row>
    <row r="382" spans="1:11" x14ac:dyDescent="0.25">
      <c r="A382" s="3">
        <v>43142</v>
      </c>
      <c r="B382" s="12" t="s">
        <v>28</v>
      </c>
      <c r="C382" s="12" t="s">
        <v>102</v>
      </c>
      <c r="D382" s="12" t="s">
        <v>103</v>
      </c>
      <c r="E382" s="12" t="s">
        <v>104</v>
      </c>
      <c r="F382" s="12" t="s">
        <v>105</v>
      </c>
      <c r="G382" s="12" t="s">
        <v>165</v>
      </c>
      <c r="H382" s="12" t="s">
        <v>141</v>
      </c>
      <c r="I382" s="12" t="s">
        <v>34</v>
      </c>
      <c r="J382" s="12"/>
      <c r="K382" s="21" t="s">
        <v>122</v>
      </c>
    </row>
    <row r="383" spans="1:11" x14ac:dyDescent="0.25">
      <c r="A383" t="s">
        <v>147</v>
      </c>
      <c r="B383" s="12">
        <v>1</v>
      </c>
      <c r="C383" s="12" t="s">
        <v>210</v>
      </c>
      <c r="D383" s="12" t="s">
        <v>253</v>
      </c>
      <c r="E383" s="12" t="s">
        <v>40</v>
      </c>
      <c r="F383" s="14">
        <v>59892279</v>
      </c>
      <c r="G383" s="12"/>
      <c r="H383" s="12"/>
      <c r="I383" s="12"/>
      <c r="J383" s="12"/>
      <c r="K383" s="12"/>
    </row>
    <row r="384" spans="1:11" x14ac:dyDescent="0.25">
      <c r="B384" s="18">
        <v>2</v>
      </c>
      <c r="C384" s="18" t="s">
        <v>38</v>
      </c>
      <c r="D384" s="18" t="s">
        <v>277</v>
      </c>
      <c r="E384" s="18" t="s">
        <v>40</v>
      </c>
      <c r="F384" s="19">
        <v>1770781</v>
      </c>
      <c r="G384" s="12"/>
      <c r="H384" s="12"/>
      <c r="I384" s="12"/>
      <c r="J384" s="12"/>
      <c r="K384" s="12"/>
    </row>
    <row r="385" spans="1:11" x14ac:dyDescent="0.25">
      <c r="B385" s="12">
        <v>3</v>
      </c>
      <c r="C385" s="18" t="s">
        <v>49</v>
      </c>
      <c r="D385" s="18" t="s">
        <v>275</v>
      </c>
      <c r="E385" s="18" t="s">
        <v>40</v>
      </c>
      <c r="F385" s="19">
        <v>3913304</v>
      </c>
      <c r="G385" s="12"/>
      <c r="H385" s="12"/>
      <c r="I385" s="12"/>
      <c r="J385" s="12"/>
      <c r="K385" s="12"/>
    </row>
    <row r="386" spans="1:11" x14ac:dyDescent="0.25">
      <c r="B386" s="18">
        <v>4</v>
      </c>
      <c r="C386" s="18" t="s">
        <v>264</v>
      </c>
      <c r="D386" s="18"/>
      <c r="E386" s="18" t="s">
        <v>40</v>
      </c>
      <c r="F386" s="19">
        <v>2368368</v>
      </c>
      <c r="G386" s="12"/>
      <c r="H386" s="12"/>
      <c r="I386" s="12"/>
      <c r="J386" s="12"/>
      <c r="K386" s="12"/>
    </row>
    <row r="387" spans="1:11" x14ac:dyDescent="0.25">
      <c r="B387" s="12">
        <v>5</v>
      </c>
      <c r="C387" s="18" t="s">
        <v>43</v>
      </c>
      <c r="D387" s="18" t="s">
        <v>279</v>
      </c>
      <c r="E387" s="18" t="s">
        <v>40</v>
      </c>
      <c r="F387" s="19">
        <v>1812066</v>
      </c>
      <c r="G387" s="12"/>
      <c r="H387" s="12"/>
      <c r="I387" s="12"/>
      <c r="J387" s="12"/>
      <c r="K387" s="12"/>
    </row>
    <row r="388" spans="1:11" x14ac:dyDescent="0.25">
      <c r="B388" s="18">
        <v>6</v>
      </c>
      <c r="C388" s="18" t="s">
        <v>46</v>
      </c>
      <c r="D388" s="18" t="s">
        <v>276</v>
      </c>
      <c r="E388" s="18" t="s">
        <v>40</v>
      </c>
      <c r="F388" s="19">
        <v>1248104</v>
      </c>
      <c r="G388" s="12"/>
      <c r="H388" s="12"/>
      <c r="I388" s="12"/>
      <c r="J388" s="12"/>
      <c r="K388" s="12"/>
    </row>
    <row r="389" spans="1:11" x14ac:dyDescent="0.25">
      <c r="B389" s="12">
        <v>7</v>
      </c>
      <c r="C389" s="18" t="s">
        <v>59</v>
      </c>
      <c r="D389" s="18" t="s">
        <v>280</v>
      </c>
      <c r="E389" s="18" t="s">
        <v>40</v>
      </c>
      <c r="F389" s="19">
        <v>419476</v>
      </c>
      <c r="G389" s="12"/>
      <c r="H389" s="12"/>
      <c r="I389" s="12"/>
      <c r="J389" s="12"/>
      <c r="K389" s="12"/>
    </row>
    <row r="390" spans="1:11" x14ac:dyDescent="0.25">
      <c r="B390" s="18">
        <v>8</v>
      </c>
      <c r="C390" s="18" t="s">
        <v>65</v>
      </c>
      <c r="D390" s="18" t="s">
        <v>234</v>
      </c>
      <c r="E390" s="18" t="s">
        <v>40</v>
      </c>
      <c r="F390" s="19">
        <v>182788</v>
      </c>
      <c r="G390" s="12"/>
      <c r="H390" s="14">
        <f>F390</f>
        <v>182788</v>
      </c>
      <c r="I390" s="12"/>
      <c r="J390" s="12"/>
      <c r="K390" s="12"/>
    </row>
    <row r="391" spans="1:11" x14ac:dyDescent="0.25">
      <c r="B391" s="12">
        <v>9</v>
      </c>
      <c r="C391" s="18" t="s">
        <v>184</v>
      </c>
      <c r="D391" s="18" t="s">
        <v>185</v>
      </c>
      <c r="E391" s="18" t="s">
        <v>186</v>
      </c>
      <c r="F391" s="19">
        <v>129188</v>
      </c>
      <c r="G391" s="12"/>
      <c r="H391" s="14">
        <f>F391</f>
        <v>129188</v>
      </c>
      <c r="I391" s="12"/>
      <c r="J391" s="12"/>
      <c r="K391" s="12"/>
    </row>
    <row r="392" spans="1:11" x14ac:dyDescent="0.25">
      <c r="B392" s="18">
        <v>10</v>
      </c>
      <c r="C392" s="18" t="s">
        <v>314</v>
      </c>
      <c r="D392" s="18"/>
      <c r="E392" s="18" t="s">
        <v>40</v>
      </c>
      <c r="F392" s="19">
        <v>90038</v>
      </c>
      <c r="G392" s="12"/>
      <c r="H392" s="14"/>
      <c r="I392" s="12"/>
      <c r="J392" s="12"/>
      <c r="K392" s="12"/>
    </row>
    <row r="393" spans="1:11" x14ac:dyDescent="0.25">
      <c r="F393" s="20">
        <f>SUM(F383:F392)</f>
        <v>71826392</v>
      </c>
      <c r="H393" s="20">
        <f>SUM(H390:H392)</f>
        <v>311976</v>
      </c>
    </row>
    <row r="396" spans="1:11" x14ac:dyDescent="0.25">
      <c r="A396" s="3">
        <v>43170</v>
      </c>
      <c r="B396" s="12" t="s">
        <v>28</v>
      </c>
      <c r="C396" s="12" t="s">
        <v>102</v>
      </c>
      <c r="D396" s="12" t="s">
        <v>103</v>
      </c>
      <c r="E396" s="12" t="s">
        <v>104</v>
      </c>
      <c r="F396" s="12" t="s">
        <v>105</v>
      </c>
      <c r="G396" s="12" t="s">
        <v>165</v>
      </c>
      <c r="H396" s="12" t="s">
        <v>141</v>
      </c>
      <c r="I396" s="12" t="s">
        <v>34</v>
      </c>
      <c r="J396" s="12"/>
      <c r="K396" s="21" t="s">
        <v>122</v>
      </c>
    </row>
    <row r="397" spans="1:11" x14ac:dyDescent="0.25">
      <c r="A397" t="s">
        <v>161</v>
      </c>
      <c r="B397" s="12">
        <v>1</v>
      </c>
      <c r="C397" s="12" t="s">
        <v>210</v>
      </c>
      <c r="D397" s="12" t="s">
        <v>253</v>
      </c>
      <c r="E397" s="12" t="s">
        <v>40</v>
      </c>
      <c r="F397" s="14">
        <v>59892279</v>
      </c>
      <c r="G397" s="12"/>
      <c r="H397" s="12"/>
      <c r="I397" s="12"/>
      <c r="J397" s="12"/>
      <c r="K397" s="12"/>
    </row>
    <row r="398" spans="1:11" x14ac:dyDescent="0.25">
      <c r="B398" s="18">
        <v>2</v>
      </c>
      <c r="C398" s="18" t="s">
        <v>38</v>
      </c>
      <c r="D398" s="18" t="s">
        <v>277</v>
      </c>
      <c r="E398" s="18" t="s">
        <v>40</v>
      </c>
      <c r="F398" s="19">
        <v>650302</v>
      </c>
      <c r="G398" s="12"/>
      <c r="H398" s="12"/>
      <c r="I398" s="12"/>
      <c r="J398" s="12"/>
      <c r="K398" s="12"/>
    </row>
    <row r="399" spans="1:11" x14ac:dyDescent="0.25">
      <c r="B399" s="12">
        <v>3</v>
      </c>
      <c r="C399" s="18" t="s">
        <v>49</v>
      </c>
      <c r="D399" s="18" t="s">
        <v>275</v>
      </c>
      <c r="E399" s="18" t="s">
        <v>40</v>
      </c>
      <c r="F399" s="19">
        <v>1088242</v>
      </c>
      <c r="G399" s="12"/>
      <c r="H399" s="12"/>
      <c r="I399" s="12"/>
      <c r="J399" s="12"/>
      <c r="K399" s="12"/>
    </row>
    <row r="400" spans="1:11" x14ac:dyDescent="0.25">
      <c r="B400" s="18">
        <v>4</v>
      </c>
      <c r="C400" s="18" t="s">
        <v>264</v>
      </c>
      <c r="D400" s="18"/>
      <c r="E400" s="18" t="s">
        <v>40</v>
      </c>
      <c r="F400" s="19">
        <v>2368368</v>
      </c>
      <c r="G400" s="12"/>
      <c r="H400" s="12"/>
      <c r="I400" s="12"/>
      <c r="J400" s="12"/>
      <c r="K400" s="12"/>
    </row>
    <row r="401" spans="1:11" x14ac:dyDescent="0.25">
      <c r="B401" s="12">
        <v>5</v>
      </c>
      <c r="C401" s="18" t="s">
        <v>43</v>
      </c>
      <c r="D401" s="18" t="s">
        <v>279</v>
      </c>
      <c r="E401" s="18" t="s">
        <v>40</v>
      </c>
      <c r="F401" s="19">
        <v>2220079</v>
      </c>
      <c r="G401" s="12"/>
      <c r="H401" s="12"/>
      <c r="I401" s="12"/>
      <c r="J401" s="12"/>
      <c r="K401" s="12"/>
    </row>
    <row r="402" spans="1:11" x14ac:dyDescent="0.25">
      <c r="B402" s="18">
        <v>6</v>
      </c>
      <c r="C402" s="18" t="s">
        <v>46</v>
      </c>
      <c r="D402" s="18" t="s">
        <v>276</v>
      </c>
      <c r="E402" s="18" t="s">
        <v>40</v>
      </c>
      <c r="F402" s="19">
        <v>1248104</v>
      </c>
      <c r="G402" s="12"/>
      <c r="H402" s="12"/>
      <c r="I402" s="12"/>
      <c r="J402" s="12"/>
      <c r="K402" s="12"/>
    </row>
    <row r="403" spans="1:11" x14ac:dyDescent="0.25">
      <c r="B403" s="12">
        <v>7</v>
      </c>
      <c r="C403" s="18" t="s">
        <v>59</v>
      </c>
      <c r="D403" s="18" t="s">
        <v>280</v>
      </c>
      <c r="E403" s="18" t="s">
        <v>40</v>
      </c>
      <c r="F403" s="19">
        <v>419476</v>
      </c>
      <c r="G403" s="12"/>
      <c r="H403" s="12"/>
      <c r="I403" s="12"/>
      <c r="J403" s="12"/>
      <c r="K403" s="12"/>
    </row>
    <row r="404" spans="1:11" x14ac:dyDescent="0.25">
      <c r="B404" s="18">
        <v>8</v>
      </c>
      <c r="C404" s="18" t="s">
        <v>65</v>
      </c>
      <c r="D404" s="18" t="s">
        <v>234</v>
      </c>
      <c r="E404" s="18" t="s">
        <v>40</v>
      </c>
      <c r="F404" s="19">
        <v>182788</v>
      </c>
      <c r="G404" s="12"/>
      <c r="H404" s="14">
        <f>F404</f>
        <v>182788</v>
      </c>
      <c r="I404" s="12"/>
      <c r="J404" s="12"/>
      <c r="K404" s="12"/>
    </row>
    <row r="405" spans="1:11" x14ac:dyDescent="0.25">
      <c r="B405" s="12">
        <v>9</v>
      </c>
      <c r="C405" s="18" t="s">
        <v>184</v>
      </c>
      <c r="D405" s="18" t="s">
        <v>185</v>
      </c>
      <c r="E405" s="18" t="s">
        <v>186</v>
      </c>
      <c r="F405" s="19">
        <v>129188</v>
      </c>
      <c r="G405" s="12"/>
      <c r="H405" s="14">
        <f>F405</f>
        <v>129188</v>
      </c>
      <c r="I405" s="12"/>
      <c r="J405" s="12"/>
      <c r="K405" s="12"/>
    </row>
    <row r="406" spans="1:11" x14ac:dyDescent="0.25">
      <c r="B406" s="18">
        <v>10</v>
      </c>
      <c r="C406" s="18" t="s">
        <v>321</v>
      </c>
      <c r="D406" s="18"/>
      <c r="E406" s="18" t="s">
        <v>40</v>
      </c>
      <c r="F406" s="19">
        <v>90038</v>
      </c>
      <c r="G406" s="12"/>
      <c r="H406" s="14"/>
      <c r="I406" s="12"/>
      <c r="J406" s="12"/>
      <c r="K406" s="12"/>
    </row>
    <row r="407" spans="1:11" x14ac:dyDescent="0.25">
      <c r="F407" s="20">
        <f>SUM(F397:F406)</f>
        <v>68288864</v>
      </c>
      <c r="H407" s="20">
        <f>SUM(H404:H406)</f>
        <v>311976</v>
      </c>
    </row>
    <row r="410" spans="1:11" x14ac:dyDescent="0.25">
      <c r="A410" s="3">
        <v>43201</v>
      </c>
      <c r="B410" s="12" t="s">
        <v>28</v>
      </c>
      <c r="C410" s="12" t="s">
        <v>102</v>
      </c>
      <c r="D410" s="12" t="s">
        <v>103</v>
      </c>
      <c r="E410" s="12" t="s">
        <v>104</v>
      </c>
      <c r="F410" s="12" t="s">
        <v>105</v>
      </c>
      <c r="G410" s="12" t="s">
        <v>165</v>
      </c>
      <c r="H410" s="12" t="s">
        <v>141</v>
      </c>
      <c r="I410" s="12" t="s">
        <v>34</v>
      </c>
      <c r="J410" s="12"/>
      <c r="K410" s="21" t="s">
        <v>122</v>
      </c>
    </row>
    <row r="411" spans="1:11" x14ac:dyDescent="0.25">
      <c r="A411" t="s">
        <v>162</v>
      </c>
      <c r="B411" s="12">
        <v>1</v>
      </c>
      <c r="C411" s="12" t="s">
        <v>210</v>
      </c>
      <c r="D411" s="12" t="s">
        <v>253</v>
      </c>
      <c r="E411" s="12" t="s">
        <v>40</v>
      </c>
      <c r="F411" s="14">
        <v>59892279</v>
      </c>
      <c r="G411" s="12"/>
      <c r="H411" s="12"/>
      <c r="I411" s="12"/>
      <c r="J411" s="12"/>
      <c r="K411" s="12"/>
    </row>
    <row r="412" spans="1:11" x14ac:dyDescent="0.25">
      <c r="B412" s="18">
        <v>2</v>
      </c>
      <c r="C412" s="18" t="s">
        <v>38</v>
      </c>
      <c r="D412" s="18" t="s">
        <v>277</v>
      </c>
      <c r="E412" s="18" t="s">
        <v>40</v>
      </c>
      <c r="F412" s="19">
        <v>650302</v>
      </c>
      <c r="G412" s="12"/>
      <c r="H412" s="12"/>
      <c r="I412" s="12"/>
      <c r="J412" s="12"/>
      <c r="K412" s="12"/>
    </row>
    <row r="413" spans="1:11" x14ac:dyDescent="0.25">
      <c r="B413" s="12">
        <v>3</v>
      </c>
      <c r="C413" s="18" t="s">
        <v>49</v>
      </c>
      <c r="D413" s="18" t="s">
        <v>275</v>
      </c>
      <c r="E413" s="18" t="s">
        <v>40</v>
      </c>
      <c r="F413" s="19">
        <v>1088242</v>
      </c>
      <c r="G413" s="12"/>
      <c r="H413" s="12"/>
      <c r="I413" s="12"/>
      <c r="J413" s="12"/>
      <c r="K413" s="12"/>
    </row>
    <row r="414" spans="1:11" x14ac:dyDescent="0.25">
      <c r="B414" s="18">
        <v>4</v>
      </c>
      <c r="C414" s="18" t="s">
        <v>264</v>
      </c>
      <c r="D414" s="18"/>
      <c r="E414" s="18" t="s">
        <v>40</v>
      </c>
      <c r="F414" s="19">
        <v>2368368</v>
      </c>
      <c r="G414" s="12"/>
      <c r="H414" s="12"/>
      <c r="I414" s="12"/>
      <c r="J414" s="12"/>
      <c r="K414" s="12"/>
    </row>
    <row r="415" spans="1:11" x14ac:dyDescent="0.25">
      <c r="B415" s="12">
        <v>5</v>
      </c>
      <c r="C415" s="18" t="s">
        <v>43</v>
      </c>
      <c r="D415" s="18" t="s">
        <v>279</v>
      </c>
      <c r="E415" s="18" t="s">
        <v>40</v>
      </c>
      <c r="F415" s="19">
        <v>2220079</v>
      </c>
      <c r="G415" s="12"/>
      <c r="H415" s="12"/>
      <c r="I415" s="12"/>
      <c r="J415" s="12"/>
      <c r="K415" s="12"/>
    </row>
    <row r="416" spans="1:11" x14ac:dyDescent="0.25">
      <c r="B416" s="18">
        <v>6</v>
      </c>
      <c r="C416" s="18" t="s">
        <v>46</v>
      </c>
      <c r="D416" s="18" t="s">
        <v>276</v>
      </c>
      <c r="E416" s="18" t="s">
        <v>40</v>
      </c>
      <c r="F416" s="19">
        <v>1248104</v>
      </c>
      <c r="G416" s="12"/>
      <c r="H416" s="12"/>
      <c r="I416" s="12"/>
      <c r="J416" s="12"/>
      <c r="K416" s="12"/>
    </row>
    <row r="417" spans="1:11" x14ac:dyDescent="0.25">
      <c r="B417" s="12">
        <v>7</v>
      </c>
      <c r="C417" s="18" t="s">
        <v>59</v>
      </c>
      <c r="D417" s="18" t="s">
        <v>280</v>
      </c>
      <c r="E417" s="18" t="s">
        <v>40</v>
      </c>
      <c r="F417" s="19">
        <v>419476</v>
      </c>
      <c r="G417" s="12"/>
      <c r="H417" s="12"/>
      <c r="I417" s="12"/>
      <c r="J417" s="12"/>
      <c r="K417" s="12"/>
    </row>
    <row r="418" spans="1:11" x14ac:dyDescent="0.25">
      <c r="B418" s="18">
        <v>8</v>
      </c>
      <c r="C418" s="18" t="s">
        <v>65</v>
      </c>
      <c r="D418" s="18" t="s">
        <v>234</v>
      </c>
      <c r="E418" s="18" t="s">
        <v>40</v>
      </c>
      <c r="F418" s="19">
        <v>405738</v>
      </c>
      <c r="G418" s="12"/>
      <c r="H418" s="14">
        <v>182788</v>
      </c>
      <c r="I418" s="12"/>
      <c r="J418" s="12"/>
      <c r="K418" s="12"/>
    </row>
    <row r="419" spans="1:11" x14ac:dyDescent="0.25">
      <c r="B419" s="12">
        <v>9</v>
      </c>
      <c r="C419" s="18" t="s">
        <v>184</v>
      </c>
      <c r="D419" s="18" t="s">
        <v>185</v>
      </c>
      <c r="E419" s="18" t="s">
        <v>186</v>
      </c>
      <c r="F419" s="19">
        <v>129188</v>
      </c>
      <c r="G419" s="12"/>
      <c r="H419" s="14">
        <f>F419</f>
        <v>129188</v>
      </c>
      <c r="I419" s="12"/>
      <c r="J419" s="12"/>
      <c r="K419" s="12"/>
    </row>
    <row r="420" spans="1:11" x14ac:dyDescent="0.25">
      <c r="B420" s="18">
        <v>10</v>
      </c>
      <c r="C420" s="18" t="s">
        <v>321</v>
      </c>
      <c r="D420" s="18"/>
      <c r="E420" s="18" t="s">
        <v>40</v>
      </c>
      <c r="F420" s="19">
        <v>90038</v>
      </c>
      <c r="G420" s="12"/>
      <c r="H420" s="14"/>
      <c r="I420" s="12"/>
      <c r="J420" s="12"/>
      <c r="K420" s="12"/>
    </row>
    <row r="421" spans="1:11" x14ac:dyDescent="0.25">
      <c r="F421" s="20">
        <f>SUM(F411:F420)</f>
        <v>68511814</v>
      </c>
      <c r="H421" s="20">
        <f>SUM(H418:H420)</f>
        <v>311976</v>
      </c>
    </row>
    <row r="424" spans="1:11" x14ac:dyDescent="0.25">
      <c r="A424" s="3">
        <v>43231</v>
      </c>
      <c r="B424" s="12" t="s">
        <v>28</v>
      </c>
      <c r="C424" s="12" t="s">
        <v>102</v>
      </c>
      <c r="D424" s="12" t="s">
        <v>103</v>
      </c>
      <c r="E424" s="12" t="s">
        <v>104</v>
      </c>
      <c r="F424" s="12" t="s">
        <v>105</v>
      </c>
      <c r="G424" s="12" t="s">
        <v>165</v>
      </c>
      <c r="H424" s="12" t="s">
        <v>141</v>
      </c>
      <c r="I424" s="12" t="s">
        <v>34</v>
      </c>
      <c r="J424" s="12"/>
      <c r="K424" s="21" t="s">
        <v>122</v>
      </c>
    </row>
    <row r="425" spans="1:11" x14ac:dyDescent="0.25">
      <c r="A425" t="s">
        <v>177</v>
      </c>
      <c r="B425" s="12">
        <v>1</v>
      </c>
      <c r="C425" s="12" t="s">
        <v>210</v>
      </c>
      <c r="D425" s="12" t="s">
        <v>253</v>
      </c>
      <c r="E425" s="12" t="s">
        <v>40</v>
      </c>
      <c r="F425" s="14">
        <v>59892279</v>
      </c>
      <c r="G425" s="12"/>
      <c r="H425" s="12"/>
      <c r="I425" s="12"/>
      <c r="J425" s="12"/>
      <c r="K425" s="12"/>
    </row>
    <row r="426" spans="1:11" x14ac:dyDescent="0.25">
      <c r="B426" s="18">
        <v>2</v>
      </c>
      <c r="C426" s="18" t="s">
        <v>38</v>
      </c>
      <c r="D426" s="18" t="s">
        <v>277</v>
      </c>
      <c r="E426" s="18" t="s">
        <v>40</v>
      </c>
      <c r="F426" s="19">
        <v>4015951</v>
      </c>
      <c r="G426" s="12"/>
      <c r="H426" s="12"/>
      <c r="I426" s="12"/>
      <c r="J426" s="12"/>
      <c r="K426" s="12"/>
    </row>
    <row r="427" spans="1:11" x14ac:dyDescent="0.25">
      <c r="B427" s="12">
        <v>3</v>
      </c>
      <c r="C427" s="18" t="s">
        <v>49</v>
      </c>
      <c r="D427" s="18" t="s">
        <v>275</v>
      </c>
      <c r="E427" s="18" t="s">
        <v>40</v>
      </c>
      <c r="F427" s="19">
        <v>1647894</v>
      </c>
      <c r="G427" s="12"/>
      <c r="H427" s="12"/>
      <c r="I427" s="12"/>
      <c r="J427" s="12"/>
      <c r="K427" s="12"/>
    </row>
    <row r="428" spans="1:11" x14ac:dyDescent="0.25">
      <c r="B428" s="18">
        <v>4</v>
      </c>
      <c r="C428" s="18" t="s">
        <v>264</v>
      </c>
      <c r="D428" s="18"/>
      <c r="E428" s="18" t="s">
        <v>40</v>
      </c>
      <c r="F428" s="19">
        <v>2368368</v>
      </c>
      <c r="G428" s="12"/>
      <c r="H428" s="12"/>
      <c r="I428" s="12"/>
      <c r="J428" s="12"/>
      <c r="K428" s="12"/>
    </row>
    <row r="429" spans="1:11" x14ac:dyDescent="0.25">
      <c r="B429" s="12">
        <v>5</v>
      </c>
      <c r="C429" s="18" t="s">
        <v>43</v>
      </c>
      <c r="D429" s="18" t="s">
        <v>279</v>
      </c>
      <c r="E429" s="18" t="s">
        <v>40</v>
      </c>
      <c r="F429" s="19">
        <v>562452</v>
      </c>
      <c r="G429" s="12"/>
      <c r="H429" s="12"/>
      <c r="I429" s="12"/>
      <c r="J429" s="12"/>
      <c r="K429" s="12"/>
    </row>
    <row r="430" spans="1:11" x14ac:dyDescent="0.25">
      <c r="B430" s="18">
        <v>6</v>
      </c>
      <c r="C430" s="18" t="s">
        <v>46</v>
      </c>
      <c r="D430" s="18" t="s">
        <v>276</v>
      </c>
      <c r="E430" s="18" t="s">
        <v>40</v>
      </c>
      <c r="F430" s="19">
        <v>1902781</v>
      </c>
      <c r="G430" s="12"/>
      <c r="H430" s="12"/>
      <c r="I430" s="12"/>
      <c r="J430" s="12"/>
      <c r="K430" s="12"/>
    </row>
    <row r="431" spans="1:11" x14ac:dyDescent="0.25">
      <c r="B431" s="12">
        <v>7</v>
      </c>
      <c r="C431" s="18" t="s">
        <v>59</v>
      </c>
      <c r="D431" s="18" t="s">
        <v>280</v>
      </c>
      <c r="E431" s="18" t="s">
        <v>40</v>
      </c>
      <c r="F431" s="19">
        <v>419476</v>
      </c>
      <c r="G431" s="12"/>
      <c r="H431" s="12"/>
      <c r="I431" s="12"/>
      <c r="J431" s="12"/>
      <c r="K431" s="12"/>
    </row>
    <row r="432" spans="1:11" x14ac:dyDescent="0.25">
      <c r="B432" s="18">
        <v>8</v>
      </c>
      <c r="C432" s="18" t="s">
        <v>65</v>
      </c>
      <c r="D432" s="18" t="s">
        <v>234</v>
      </c>
      <c r="E432" s="18" t="s">
        <v>40</v>
      </c>
      <c r="F432" s="19">
        <v>405738</v>
      </c>
      <c r="G432" s="12"/>
      <c r="H432" s="14">
        <v>182788</v>
      </c>
      <c r="I432" s="12"/>
      <c r="J432" s="12"/>
      <c r="K432" s="12"/>
    </row>
    <row r="433" spans="1:11" x14ac:dyDescent="0.25">
      <c r="B433" s="12">
        <v>9</v>
      </c>
      <c r="C433" s="18" t="s">
        <v>184</v>
      </c>
      <c r="D433" s="18" t="s">
        <v>185</v>
      </c>
      <c r="E433" s="18" t="s">
        <v>186</v>
      </c>
      <c r="F433" s="19">
        <v>129188</v>
      </c>
      <c r="G433" s="12"/>
      <c r="H433" s="14">
        <f>F433</f>
        <v>129188</v>
      </c>
      <c r="I433" s="12"/>
      <c r="J433" s="12"/>
      <c r="K433" s="12"/>
    </row>
    <row r="434" spans="1:11" x14ac:dyDescent="0.25">
      <c r="B434" s="18">
        <v>10</v>
      </c>
      <c r="C434" s="18" t="s">
        <v>321</v>
      </c>
      <c r="D434" s="18"/>
      <c r="E434" s="18" t="s">
        <v>40</v>
      </c>
      <c r="F434" s="19">
        <v>90038</v>
      </c>
      <c r="G434" s="12"/>
      <c r="H434" s="14"/>
      <c r="I434" s="12"/>
      <c r="J434" s="12"/>
      <c r="K434" s="12"/>
    </row>
    <row r="435" spans="1:11" x14ac:dyDescent="0.25">
      <c r="F435" s="20">
        <f>SUM(F425:F434)</f>
        <v>71434165</v>
      </c>
      <c r="H435" s="20">
        <f>SUM(H432:H434)</f>
        <v>311976</v>
      </c>
    </row>
    <row r="438" spans="1:11" x14ac:dyDescent="0.25">
      <c r="A438" s="3">
        <v>43292</v>
      </c>
      <c r="B438" s="12" t="s">
        <v>28</v>
      </c>
      <c r="C438" s="12" t="s">
        <v>102</v>
      </c>
      <c r="D438" s="12" t="s">
        <v>103</v>
      </c>
      <c r="E438" s="12" t="s">
        <v>104</v>
      </c>
      <c r="F438" s="12" t="s">
        <v>105</v>
      </c>
      <c r="G438" s="12" t="s">
        <v>165</v>
      </c>
      <c r="H438" s="12" t="s">
        <v>141</v>
      </c>
      <c r="I438" s="12" t="s">
        <v>34</v>
      </c>
      <c r="J438" s="12" t="s">
        <v>325</v>
      </c>
      <c r="K438" s="21" t="s">
        <v>122</v>
      </c>
    </row>
    <row r="439" spans="1:11" x14ac:dyDescent="0.25">
      <c r="A439" t="s">
        <v>175</v>
      </c>
      <c r="B439" s="12">
        <v>1</v>
      </c>
      <c r="C439" s="12" t="s">
        <v>210</v>
      </c>
      <c r="D439" s="12" t="s">
        <v>253</v>
      </c>
      <c r="E439" s="12" t="s">
        <v>40</v>
      </c>
      <c r="F439" s="14">
        <v>59892279</v>
      </c>
      <c r="G439" s="12"/>
      <c r="H439" s="12"/>
      <c r="I439" s="12"/>
      <c r="J439" s="12"/>
      <c r="K439" s="12"/>
    </row>
    <row r="440" spans="1:11" x14ac:dyDescent="0.25">
      <c r="B440" s="18">
        <v>2</v>
      </c>
      <c r="C440" s="18" t="s">
        <v>38</v>
      </c>
      <c r="D440" s="18" t="s">
        <v>277</v>
      </c>
      <c r="E440" s="18" t="s">
        <v>40</v>
      </c>
      <c r="F440" s="19">
        <v>1256323</v>
      </c>
      <c r="G440" s="12"/>
      <c r="H440" s="12"/>
      <c r="I440" s="12"/>
      <c r="J440" s="12"/>
      <c r="K440" s="12"/>
    </row>
    <row r="441" spans="1:11" x14ac:dyDescent="0.25">
      <c r="B441" s="12">
        <v>3</v>
      </c>
      <c r="C441" s="18" t="s">
        <v>49</v>
      </c>
      <c r="D441" s="18" t="s">
        <v>275</v>
      </c>
      <c r="E441" s="18" t="s">
        <v>40</v>
      </c>
      <c r="F441" s="19">
        <v>2590007</v>
      </c>
      <c r="G441" s="12"/>
      <c r="H441" s="12"/>
      <c r="I441" s="12"/>
      <c r="J441" s="12"/>
      <c r="K441" s="12"/>
    </row>
    <row r="442" spans="1:11" x14ac:dyDescent="0.25">
      <c r="B442" s="18">
        <v>4</v>
      </c>
      <c r="C442" s="18" t="s">
        <v>264</v>
      </c>
      <c r="D442" s="18"/>
      <c r="E442" s="18" t="s">
        <v>40</v>
      </c>
      <c r="F442" s="19">
        <v>2368368</v>
      </c>
      <c r="G442" s="12"/>
      <c r="H442" s="12"/>
      <c r="I442" s="12"/>
      <c r="J442" s="12"/>
      <c r="K442" s="12"/>
    </row>
    <row r="443" spans="1:11" x14ac:dyDescent="0.25">
      <c r="B443" s="12">
        <v>5</v>
      </c>
      <c r="C443" s="18" t="s">
        <v>43</v>
      </c>
      <c r="D443" s="18" t="s">
        <v>279</v>
      </c>
      <c r="E443" s="18" t="s">
        <v>40</v>
      </c>
      <c r="F443" s="19">
        <v>1134178</v>
      </c>
      <c r="G443" s="12"/>
      <c r="H443" s="12"/>
      <c r="I443" s="12"/>
      <c r="J443" s="12"/>
      <c r="K443" s="12"/>
    </row>
    <row r="444" spans="1:11" x14ac:dyDescent="0.25">
      <c r="B444" s="18">
        <v>6</v>
      </c>
      <c r="C444" s="18" t="s">
        <v>46</v>
      </c>
      <c r="D444" s="18" t="s">
        <v>276</v>
      </c>
      <c r="E444" s="18" t="s">
        <v>40</v>
      </c>
      <c r="F444" s="19">
        <v>1902781</v>
      </c>
      <c r="G444" s="12" t="s">
        <v>324</v>
      </c>
      <c r="H444" s="19">
        <v>1248104</v>
      </c>
      <c r="I444" s="19">
        <v>125995</v>
      </c>
      <c r="J444" s="19">
        <v>1000000</v>
      </c>
      <c r="K444" s="19">
        <f>H444-I444-J444</f>
        <v>122109</v>
      </c>
    </row>
    <row r="445" spans="1:11" x14ac:dyDescent="0.25">
      <c r="B445" s="12">
        <v>7</v>
      </c>
      <c r="C445" s="18" t="s">
        <v>59</v>
      </c>
      <c r="D445" s="18" t="s">
        <v>280</v>
      </c>
      <c r="E445" s="18" t="s">
        <v>40</v>
      </c>
      <c r="F445" s="19">
        <v>1173856</v>
      </c>
      <c r="G445" s="12"/>
      <c r="H445" s="19"/>
      <c r="I445" s="19"/>
      <c r="J445" s="19"/>
      <c r="K445" s="19"/>
    </row>
    <row r="446" spans="1:11" x14ac:dyDescent="0.25">
      <c r="B446" s="18">
        <v>8</v>
      </c>
      <c r="C446" s="18" t="s">
        <v>321</v>
      </c>
      <c r="D446" s="18"/>
      <c r="E446" s="18" t="s">
        <v>40</v>
      </c>
      <c r="F446" s="19">
        <v>90038</v>
      </c>
      <c r="G446" s="12"/>
      <c r="H446" s="19"/>
      <c r="I446" s="19"/>
      <c r="J446" s="19"/>
      <c r="K446" s="19"/>
    </row>
    <row r="447" spans="1:11" x14ac:dyDescent="0.25">
      <c r="F447" s="20">
        <f>SUM(F439:F446)</f>
        <v>70407830</v>
      </c>
      <c r="H447" s="20"/>
      <c r="K447" s="20">
        <f>SUM(K439:K446)</f>
        <v>122109</v>
      </c>
    </row>
    <row r="449" spans="1:11" x14ac:dyDescent="0.25">
      <c r="A449" s="3">
        <v>43323</v>
      </c>
      <c r="B449" s="12" t="s">
        <v>28</v>
      </c>
      <c r="C449" s="12" t="s">
        <v>102</v>
      </c>
      <c r="D449" s="12" t="s">
        <v>103</v>
      </c>
      <c r="E449" s="12" t="s">
        <v>104</v>
      </c>
      <c r="F449" s="12" t="s">
        <v>105</v>
      </c>
      <c r="G449" s="12" t="s">
        <v>165</v>
      </c>
      <c r="H449" s="12" t="s">
        <v>141</v>
      </c>
      <c r="I449" s="12" t="s">
        <v>34</v>
      </c>
      <c r="J449" s="12" t="s">
        <v>325</v>
      </c>
      <c r="K449" s="21" t="s">
        <v>122</v>
      </c>
    </row>
    <row r="450" spans="1:11" x14ac:dyDescent="0.25">
      <c r="A450" t="s">
        <v>146</v>
      </c>
      <c r="B450" s="12">
        <v>1</v>
      </c>
      <c r="C450" s="12" t="s">
        <v>210</v>
      </c>
      <c r="D450" s="12" t="s">
        <v>253</v>
      </c>
      <c r="E450" s="12" t="s">
        <v>40</v>
      </c>
      <c r="F450" s="14">
        <v>59892279</v>
      </c>
      <c r="G450" s="12"/>
      <c r="H450" s="12"/>
      <c r="I450" s="12"/>
      <c r="J450" s="12"/>
      <c r="K450" s="12"/>
    </row>
    <row r="451" spans="1:11" x14ac:dyDescent="0.25">
      <c r="B451" s="18">
        <v>2</v>
      </c>
      <c r="C451" s="18" t="s">
        <v>38</v>
      </c>
      <c r="D451" s="18" t="s">
        <v>277</v>
      </c>
      <c r="E451" s="18" t="s">
        <v>40</v>
      </c>
      <c r="F451" s="19">
        <v>1492928</v>
      </c>
      <c r="G451" s="12"/>
      <c r="H451" s="12"/>
      <c r="I451" s="12"/>
      <c r="J451" s="12"/>
      <c r="K451" s="12"/>
    </row>
    <row r="452" spans="1:11" x14ac:dyDescent="0.25">
      <c r="B452" s="12">
        <v>3</v>
      </c>
      <c r="C452" s="18" t="s">
        <v>49</v>
      </c>
      <c r="D452" s="18" t="s">
        <v>275</v>
      </c>
      <c r="E452" s="18" t="s">
        <v>40</v>
      </c>
      <c r="F452" s="19">
        <v>3887198</v>
      </c>
      <c r="G452" s="12"/>
      <c r="H452" s="12"/>
      <c r="I452" s="12"/>
      <c r="J452" s="12"/>
      <c r="K452" s="12"/>
    </row>
    <row r="453" spans="1:11" x14ac:dyDescent="0.25">
      <c r="B453" s="18">
        <v>4</v>
      </c>
      <c r="C453" s="18" t="s">
        <v>264</v>
      </c>
      <c r="D453" s="18"/>
      <c r="E453" s="18" t="s">
        <v>40</v>
      </c>
      <c r="F453" s="19">
        <v>2368368</v>
      </c>
      <c r="G453" s="12"/>
      <c r="H453" s="12"/>
      <c r="I453" s="12"/>
      <c r="J453" s="12"/>
      <c r="K453" s="12"/>
    </row>
    <row r="454" spans="1:11" x14ac:dyDescent="0.25">
      <c r="B454" s="12">
        <v>5</v>
      </c>
      <c r="C454" s="18" t="s">
        <v>43</v>
      </c>
      <c r="D454" s="18" t="s">
        <v>279</v>
      </c>
      <c r="E454" s="18" t="s">
        <v>40</v>
      </c>
      <c r="F454" s="19">
        <v>1134178</v>
      </c>
      <c r="G454" s="12"/>
      <c r="H454" s="12"/>
      <c r="I454" s="12"/>
      <c r="J454" s="12"/>
      <c r="K454" s="12"/>
    </row>
    <row r="455" spans="1:11" x14ac:dyDescent="0.25">
      <c r="B455" s="18">
        <v>6</v>
      </c>
      <c r="C455" s="18" t="s">
        <v>46</v>
      </c>
      <c r="D455" s="18" t="s">
        <v>276</v>
      </c>
      <c r="E455" s="18" t="s">
        <v>40</v>
      </c>
      <c r="F455" s="19">
        <v>1902781</v>
      </c>
      <c r="G455" s="12" t="s">
        <v>324</v>
      </c>
      <c r="H455" s="19">
        <v>1248104</v>
      </c>
      <c r="I455" s="19">
        <v>125995</v>
      </c>
      <c r="J455" s="19">
        <v>1000000</v>
      </c>
      <c r="K455" s="19">
        <f>H455-I455-J455</f>
        <v>122109</v>
      </c>
    </row>
    <row r="456" spans="1:11" x14ac:dyDescent="0.25">
      <c r="B456" s="12">
        <v>7</v>
      </c>
      <c r="C456" s="18" t="s">
        <v>59</v>
      </c>
      <c r="D456" s="18" t="s">
        <v>280</v>
      </c>
      <c r="E456" s="18" t="s">
        <v>40</v>
      </c>
      <c r="F456" s="19">
        <v>1325319</v>
      </c>
      <c r="G456" s="12"/>
      <c r="H456" s="19"/>
      <c r="I456" s="19"/>
      <c r="J456" s="19"/>
      <c r="K456" s="19">
        <v>317916</v>
      </c>
    </row>
    <row r="457" spans="1:11" x14ac:dyDescent="0.25">
      <c r="B457" s="18">
        <v>8</v>
      </c>
      <c r="C457" s="18" t="s">
        <v>321</v>
      </c>
      <c r="D457" s="18"/>
      <c r="E457" s="18" t="s">
        <v>40</v>
      </c>
      <c r="F457" s="19">
        <v>90038</v>
      </c>
      <c r="G457" s="12"/>
      <c r="H457" s="19"/>
      <c r="I457" s="19"/>
      <c r="J457" s="19"/>
      <c r="K457" s="19"/>
    </row>
    <row r="458" spans="1:11" x14ac:dyDescent="0.25">
      <c r="F458" s="20">
        <f>SUM(F450:F457)</f>
        <v>72093089</v>
      </c>
      <c r="H458" s="20"/>
      <c r="K458" s="20">
        <f>SUM(K450:K457)</f>
        <v>440025</v>
      </c>
    </row>
    <row r="461" spans="1:11" x14ac:dyDescent="0.25">
      <c r="A461" s="3">
        <v>43354</v>
      </c>
      <c r="B461" s="12" t="s">
        <v>28</v>
      </c>
      <c r="C461" s="12" t="s">
        <v>102</v>
      </c>
      <c r="D461" s="12" t="s">
        <v>103</v>
      </c>
      <c r="E461" s="12" t="s">
        <v>104</v>
      </c>
      <c r="F461" s="12" t="s">
        <v>105</v>
      </c>
      <c r="G461" s="12" t="s">
        <v>165</v>
      </c>
      <c r="H461" s="12" t="s">
        <v>141</v>
      </c>
      <c r="I461" s="12" t="s">
        <v>34</v>
      </c>
      <c r="J461" s="12" t="s">
        <v>325</v>
      </c>
      <c r="K461" s="21" t="s">
        <v>122</v>
      </c>
    </row>
    <row r="462" spans="1:11" x14ac:dyDescent="0.25">
      <c r="A462" t="s">
        <v>147</v>
      </c>
      <c r="B462" s="12">
        <v>1</v>
      </c>
      <c r="C462" s="12" t="s">
        <v>210</v>
      </c>
      <c r="D462" s="12" t="s">
        <v>253</v>
      </c>
      <c r="E462" s="12" t="s">
        <v>40</v>
      </c>
      <c r="F462" s="14">
        <v>59892279</v>
      </c>
      <c r="G462" s="12"/>
      <c r="H462" s="12"/>
      <c r="I462" s="12"/>
      <c r="J462" s="12"/>
      <c r="K462" s="12"/>
    </row>
    <row r="463" spans="1:11" x14ac:dyDescent="0.25">
      <c r="B463" s="18">
        <v>2</v>
      </c>
      <c r="C463" s="18" t="s">
        <v>38</v>
      </c>
      <c r="D463" s="18" t="s">
        <v>277</v>
      </c>
      <c r="E463" s="18" t="s">
        <v>40</v>
      </c>
      <c r="F463" s="19">
        <v>464452</v>
      </c>
      <c r="G463" s="12"/>
      <c r="H463" s="12"/>
      <c r="I463" s="12"/>
      <c r="J463" s="12"/>
      <c r="K463" s="12"/>
    </row>
    <row r="464" spans="1:11" x14ac:dyDescent="0.25">
      <c r="B464" s="12">
        <v>3</v>
      </c>
      <c r="C464" s="18" t="s">
        <v>49</v>
      </c>
      <c r="D464" s="18" t="s">
        <v>275</v>
      </c>
      <c r="E464" s="18" t="s">
        <v>40</v>
      </c>
      <c r="F464" s="19">
        <v>4443608</v>
      </c>
      <c r="G464" s="12"/>
      <c r="H464" s="12"/>
      <c r="I464" s="12"/>
      <c r="J464" s="12"/>
      <c r="K464" s="12"/>
    </row>
    <row r="465" spans="1:11" x14ac:dyDescent="0.25">
      <c r="B465" s="18">
        <v>4</v>
      </c>
      <c r="C465" s="18" t="s">
        <v>264</v>
      </c>
      <c r="D465" s="18"/>
      <c r="E465" s="18" t="s">
        <v>40</v>
      </c>
      <c r="F465" s="19">
        <v>2368368</v>
      </c>
      <c r="G465" s="12"/>
      <c r="H465" s="12"/>
      <c r="I465" s="12"/>
      <c r="J465" s="12"/>
      <c r="K465" s="12"/>
    </row>
    <row r="466" spans="1:11" x14ac:dyDescent="0.25">
      <c r="B466" s="12">
        <v>5</v>
      </c>
      <c r="C466" s="18" t="s">
        <v>43</v>
      </c>
      <c r="D466" s="18" t="s">
        <v>279</v>
      </c>
      <c r="E466" s="18" t="s">
        <v>40</v>
      </c>
      <c r="F466" s="19">
        <v>1536679</v>
      </c>
      <c r="G466" s="12"/>
      <c r="H466" s="12"/>
      <c r="I466" s="12"/>
      <c r="J466" s="12"/>
      <c r="K466" s="12"/>
    </row>
    <row r="467" spans="1:11" x14ac:dyDescent="0.25">
      <c r="B467" s="18">
        <v>6</v>
      </c>
      <c r="C467" s="18" t="s">
        <v>46</v>
      </c>
      <c r="D467" s="18" t="s">
        <v>276</v>
      </c>
      <c r="E467" s="18" t="s">
        <v>40</v>
      </c>
      <c r="F467" s="19">
        <v>1902781</v>
      </c>
      <c r="G467" s="12" t="s">
        <v>324</v>
      </c>
      <c r="H467" s="19">
        <v>1248104</v>
      </c>
      <c r="I467" s="19">
        <v>125995</v>
      </c>
      <c r="J467" s="19">
        <v>1000000</v>
      </c>
      <c r="K467" s="19">
        <f>H467-I467-J467</f>
        <v>122109</v>
      </c>
    </row>
    <row r="468" spans="1:11" x14ac:dyDescent="0.25">
      <c r="B468" s="12">
        <v>7</v>
      </c>
      <c r="C468" s="18" t="s">
        <v>59</v>
      </c>
      <c r="D468" s="18" t="s">
        <v>280</v>
      </c>
      <c r="E468" s="18" t="s">
        <v>40</v>
      </c>
      <c r="F468" s="19">
        <v>1339494</v>
      </c>
      <c r="G468" s="12"/>
      <c r="H468" s="19"/>
      <c r="I468" s="19"/>
      <c r="J468" s="19"/>
      <c r="K468" s="19">
        <v>317916</v>
      </c>
    </row>
    <row r="469" spans="1:11" x14ac:dyDescent="0.25">
      <c r="B469" s="18">
        <v>8</v>
      </c>
      <c r="C469" s="18" t="s">
        <v>321</v>
      </c>
      <c r="D469" s="18"/>
      <c r="E469" s="18" t="s">
        <v>40</v>
      </c>
      <c r="F469" s="19">
        <v>90038</v>
      </c>
      <c r="G469" s="12"/>
      <c r="H469" s="19"/>
      <c r="I469" s="19"/>
      <c r="J469" s="19"/>
      <c r="K469" s="19"/>
    </row>
    <row r="470" spans="1:11" x14ac:dyDescent="0.25">
      <c r="F470" s="20">
        <f>SUM(F462:F469)</f>
        <v>72037699</v>
      </c>
      <c r="H470" s="20"/>
      <c r="K470" s="20">
        <f>SUM(K462:K469)</f>
        <v>440025</v>
      </c>
    </row>
    <row r="473" spans="1:11" x14ac:dyDescent="0.25">
      <c r="A473" s="3">
        <v>43384</v>
      </c>
      <c r="B473" s="12" t="s">
        <v>28</v>
      </c>
      <c r="C473" s="12" t="s">
        <v>102</v>
      </c>
      <c r="D473" s="12" t="s">
        <v>103</v>
      </c>
      <c r="E473" s="12" t="s">
        <v>104</v>
      </c>
      <c r="F473" s="12" t="s">
        <v>105</v>
      </c>
      <c r="G473" s="12" t="s">
        <v>165</v>
      </c>
      <c r="H473" s="12" t="s">
        <v>141</v>
      </c>
      <c r="I473" s="12" t="s">
        <v>34</v>
      </c>
      <c r="J473" s="12" t="s">
        <v>325</v>
      </c>
      <c r="K473" s="21" t="s">
        <v>122</v>
      </c>
    </row>
    <row r="474" spans="1:11" x14ac:dyDescent="0.25">
      <c r="A474" t="s">
        <v>161</v>
      </c>
      <c r="B474" s="12">
        <v>1</v>
      </c>
      <c r="C474" s="12" t="s">
        <v>210</v>
      </c>
      <c r="D474" s="12" t="s">
        <v>253</v>
      </c>
      <c r="E474" s="12" t="s">
        <v>40</v>
      </c>
      <c r="F474" s="14">
        <v>61635804</v>
      </c>
      <c r="G474" s="12"/>
      <c r="H474" s="12"/>
      <c r="I474" s="12"/>
      <c r="J474" s="12"/>
      <c r="K474" s="12"/>
    </row>
    <row r="475" spans="1:11" x14ac:dyDescent="0.25">
      <c r="B475" s="18">
        <v>2</v>
      </c>
      <c r="C475" s="18" t="s">
        <v>38</v>
      </c>
      <c r="D475" s="18" t="s">
        <v>277</v>
      </c>
      <c r="E475" s="18" t="s">
        <v>40</v>
      </c>
      <c r="F475" s="19">
        <v>2050241</v>
      </c>
      <c r="G475" s="12"/>
      <c r="H475" s="12"/>
      <c r="I475" s="12"/>
      <c r="J475" s="12"/>
      <c r="K475" s="12"/>
    </row>
    <row r="476" spans="1:11" x14ac:dyDescent="0.25">
      <c r="B476" s="12">
        <v>3</v>
      </c>
      <c r="C476" s="18" t="s">
        <v>49</v>
      </c>
      <c r="D476" s="18" t="s">
        <v>275</v>
      </c>
      <c r="E476" s="18" t="s">
        <v>40</v>
      </c>
      <c r="F476" s="19">
        <v>295926</v>
      </c>
      <c r="G476" s="12"/>
      <c r="H476" s="12"/>
      <c r="I476" s="12"/>
      <c r="J476" s="12"/>
      <c r="K476" s="12"/>
    </row>
    <row r="477" spans="1:11" x14ac:dyDescent="0.25">
      <c r="B477" s="12">
        <v>4</v>
      </c>
      <c r="C477" s="18" t="s">
        <v>43</v>
      </c>
      <c r="D477" s="18" t="s">
        <v>279</v>
      </c>
      <c r="E477" s="18" t="s">
        <v>40</v>
      </c>
      <c r="F477" s="19">
        <v>1684555</v>
      </c>
      <c r="G477" s="12"/>
      <c r="H477" s="12"/>
      <c r="I477" s="12"/>
      <c r="J477" s="12"/>
      <c r="K477" s="12"/>
    </row>
    <row r="478" spans="1:11" x14ac:dyDescent="0.25">
      <c r="B478" s="18">
        <v>5</v>
      </c>
      <c r="C478" s="18" t="s">
        <v>46</v>
      </c>
      <c r="D478" s="18" t="s">
        <v>276</v>
      </c>
      <c r="E478" s="18" t="s">
        <v>40</v>
      </c>
      <c r="F478" s="19">
        <v>1902781</v>
      </c>
      <c r="G478" s="12" t="s">
        <v>324</v>
      </c>
      <c r="H478" s="19">
        <v>1248104</v>
      </c>
      <c r="I478" s="19">
        <v>125995</v>
      </c>
      <c r="J478" s="19">
        <v>1000000</v>
      </c>
      <c r="K478" s="19">
        <f>H478-I478-J478</f>
        <v>122109</v>
      </c>
    </row>
    <row r="479" spans="1:11" x14ac:dyDescent="0.25">
      <c r="B479" s="12">
        <v>6</v>
      </c>
      <c r="C479" s="18" t="s">
        <v>59</v>
      </c>
      <c r="D479" s="18" t="s">
        <v>280</v>
      </c>
      <c r="E479" s="18" t="s">
        <v>40</v>
      </c>
      <c r="F479" s="19">
        <v>1339494</v>
      </c>
      <c r="G479" s="12"/>
      <c r="H479" s="19"/>
      <c r="I479" s="19"/>
      <c r="J479" s="19"/>
      <c r="K479" s="19">
        <v>317916</v>
      </c>
    </row>
    <row r="480" spans="1:11" x14ac:dyDescent="0.25">
      <c r="B480" s="12">
        <v>7</v>
      </c>
      <c r="C480" s="18" t="s">
        <v>334</v>
      </c>
      <c r="D480" s="18"/>
      <c r="E480" s="18" t="s">
        <v>40</v>
      </c>
      <c r="F480" s="19">
        <v>84588</v>
      </c>
      <c r="G480" s="12" t="s">
        <v>335</v>
      </c>
      <c r="H480" s="19"/>
      <c r="I480" s="19"/>
      <c r="J480" s="19"/>
      <c r="K480" s="19"/>
    </row>
    <row r="481" spans="1:11" x14ac:dyDescent="0.25">
      <c r="B481" s="18">
        <v>8</v>
      </c>
      <c r="C481" s="18" t="s">
        <v>336</v>
      </c>
      <c r="D481" s="18"/>
      <c r="E481" s="18" t="s">
        <v>40</v>
      </c>
      <c r="F481" s="19">
        <v>70213</v>
      </c>
      <c r="G481" s="12" t="s">
        <v>335</v>
      </c>
      <c r="H481" s="19"/>
      <c r="I481" s="19"/>
      <c r="J481" s="19"/>
      <c r="K481" s="19"/>
    </row>
    <row r="482" spans="1:11" x14ac:dyDescent="0.25">
      <c r="B482" s="12">
        <v>9</v>
      </c>
      <c r="C482" s="18" t="s">
        <v>337</v>
      </c>
      <c r="D482" s="18"/>
      <c r="E482" s="18" t="s">
        <v>40</v>
      </c>
      <c r="F482" s="19">
        <v>107188</v>
      </c>
      <c r="G482" s="12" t="s">
        <v>335</v>
      </c>
      <c r="H482" s="19"/>
      <c r="I482" s="19"/>
      <c r="J482" s="19"/>
      <c r="K482" s="19"/>
    </row>
    <row r="483" spans="1:11" x14ac:dyDescent="0.25">
      <c r="B483" s="12">
        <v>10</v>
      </c>
      <c r="C483" s="18" t="s">
        <v>321</v>
      </c>
      <c r="D483" s="18"/>
      <c r="E483" s="18" t="s">
        <v>40</v>
      </c>
      <c r="F483" s="19">
        <v>90038</v>
      </c>
      <c r="G483" s="12"/>
      <c r="H483" s="19"/>
      <c r="I483" s="19"/>
      <c r="J483" s="19"/>
      <c r="K483" s="19"/>
    </row>
    <row r="484" spans="1:11" x14ac:dyDescent="0.25">
      <c r="F484" s="20">
        <f>SUM(F474:F483)</f>
        <v>69260828</v>
      </c>
      <c r="H484" s="20"/>
      <c r="K484" s="20">
        <f>SUM(K474:K483)</f>
        <v>440025</v>
      </c>
    </row>
    <row r="486" spans="1:11" x14ac:dyDescent="0.25">
      <c r="A486" s="3">
        <v>43415</v>
      </c>
      <c r="B486" s="12" t="s">
        <v>28</v>
      </c>
      <c r="C486" s="12" t="s">
        <v>102</v>
      </c>
      <c r="D486" s="12" t="s">
        <v>103</v>
      </c>
      <c r="E486" s="12" t="s">
        <v>104</v>
      </c>
      <c r="F486" s="12" t="s">
        <v>105</v>
      </c>
      <c r="G486" s="12" t="s">
        <v>165</v>
      </c>
      <c r="H486" s="12" t="s">
        <v>141</v>
      </c>
      <c r="I486" s="12" t="s">
        <v>34</v>
      </c>
      <c r="J486" s="12" t="s">
        <v>325</v>
      </c>
      <c r="K486" s="21" t="s">
        <v>122</v>
      </c>
    </row>
    <row r="487" spans="1:11" x14ac:dyDescent="0.25">
      <c r="A487" t="s">
        <v>162</v>
      </c>
      <c r="B487" s="12">
        <v>1</v>
      </c>
      <c r="C487" s="12" t="s">
        <v>210</v>
      </c>
      <c r="D487" s="12" t="s">
        <v>253</v>
      </c>
      <c r="E487" s="12" t="s">
        <v>40</v>
      </c>
      <c r="F487" s="14">
        <v>61635804</v>
      </c>
      <c r="G487" s="12"/>
      <c r="H487" s="12"/>
      <c r="I487" s="12"/>
      <c r="J487" s="12"/>
      <c r="K487" s="12"/>
    </row>
    <row r="488" spans="1:11" x14ac:dyDescent="0.25">
      <c r="B488" s="18">
        <v>2</v>
      </c>
      <c r="C488" s="18" t="s">
        <v>38</v>
      </c>
      <c r="D488" s="18" t="s">
        <v>277</v>
      </c>
      <c r="E488" s="18" t="s">
        <v>40</v>
      </c>
      <c r="F488" s="19">
        <v>1585789</v>
      </c>
      <c r="G488" s="12"/>
      <c r="H488" s="12"/>
      <c r="I488" s="12"/>
      <c r="J488" s="12"/>
      <c r="K488" s="12"/>
    </row>
    <row r="489" spans="1:11" x14ac:dyDescent="0.25">
      <c r="B489" s="12">
        <v>3</v>
      </c>
      <c r="C489" s="18" t="s">
        <v>49</v>
      </c>
      <c r="D489" s="18" t="s">
        <v>275</v>
      </c>
      <c r="E489" s="18" t="s">
        <v>40</v>
      </c>
      <c r="F489" s="19">
        <v>295926</v>
      </c>
      <c r="G489" s="12"/>
      <c r="H489" s="12"/>
      <c r="I489" s="12"/>
      <c r="J489" s="12"/>
      <c r="K489" s="12"/>
    </row>
    <row r="490" spans="1:11" x14ac:dyDescent="0.25">
      <c r="B490" s="18">
        <v>4</v>
      </c>
      <c r="C490" s="18" t="s">
        <v>43</v>
      </c>
      <c r="D490" s="18" t="s">
        <v>279</v>
      </c>
      <c r="E490" s="18" t="s">
        <v>40</v>
      </c>
      <c r="F490" s="19">
        <v>1684555</v>
      </c>
      <c r="G490" s="12"/>
      <c r="H490" s="12"/>
      <c r="I490" s="12"/>
      <c r="J490" s="12"/>
      <c r="K490" s="12"/>
    </row>
    <row r="491" spans="1:11" x14ac:dyDescent="0.25">
      <c r="B491" s="12">
        <v>5</v>
      </c>
      <c r="C491" s="18" t="s">
        <v>46</v>
      </c>
      <c r="D491" s="18" t="s">
        <v>276</v>
      </c>
      <c r="E491" s="18" t="s">
        <v>40</v>
      </c>
      <c r="F491" s="19">
        <v>1902781</v>
      </c>
      <c r="G491" s="12" t="s">
        <v>324</v>
      </c>
      <c r="H491" s="19">
        <v>1248104</v>
      </c>
      <c r="I491" s="19">
        <v>125995</v>
      </c>
      <c r="J491" s="19">
        <v>1000000</v>
      </c>
      <c r="K491" s="19">
        <f>H491-I491-J491</f>
        <v>122109</v>
      </c>
    </row>
    <row r="492" spans="1:11" x14ac:dyDescent="0.25">
      <c r="B492" s="18">
        <v>6</v>
      </c>
      <c r="C492" s="18" t="s">
        <v>59</v>
      </c>
      <c r="D492" s="18" t="s">
        <v>280</v>
      </c>
      <c r="E492" s="18" t="s">
        <v>40</v>
      </c>
      <c r="F492" s="19">
        <v>1339494</v>
      </c>
      <c r="G492" s="12"/>
      <c r="H492" s="19"/>
      <c r="I492" s="19"/>
      <c r="J492" s="19"/>
      <c r="K492" s="19">
        <v>317916</v>
      </c>
    </row>
    <row r="493" spans="1:11" x14ac:dyDescent="0.25">
      <c r="B493" s="12">
        <v>7</v>
      </c>
      <c r="C493" s="18" t="s">
        <v>321</v>
      </c>
      <c r="D493" s="18"/>
      <c r="E493" s="18" t="s">
        <v>40</v>
      </c>
      <c r="F493" s="19">
        <v>90038</v>
      </c>
      <c r="G493" s="12"/>
      <c r="H493" s="19"/>
      <c r="I493" s="19"/>
      <c r="J493" s="19"/>
      <c r="K493" s="19"/>
    </row>
    <row r="494" spans="1:11" x14ac:dyDescent="0.25">
      <c r="F494" s="20">
        <f>SUM(F487:F493)</f>
        <v>68534387</v>
      </c>
      <c r="H494" s="20"/>
      <c r="K494" s="20">
        <f>SUM(K487:K493)</f>
        <v>440025</v>
      </c>
    </row>
    <row r="496" spans="1:11" x14ac:dyDescent="0.25">
      <c r="A496" s="3">
        <v>43445</v>
      </c>
      <c r="B496" s="12" t="s">
        <v>28</v>
      </c>
      <c r="C496" s="12" t="s">
        <v>102</v>
      </c>
      <c r="D496" s="12" t="s">
        <v>103</v>
      </c>
      <c r="E496" s="12" t="s">
        <v>104</v>
      </c>
      <c r="F496" s="12" t="s">
        <v>105</v>
      </c>
      <c r="G496" s="12" t="s">
        <v>165</v>
      </c>
      <c r="H496" s="12" t="s">
        <v>141</v>
      </c>
      <c r="I496" s="12" t="s">
        <v>34</v>
      </c>
      <c r="J496" s="12" t="s">
        <v>325</v>
      </c>
      <c r="K496" s="21" t="s">
        <v>122</v>
      </c>
    </row>
    <row r="497" spans="1:11" x14ac:dyDescent="0.25">
      <c r="A497" t="s">
        <v>177</v>
      </c>
      <c r="B497" s="12">
        <v>1</v>
      </c>
      <c r="C497" s="12" t="s">
        <v>210</v>
      </c>
      <c r="D497" s="12" t="s">
        <v>253</v>
      </c>
      <c r="E497" s="12" t="s">
        <v>40</v>
      </c>
      <c r="F497" s="14">
        <v>62281554</v>
      </c>
      <c r="G497" s="12"/>
      <c r="H497" s="12"/>
      <c r="I497" s="12"/>
      <c r="J497" s="12"/>
      <c r="K497" s="12"/>
    </row>
    <row r="498" spans="1:11" x14ac:dyDescent="0.25">
      <c r="B498" s="12">
        <v>2</v>
      </c>
      <c r="C498" s="12" t="s">
        <v>264</v>
      </c>
      <c r="D498" s="12"/>
      <c r="E498" s="12" t="s">
        <v>40</v>
      </c>
      <c r="F498" s="14">
        <v>1939618</v>
      </c>
      <c r="G498" s="12"/>
      <c r="H498" s="12"/>
      <c r="I498" s="12"/>
      <c r="J498" s="12"/>
      <c r="K498" s="12"/>
    </row>
    <row r="499" spans="1:11" x14ac:dyDescent="0.25">
      <c r="B499" s="12">
        <v>3</v>
      </c>
      <c r="C499" s="18" t="s">
        <v>38</v>
      </c>
      <c r="D499" s="18" t="s">
        <v>277</v>
      </c>
      <c r="E499" s="18" t="s">
        <v>40</v>
      </c>
      <c r="F499" s="19">
        <v>3990034</v>
      </c>
      <c r="G499" s="12"/>
      <c r="H499" s="12"/>
      <c r="I499" s="12"/>
      <c r="J499" s="12"/>
      <c r="K499" s="12"/>
    </row>
    <row r="500" spans="1:11" x14ac:dyDescent="0.25">
      <c r="B500" s="12">
        <v>4</v>
      </c>
      <c r="C500" s="18" t="s">
        <v>49</v>
      </c>
      <c r="D500" s="18" t="s">
        <v>275</v>
      </c>
      <c r="E500" s="18" t="s">
        <v>40</v>
      </c>
      <c r="F500" s="19">
        <v>743703</v>
      </c>
      <c r="G500" s="12"/>
      <c r="H500" s="12"/>
      <c r="I500" s="12"/>
      <c r="J500" s="12"/>
      <c r="K500" s="12"/>
    </row>
    <row r="501" spans="1:11" x14ac:dyDescent="0.25">
      <c r="B501" s="12">
        <v>5</v>
      </c>
      <c r="C501" s="18" t="s">
        <v>43</v>
      </c>
      <c r="D501" s="18" t="s">
        <v>279</v>
      </c>
      <c r="E501" s="18" t="s">
        <v>40</v>
      </c>
      <c r="F501" s="19">
        <v>2138420</v>
      </c>
      <c r="G501" s="12"/>
      <c r="H501" s="12"/>
      <c r="I501" s="12"/>
      <c r="J501" s="12"/>
      <c r="K501" s="12"/>
    </row>
    <row r="502" spans="1:11" x14ac:dyDescent="0.25">
      <c r="B502" s="12">
        <v>6</v>
      </c>
      <c r="C502" s="18" t="s">
        <v>46</v>
      </c>
      <c r="D502" s="18" t="s">
        <v>276</v>
      </c>
      <c r="E502" s="18" t="s">
        <v>40</v>
      </c>
      <c r="F502" s="19">
        <v>1902781</v>
      </c>
      <c r="G502" s="12" t="s">
        <v>324</v>
      </c>
      <c r="H502" s="19">
        <v>1248104</v>
      </c>
      <c r="I502" s="19">
        <v>125995</v>
      </c>
      <c r="J502" s="19">
        <v>1000000</v>
      </c>
      <c r="K502" s="19">
        <f>H502-I502-J502</f>
        <v>122109</v>
      </c>
    </row>
    <row r="503" spans="1:11" x14ac:dyDescent="0.25">
      <c r="B503" s="12">
        <v>7</v>
      </c>
      <c r="C503" s="18" t="s">
        <v>59</v>
      </c>
      <c r="D503" s="18" t="s">
        <v>280</v>
      </c>
      <c r="E503" s="18" t="s">
        <v>40</v>
      </c>
      <c r="F503" s="19">
        <v>1436707</v>
      </c>
      <c r="G503" s="12"/>
      <c r="H503" s="19"/>
      <c r="I503" s="19"/>
      <c r="J503" s="19"/>
      <c r="K503" s="19">
        <v>317916</v>
      </c>
    </row>
    <row r="504" spans="1:11" x14ac:dyDescent="0.25">
      <c r="B504" s="12">
        <v>8</v>
      </c>
      <c r="C504" s="18" t="s">
        <v>321</v>
      </c>
      <c r="D504" s="18"/>
      <c r="E504" s="18" t="s">
        <v>40</v>
      </c>
      <c r="F504" s="19">
        <v>90038</v>
      </c>
      <c r="G504" s="12"/>
      <c r="H504" s="19"/>
      <c r="I504" s="19"/>
      <c r="J504" s="19"/>
      <c r="K504" s="19">
        <f>F504</f>
        <v>90038</v>
      </c>
    </row>
    <row r="505" spans="1:11" x14ac:dyDescent="0.25">
      <c r="F505" s="20">
        <f>SUM(F497:F504)</f>
        <v>74522855</v>
      </c>
      <c r="H505" s="20"/>
      <c r="K505" s="20">
        <f>SUM(K497:K504)</f>
        <v>530063</v>
      </c>
    </row>
    <row r="507" spans="1:11" x14ac:dyDescent="0.25">
      <c r="A507" s="3" t="s">
        <v>345</v>
      </c>
      <c r="B507" s="12" t="s">
        <v>28</v>
      </c>
      <c r="C507" s="12" t="s">
        <v>102</v>
      </c>
      <c r="D507" s="12" t="s">
        <v>103</v>
      </c>
      <c r="E507" s="12" t="s">
        <v>104</v>
      </c>
      <c r="F507" s="12" t="s">
        <v>105</v>
      </c>
      <c r="G507" s="12" t="s">
        <v>165</v>
      </c>
      <c r="H507" s="12" t="s">
        <v>141</v>
      </c>
      <c r="I507" s="12" t="s">
        <v>34</v>
      </c>
      <c r="J507" s="12" t="s">
        <v>325</v>
      </c>
      <c r="K507" s="21" t="s">
        <v>122</v>
      </c>
    </row>
    <row r="508" spans="1:11" x14ac:dyDescent="0.25">
      <c r="A508" t="s">
        <v>176</v>
      </c>
      <c r="B508" s="12">
        <v>1</v>
      </c>
      <c r="C508" s="12" t="s">
        <v>210</v>
      </c>
      <c r="D508" s="12" t="s">
        <v>253</v>
      </c>
      <c r="E508" s="12" t="s">
        <v>40</v>
      </c>
      <c r="F508" s="14">
        <v>62281554</v>
      </c>
      <c r="G508" s="12"/>
      <c r="H508" s="12"/>
      <c r="I508" s="12"/>
      <c r="J508" s="12"/>
      <c r="K508" s="12"/>
    </row>
    <row r="509" spans="1:11" x14ac:dyDescent="0.25">
      <c r="B509" s="12">
        <v>2</v>
      </c>
      <c r="C509" s="12" t="s">
        <v>264</v>
      </c>
      <c r="D509" s="12"/>
      <c r="E509" s="12" t="s">
        <v>40</v>
      </c>
      <c r="F509" s="14">
        <v>1939618</v>
      </c>
      <c r="G509" s="12"/>
      <c r="H509" s="12"/>
      <c r="I509" s="12"/>
      <c r="J509" s="12"/>
      <c r="K509" s="12"/>
    </row>
    <row r="510" spans="1:11" x14ac:dyDescent="0.25">
      <c r="B510" s="12">
        <v>3</v>
      </c>
      <c r="C510" s="18" t="s">
        <v>38</v>
      </c>
      <c r="D510" s="18" t="s">
        <v>277</v>
      </c>
      <c r="E510" s="18" t="s">
        <v>40</v>
      </c>
      <c r="F510" s="19">
        <v>5551024</v>
      </c>
      <c r="G510" s="12"/>
      <c r="H510" s="12"/>
      <c r="I510" s="12"/>
      <c r="J510" s="12"/>
      <c r="K510" s="12"/>
    </row>
    <row r="511" spans="1:11" x14ac:dyDescent="0.25">
      <c r="B511" s="12">
        <v>4</v>
      </c>
      <c r="C511" s="18" t="s">
        <v>49</v>
      </c>
      <c r="D511" s="18" t="s">
        <v>275</v>
      </c>
      <c r="E511" s="18" t="s">
        <v>40</v>
      </c>
      <c r="F511" s="19">
        <v>1009266</v>
      </c>
      <c r="G511" s="12"/>
      <c r="H511" s="12"/>
      <c r="I511" s="12"/>
      <c r="J511" s="12"/>
      <c r="K511" s="12"/>
    </row>
    <row r="512" spans="1:11" x14ac:dyDescent="0.25">
      <c r="B512" s="12">
        <v>5</v>
      </c>
      <c r="C512" s="18" t="s">
        <v>43</v>
      </c>
      <c r="D512" s="18" t="s">
        <v>279</v>
      </c>
      <c r="E512" s="18" t="s">
        <v>40</v>
      </c>
      <c r="F512" s="19">
        <v>3203122</v>
      </c>
      <c r="G512" s="12"/>
      <c r="H512" s="12"/>
      <c r="I512" s="12"/>
      <c r="J512" s="12"/>
      <c r="K512" s="12"/>
    </row>
    <row r="513" spans="1:11" x14ac:dyDescent="0.25">
      <c r="B513" s="12">
        <v>6</v>
      </c>
      <c r="C513" s="18" t="s">
        <v>46</v>
      </c>
      <c r="D513" s="18" t="s">
        <v>276</v>
      </c>
      <c r="E513" s="18" t="s">
        <v>40</v>
      </c>
      <c r="F513" s="19">
        <v>1015390</v>
      </c>
      <c r="G513" s="12"/>
      <c r="H513" s="19"/>
      <c r="I513" s="19"/>
      <c r="J513" s="19"/>
      <c r="K513" s="19"/>
    </row>
    <row r="514" spans="1:11" x14ac:dyDescent="0.25">
      <c r="B514" s="12">
        <v>7</v>
      </c>
      <c r="C514" s="18" t="s">
        <v>59</v>
      </c>
      <c r="D514" s="18" t="s">
        <v>280</v>
      </c>
      <c r="E514" s="18" t="s">
        <v>40</v>
      </c>
      <c r="F514" s="19">
        <v>1508195</v>
      </c>
      <c r="G514" s="12"/>
      <c r="H514" s="19"/>
      <c r="I514" s="19"/>
      <c r="J514" s="19"/>
      <c r="K514" s="19">
        <v>317916</v>
      </c>
    </row>
    <row r="515" spans="1:11" x14ac:dyDescent="0.25">
      <c r="B515" s="12">
        <v>8</v>
      </c>
      <c r="C515" s="18" t="s">
        <v>321</v>
      </c>
      <c r="D515" s="18"/>
      <c r="E515" s="18" t="s">
        <v>40</v>
      </c>
      <c r="F515" s="19">
        <v>90038</v>
      </c>
      <c r="G515" s="12"/>
      <c r="H515" s="19"/>
      <c r="I515" s="19"/>
      <c r="J515" s="19"/>
      <c r="K515" s="19">
        <f>F515</f>
        <v>90038</v>
      </c>
    </row>
    <row r="516" spans="1:11" x14ac:dyDescent="0.25">
      <c r="F516" s="20">
        <f>SUM(F508:F515)</f>
        <v>76598207</v>
      </c>
      <c r="H516" s="20"/>
      <c r="K516" s="20">
        <f>SUM(K508:K515)</f>
        <v>407954</v>
      </c>
    </row>
    <row r="518" spans="1:11" x14ac:dyDescent="0.25">
      <c r="A518" s="3" t="s">
        <v>349</v>
      </c>
      <c r="B518" s="12" t="s">
        <v>28</v>
      </c>
      <c r="C518" s="12" t="s">
        <v>102</v>
      </c>
      <c r="D518" s="12" t="s">
        <v>103</v>
      </c>
      <c r="E518" s="12" t="s">
        <v>104</v>
      </c>
      <c r="F518" s="12" t="s">
        <v>105</v>
      </c>
      <c r="G518" s="12" t="s">
        <v>165</v>
      </c>
      <c r="H518" s="12" t="s">
        <v>141</v>
      </c>
      <c r="I518" s="12" t="s">
        <v>34</v>
      </c>
      <c r="J518" s="12" t="s">
        <v>325</v>
      </c>
      <c r="K518" s="21" t="s">
        <v>122</v>
      </c>
    </row>
    <row r="519" spans="1:11" x14ac:dyDescent="0.25">
      <c r="A519" t="s">
        <v>175</v>
      </c>
      <c r="B519" s="12">
        <v>1</v>
      </c>
      <c r="C519" s="12" t="s">
        <v>210</v>
      </c>
      <c r="D519" s="12" t="s">
        <v>253</v>
      </c>
      <c r="E519" s="12" t="s">
        <v>40</v>
      </c>
      <c r="F519" s="14">
        <v>62281554</v>
      </c>
      <c r="G519" s="12"/>
      <c r="H519" s="12"/>
      <c r="I519" s="12"/>
      <c r="J519" s="12"/>
      <c r="K519" s="12"/>
    </row>
    <row r="520" spans="1:11" x14ac:dyDescent="0.25">
      <c r="B520" s="12">
        <v>2</v>
      </c>
      <c r="C520" s="12" t="s">
        <v>264</v>
      </c>
      <c r="D520" s="12"/>
      <c r="E520" s="12" t="s">
        <v>40</v>
      </c>
      <c r="F520" s="14">
        <v>1939618</v>
      </c>
      <c r="G520" s="12"/>
      <c r="H520" s="12"/>
      <c r="I520" s="12"/>
      <c r="J520" s="12"/>
      <c r="K520" s="12"/>
    </row>
    <row r="521" spans="1:11" x14ac:dyDescent="0.25">
      <c r="B521" s="12">
        <v>3</v>
      </c>
      <c r="C521" s="18" t="s">
        <v>38</v>
      </c>
      <c r="D521" s="18" t="s">
        <v>277</v>
      </c>
      <c r="E521" s="18" t="s">
        <v>40</v>
      </c>
      <c r="F521" s="19">
        <v>3705222</v>
      </c>
      <c r="G521" s="12"/>
      <c r="H521" s="12"/>
      <c r="I521" s="12"/>
      <c r="J521" s="12"/>
      <c r="K521" s="12"/>
    </row>
    <row r="522" spans="1:11" x14ac:dyDescent="0.25">
      <c r="B522" s="12">
        <v>4</v>
      </c>
      <c r="C522" s="18" t="s">
        <v>49</v>
      </c>
      <c r="D522" s="18" t="s">
        <v>275</v>
      </c>
      <c r="E522" s="18" t="s">
        <v>40</v>
      </c>
      <c r="F522" s="19">
        <v>1725719</v>
      </c>
      <c r="G522" s="12"/>
      <c r="H522" s="12"/>
      <c r="I522" s="12"/>
      <c r="J522" s="12"/>
      <c r="K522" s="12"/>
    </row>
    <row r="523" spans="1:11" x14ac:dyDescent="0.25">
      <c r="B523" s="12">
        <v>5</v>
      </c>
      <c r="C523" s="18" t="s">
        <v>43</v>
      </c>
      <c r="D523" s="18" t="s">
        <v>279</v>
      </c>
      <c r="E523" s="18" t="s">
        <v>40</v>
      </c>
      <c r="F523" s="19">
        <v>1805918</v>
      </c>
      <c r="G523" s="12"/>
      <c r="H523" s="12"/>
      <c r="I523" s="12"/>
      <c r="J523" s="12"/>
      <c r="K523" s="12"/>
    </row>
    <row r="524" spans="1:11" x14ac:dyDescent="0.25">
      <c r="B524" s="12">
        <v>6</v>
      </c>
      <c r="C524" s="18" t="s">
        <v>46</v>
      </c>
      <c r="D524" s="18" t="s">
        <v>276</v>
      </c>
      <c r="E524" s="18" t="s">
        <v>40</v>
      </c>
      <c r="F524" s="19">
        <v>1015390</v>
      </c>
      <c r="G524" s="12"/>
      <c r="H524" s="19"/>
      <c r="I524" s="19"/>
      <c r="J524" s="19"/>
      <c r="K524" s="19"/>
    </row>
    <row r="525" spans="1:11" x14ac:dyDescent="0.25">
      <c r="B525" s="12">
        <v>7</v>
      </c>
      <c r="C525" s="18" t="s">
        <v>59</v>
      </c>
      <c r="D525" s="18" t="s">
        <v>280</v>
      </c>
      <c r="E525" s="18" t="s">
        <v>40</v>
      </c>
      <c r="F525" s="19">
        <v>1508195</v>
      </c>
      <c r="G525" s="12"/>
      <c r="H525" s="19"/>
      <c r="I525" s="19"/>
      <c r="J525" s="19"/>
      <c r="K525" s="19">
        <v>317916</v>
      </c>
    </row>
    <row r="526" spans="1:11" x14ac:dyDescent="0.25">
      <c r="B526" s="12">
        <v>8</v>
      </c>
      <c r="C526" s="18" t="s">
        <v>321</v>
      </c>
      <c r="D526" s="18"/>
      <c r="E526" s="18" t="s">
        <v>40</v>
      </c>
      <c r="F526" s="19">
        <v>90038</v>
      </c>
      <c r="G526" s="12"/>
      <c r="H526" s="19"/>
      <c r="I526" s="19"/>
      <c r="J526" s="19"/>
      <c r="K526" s="19">
        <f>F526</f>
        <v>90038</v>
      </c>
    </row>
    <row r="527" spans="1:11" x14ac:dyDescent="0.25">
      <c r="F527" s="20">
        <f>SUM(F519:F526)</f>
        <v>74071654</v>
      </c>
      <c r="H527" s="20"/>
      <c r="K527" s="20">
        <f>SUM(K519:K526)</f>
        <v>407954</v>
      </c>
    </row>
    <row r="530" spans="1:11" x14ac:dyDescent="0.25">
      <c r="A530" s="3" t="s">
        <v>351</v>
      </c>
      <c r="B530" s="12" t="s">
        <v>28</v>
      </c>
      <c r="C530" s="12" t="s">
        <v>102</v>
      </c>
      <c r="D530" s="12" t="s">
        <v>103</v>
      </c>
      <c r="E530" s="12" t="s">
        <v>104</v>
      </c>
      <c r="F530" s="12" t="s">
        <v>105</v>
      </c>
      <c r="G530" s="12" t="s">
        <v>165</v>
      </c>
      <c r="H530" s="12" t="s">
        <v>141</v>
      </c>
      <c r="I530" s="12" t="s">
        <v>34</v>
      </c>
      <c r="J530" s="12" t="s">
        <v>325</v>
      </c>
      <c r="K530" s="21" t="s">
        <v>122</v>
      </c>
    </row>
    <row r="531" spans="1:11" x14ac:dyDescent="0.25">
      <c r="A531" t="s">
        <v>147</v>
      </c>
      <c r="B531" s="12">
        <v>1</v>
      </c>
      <c r="C531" s="12" t="s">
        <v>210</v>
      </c>
      <c r="D531" s="12" t="s">
        <v>253</v>
      </c>
      <c r="E531" s="12" t="s">
        <v>40</v>
      </c>
      <c r="F531" s="14">
        <v>62281554</v>
      </c>
      <c r="G531" s="12"/>
      <c r="H531" s="12"/>
      <c r="I531" s="12"/>
      <c r="J531" s="12"/>
      <c r="K531" s="12"/>
    </row>
    <row r="532" spans="1:11" x14ac:dyDescent="0.25">
      <c r="B532" s="12">
        <v>2</v>
      </c>
      <c r="C532" s="12" t="s">
        <v>264</v>
      </c>
      <c r="D532" s="12"/>
      <c r="E532" s="12" t="s">
        <v>40</v>
      </c>
      <c r="F532" s="14">
        <v>1939618</v>
      </c>
      <c r="G532" s="12"/>
      <c r="H532" s="12"/>
      <c r="I532" s="12"/>
      <c r="J532" s="12"/>
      <c r="K532" s="12"/>
    </row>
    <row r="533" spans="1:11" x14ac:dyDescent="0.25">
      <c r="B533" s="12">
        <v>3</v>
      </c>
      <c r="C533" s="18" t="s">
        <v>38</v>
      </c>
      <c r="D533" s="18" t="s">
        <v>277</v>
      </c>
      <c r="E533" s="18" t="s">
        <v>40</v>
      </c>
      <c r="F533" s="19">
        <v>1566083</v>
      </c>
      <c r="G533" s="12"/>
      <c r="H533" s="12"/>
      <c r="I533" s="12"/>
      <c r="J533" s="12"/>
      <c r="K533" s="12"/>
    </row>
    <row r="534" spans="1:11" x14ac:dyDescent="0.25">
      <c r="B534" s="12">
        <v>4</v>
      </c>
      <c r="C534" s="18" t="s">
        <v>49</v>
      </c>
      <c r="D534" s="18" t="s">
        <v>275</v>
      </c>
      <c r="E534" s="18" t="s">
        <v>40</v>
      </c>
      <c r="F534" s="19">
        <v>2525910</v>
      </c>
      <c r="G534" s="12"/>
      <c r="H534" s="12"/>
      <c r="I534" s="12"/>
      <c r="J534" s="12"/>
      <c r="K534" s="12"/>
    </row>
    <row r="535" spans="1:11" x14ac:dyDescent="0.25">
      <c r="B535" s="12">
        <v>5</v>
      </c>
      <c r="C535" s="18" t="s">
        <v>43</v>
      </c>
      <c r="D535" s="18" t="s">
        <v>279</v>
      </c>
      <c r="E535" s="18" t="s">
        <v>40</v>
      </c>
      <c r="F535" s="19">
        <v>2221894</v>
      </c>
      <c r="G535" s="12"/>
      <c r="H535" s="12"/>
      <c r="I535" s="12"/>
      <c r="J535" s="12"/>
      <c r="K535" s="12"/>
    </row>
    <row r="536" spans="1:11" x14ac:dyDescent="0.25">
      <c r="B536" s="12">
        <v>6</v>
      </c>
      <c r="C536" s="18" t="s">
        <v>46</v>
      </c>
      <c r="D536" s="18" t="s">
        <v>276</v>
      </c>
      <c r="E536" s="18" t="s">
        <v>40</v>
      </c>
      <c r="F536" s="19">
        <v>1015390</v>
      </c>
      <c r="G536" s="12"/>
      <c r="H536" s="19"/>
      <c r="I536" s="19"/>
      <c r="J536" s="19"/>
      <c r="K536" s="19"/>
    </row>
    <row r="537" spans="1:11" x14ac:dyDescent="0.25">
      <c r="B537" s="12">
        <v>7</v>
      </c>
      <c r="C537" s="18" t="s">
        <v>352</v>
      </c>
      <c r="D537" s="18"/>
      <c r="E537" s="18" t="s">
        <v>40</v>
      </c>
      <c r="F537" s="19">
        <v>231350</v>
      </c>
      <c r="G537" s="12"/>
      <c r="H537" s="19"/>
      <c r="I537" s="19"/>
      <c r="J537" s="19"/>
      <c r="K537" s="19"/>
    </row>
    <row r="538" spans="1:11" x14ac:dyDescent="0.25">
      <c r="B538" s="12">
        <v>8</v>
      </c>
      <c r="C538" s="18" t="s">
        <v>59</v>
      </c>
      <c r="D538" s="18" t="s">
        <v>280</v>
      </c>
      <c r="E538" s="18" t="s">
        <v>40</v>
      </c>
      <c r="F538" s="19">
        <v>1609695</v>
      </c>
      <c r="G538" s="12"/>
      <c r="H538" s="19"/>
      <c r="I538" s="19"/>
      <c r="J538" s="19"/>
      <c r="K538" s="19">
        <v>317916</v>
      </c>
    </row>
    <row r="539" spans="1:11" x14ac:dyDescent="0.25">
      <c r="B539" s="12">
        <v>9</v>
      </c>
      <c r="C539" s="18" t="s">
        <v>321</v>
      </c>
      <c r="D539" s="18"/>
      <c r="E539" s="18" t="s">
        <v>40</v>
      </c>
      <c r="F539" s="19">
        <v>90038</v>
      </c>
      <c r="G539" s="12"/>
      <c r="H539" s="19"/>
      <c r="I539" s="19"/>
      <c r="J539" s="19"/>
      <c r="K539" s="19">
        <f>F539</f>
        <v>90038</v>
      </c>
    </row>
    <row r="540" spans="1:11" x14ac:dyDescent="0.25">
      <c r="F540" s="20">
        <f>SUM(F531:F539)</f>
        <v>73481532</v>
      </c>
      <c r="H540" s="20"/>
      <c r="K540" s="20">
        <f>SUM(K531:K539)</f>
        <v>407954</v>
      </c>
    </row>
    <row r="543" spans="1:11" x14ac:dyDescent="0.25">
      <c r="A543" s="3" t="s">
        <v>355</v>
      </c>
      <c r="B543" s="12" t="s">
        <v>28</v>
      </c>
      <c r="C543" s="12" t="s">
        <v>102</v>
      </c>
      <c r="D543" s="12" t="s">
        <v>103</v>
      </c>
      <c r="E543" s="12" t="s">
        <v>104</v>
      </c>
      <c r="F543" s="12" t="s">
        <v>105</v>
      </c>
      <c r="G543" s="12" t="s">
        <v>165</v>
      </c>
      <c r="H543" s="12" t="s">
        <v>141</v>
      </c>
      <c r="I543" s="12" t="s">
        <v>34</v>
      </c>
      <c r="J543" s="12" t="s">
        <v>325</v>
      </c>
      <c r="K543" s="21" t="s">
        <v>122</v>
      </c>
    </row>
    <row r="544" spans="1:11" x14ac:dyDescent="0.25">
      <c r="A544" t="s">
        <v>161</v>
      </c>
      <c r="B544" s="12">
        <v>1</v>
      </c>
      <c r="C544" s="12" t="s">
        <v>210</v>
      </c>
      <c r="D544" s="12" t="s">
        <v>253</v>
      </c>
      <c r="E544" s="12" t="s">
        <v>40</v>
      </c>
      <c r="F544" s="14">
        <v>63642354</v>
      </c>
      <c r="G544" s="12"/>
      <c r="H544" s="12"/>
      <c r="I544" s="12"/>
      <c r="J544" s="12"/>
      <c r="K544" s="12"/>
    </row>
    <row r="545" spans="1:11" x14ac:dyDescent="0.25">
      <c r="B545" s="12">
        <v>2</v>
      </c>
      <c r="C545" s="12" t="s">
        <v>264</v>
      </c>
      <c r="D545" s="12"/>
      <c r="E545" s="12" t="s">
        <v>40</v>
      </c>
      <c r="F545" s="14">
        <v>1939618</v>
      </c>
      <c r="G545" s="12"/>
      <c r="H545" s="12"/>
      <c r="I545" s="12"/>
      <c r="J545" s="12"/>
      <c r="K545" s="12"/>
    </row>
    <row r="546" spans="1:11" x14ac:dyDescent="0.25">
      <c r="B546" s="12">
        <v>3</v>
      </c>
      <c r="C546" s="18" t="s">
        <v>38</v>
      </c>
      <c r="D546" s="18" t="s">
        <v>277</v>
      </c>
      <c r="E546" s="18" t="s">
        <v>40</v>
      </c>
      <c r="F546" s="19">
        <v>2716799</v>
      </c>
      <c r="G546" s="12"/>
      <c r="H546" s="12"/>
      <c r="I546" s="12"/>
      <c r="J546" s="12"/>
      <c r="K546" s="12"/>
    </row>
    <row r="547" spans="1:11" x14ac:dyDescent="0.25">
      <c r="B547" s="12">
        <v>4</v>
      </c>
      <c r="C547" s="18" t="s">
        <v>49</v>
      </c>
      <c r="D547" s="18" t="s">
        <v>275</v>
      </c>
      <c r="E547" s="18" t="s">
        <v>40</v>
      </c>
      <c r="F547" s="19">
        <v>330138</v>
      </c>
      <c r="G547" s="12"/>
      <c r="H547" s="12"/>
      <c r="I547" s="12"/>
      <c r="J547" s="12"/>
      <c r="K547" s="12"/>
    </row>
    <row r="548" spans="1:11" x14ac:dyDescent="0.25">
      <c r="B548" s="12">
        <v>5</v>
      </c>
      <c r="C548" s="18" t="s">
        <v>43</v>
      </c>
      <c r="D548" s="18" t="s">
        <v>279</v>
      </c>
      <c r="E548" s="18" t="s">
        <v>40</v>
      </c>
      <c r="F548" s="19">
        <v>2431982</v>
      </c>
      <c r="G548" s="12"/>
      <c r="H548" s="12"/>
      <c r="I548" s="12"/>
      <c r="J548" s="12"/>
      <c r="K548" s="12"/>
    </row>
    <row r="549" spans="1:11" x14ac:dyDescent="0.25">
      <c r="B549" s="12">
        <v>6</v>
      </c>
      <c r="C549" s="18" t="s">
        <v>46</v>
      </c>
      <c r="D549" s="18" t="s">
        <v>276</v>
      </c>
      <c r="E549" s="18" t="s">
        <v>40</v>
      </c>
      <c r="F549" s="19">
        <v>1015390</v>
      </c>
      <c r="G549" s="12"/>
      <c r="H549" s="19"/>
      <c r="I549" s="19"/>
      <c r="J549" s="19"/>
      <c r="K549" s="19"/>
    </row>
    <row r="550" spans="1:11" x14ac:dyDescent="0.25">
      <c r="B550" s="12">
        <v>7</v>
      </c>
      <c r="C550" s="18" t="s">
        <v>159</v>
      </c>
      <c r="D550" s="18"/>
      <c r="E550" s="18" t="s">
        <v>40</v>
      </c>
      <c r="F550" s="19">
        <v>508113</v>
      </c>
      <c r="G550" s="12"/>
      <c r="H550" s="19"/>
      <c r="I550" s="19"/>
      <c r="J550" s="19"/>
      <c r="K550" s="19"/>
    </row>
    <row r="551" spans="1:11" x14ac:dyDescent="0.25">
      <c r="B551" s="12">
        <v>8</v>
      </c>
      <c r="C551" s="18" t="s">
        <v>59</v>
      </c>
      <c r="D551" s="18" t="s">
        <v>280</v>
      </c>
      <c r="E551" s="18" t="s">
        <v>40</v>
      </c>
      <c r="F551" s="19">
        <v>1609695</v>
      </c>
      <c r="G551" s="12"/>
      <c r="H551" s="19"/>
      <c r="I551" s="19"/>
      <c r="J551" s="19"/>
      <c r="K551" s="19">
        <v>317916</v>
      </c>
    </row>
    <row r="552" spans="1:11" x14ac:dyDescent="0.25">
      <c r="B552" s="12">
        <v>9</v>
      </c>
      <c r="C552" s="18" t="s">
        <v>321</v>
      </c>
      <c r="D552" s="18"/>
      <c r="E552" s="18" t="s">
        <v>40</v>
      </c>
      <c r="F552" s="19">
        <v>90038</v>
      </c>
      <c r="G552" s="12"/>
      <c r="H552" s="19"/>
      <c r="I552" s="19"/>
      <c r="J552" s="19"/>
      <c r="K552" s="19">
        <f>F552</f>
        <v>90038</v>
      </c>
    </row>
    <row r="553" spans="1:11" x14ac:dyDescent="0.25">
      <c r="F553" s="20">
        <f>SUM(F544:F552)</f>
        <v>74284127</v>
      </c>
      <c r="H553" s="20"/>
      <c r="K553" s="20">
        <f>SUM(K544:K552)</f>
        <v>407954</v>
      </c>
    </row>
    <row r="556" spans="1:11" x14ac:dyDescent="0.25">
      <c r="A556" s="3" t="s">
        <v>360</v>
      </c>
      <c r="B556" s="12" t="s">
        <v>28</v>
      </c>
      <c r="C556" s="12" t="s">
        <v>102</v>
      </c>
      <c r="D556" s="12" t="s">
        <v>103</v>
      </c>
      <c r="E556" s="12" t="s">
        <v>104</v>
      </c>
      <c r="F556" s="12" t="s">
        <v>105</v>
      </c>
      <c r="G556" s="12" t="s">
        <v>165</v>
      </c>
      <c r="H556" s="12" t="s">
        <v>141</v>
      </c>
      <c r="I556" s="12" t="s">
        <v>34</v>
      </c>
      <c r="J556" s="12" t="s">
        <v>325</v>
      </c>
      <c r="K556" s="21" t="s">
        <v>122</v>
      </c>
    </row>
    <row r="557" spans="1:11" x14ac:dyDescent="0.25">
      <c r="A557" t="s">
        <v>162</v>
      </c>
      <c r="B557" s="12">
        <v>1</v>
      </c>
      <c r="C557" s="12" t="s">
        <v>210</v>
      </c>
      <c r="D557" s="12" t="s">
        <v>253</v>
      </c>
      <c r="E557" s="12" t="s">
        <v>40</v>
      </c>
      <c r="F557" s="14">
        <v>63642354</v>
      </c>
      <c r="G557" s="12"/>
      <c r="H557" s="12"/>
      <c r="I557" s="12"/>
      <c r="J557" s="12"/>
      <c r="K557" s="12"/>
    </row>
    <row r="558" spans="1:11" x14ac:dyDescent="0.25">
      <c r="B558" s="12">
        <v>2</v>
      </c>
      <c r="C558" s="12" t="s">
        <v>264</v>
      </c>
      <c r="D558" s="12"/>
      <c r="E558" s="12" t="s">
        <v>40</v>
      </c>
      <c r="F558" s="14">
        <v>1939618</v>
      </c>
      <c r="G558" s="12"/>
      <c r="H558" s="12"/>
      <c r="I558" s="12"/>
      <c r="J558" s="12"/>
      <c r="K558" s="12"/>
    </row>
    <row r="559" spans="1:11" x14ac:dyDescent="0.25">
      <c r="B559" s="12">
        <v>3</v>
      </c>
      <c r="C559" s="18" t="s">
        <v>38</v>
      </c>
      <c r="D559" s="18" t="s">
        <v>277</v>
      </c>
      <c r="E559" s="18" t="s">
        <v>40</v>
      </c>
      <c r="F559" s="19">
        <v>1150716</v>
      </c>
      <c r="G559" s="12"/>
      <c r="H559" s="12"/>
      <c r="I559" s="12"/>
      <c r="J559" s="12"/>
      <c r="K559" s="12"/>
    </row>
    <row r="560" spans="1:11" x14ac:dyDescent="0.25">
      <c r="B560" s="12">
        <v>4</v>
      </c>
      <c r="C560" s="18" t="s">
        <v>49</v>
      </c>
      <c r="D560" s="18" t="s">
        <v>275</v>
      </c>
      <c r="E560" s="18" t="s">
        <v>40</v>
      </c>
      <c r="F560" s="19">
        <v>330138</v>
      </c>
      <c r="G560" s="12"/>
      <c r="H560" s="12"/>
      <c r="I560" s="12"/>
      <c r="J560" s="12"/>
      <c r="K560" s="12"/>
    </row>
    <row r="561" spans="1:11" x14ac:dyDescent="0.25">
      <c r="B561" s="12">
        <v>5</v>
      </c>
      <c r="C561" s="18" t="s">
        <v>43</v>
      </c>
      <c r="D561" s="18" t="s">
        <v>279</v>
      </c>
      <c r="E561" s="18" t="s">
        <v>40</v>
      </c>
      <c r="F561" s="19">
        <v>2431982</v>
      </c>
      <c r="G561" s="12"/>
      <c r="H561" s="12"/>
      <c r="I561" s="12"/>
      <c r="J561" s="12"/>
      <c r="K561" s="12"/>
    </row>
    <row r="562" spans="1:11" x14ac:dyDescent="0.25">
      <c r="B562" s="12">
        <v>6</v>
      </c>
      <c r="C562" s="18" t="s">
        <v>46</v>
      </c>
      <c r="D562" s="18" t="s">
        <v>276</v>
      </c>
      <c r="E562" s="18" t="s">
        <v>40</v>
      </c>
      <c r="F562" s="19">
        <v>1015390</v>
      </c>
      <c r="G562" s="12"/>
      <c r="H562" s="19"/>
      <c r="I562" s="19"/>
      <c r="J562" s="19"/>
      <c r="K562" s="19"/>
    </row>
    <row r="563" spans="1:11" x14ac:dyDescent="0.25">
      <c r="B563" s="12">
        <v>7</v>
      </c>
      <c r="C563" s="18" t="s">
        <v>59</v>
      </c>
      <c r="D563" s="18" t="s">
        <v>280</v>
      </c>
      <c r="E563" s="18" t="s">
        <v>40</v>
      </c>
      <c r="F563" s="19">
        <v>270201</v>
      </c>
      <c r="G563" s="12"/>
      <c r="H563" s="19"/>
      <c r="I563" s="19"/>
      <c r="J563" s="19"/>
      <c r="K563" s="19"/>
    </row>
    <row r="564" spans="1:11" x14ac:dyDescent="0.25">
      <c r="B564" s="12">
        <v>8</v>
      </c>
      <c r="C564" s="18" t="s">
        <v>321</v>
      </c>
      <c r="D564" s="18"/>
      <c r="E564" s="18" t="s">
        <v>40</v>
      </c>
      <c r="F564" s="19">
        <v>90038</v>
      </c>
      <c r="G564" s="12"/>
      <c r="H564" s="19"/>
      <c r="I564" s="19"/>
      <c r="J564" s="19"/>
      <c r="K564" s="19">
        <f>F564</f>
        <v>90038</v>
      </c>
    </row>
    <row r="565" spans="1:11" x14ac:dyDescent="0.25">
      <c r="F565" s="20">
        <f>SUM(F557:F564)</f>
        <v>70870437</v>
      </c>
      <c r="H565" s="20"/>
      <c r="K565" s="20">
        <f>SUM(K557:K564)</f>
        <v>90038</v>
      </c>
    </row>
    <row r="567" spans="1:11" x14ac:dyDescent="0.25">
      <c r="A567" s="3" t="s">
        <v>362</v>
      </c>
      <c r="B567" s="12" t="s">
        <v>28</v>
      </c>
      <c r="C567" s="12" t="s">
        <v>102</v>
      </c>
      <c r="D567" s="12" t="s">
        <v>103</v>
      </c>
      <c r="E567" s="12" t="s">
        <v>104</v>
      </c>
      <c r="F567" s="12" t="s">
        <v>105</v>
      </c>
      <c r="G567" s="12" t="s">
        <v>165</v>
      </c>
      <c r="H567" s="12" t="s">
        <v>141</v>
      </c>
      <c r="I567" s="12" t="s">
        <v>34</v>
      </c>
      <c r="J567" s="12" t="s">
        <v>325</v>
      </c>
      <c r="K567" s="21" t="s">
        <v>122</v>
      </c>
    </row>
    <row r="568" spans="1:11" x14ac:dyDescent="0.25">
      <c r="A568" t="s">
        <v>177</v>
      </c>
      <c r="B568" s="12">
        <v>1</v>
      </c>
      <c r="C568" s="12" t="s">
        <v>210</v>
      </c>
      <c r="D568" s="12" t="s">
        <v>253</v>
      </c>
      <c r="E568" s="12" t="s">
        <v>40</v>
      </c>
      <c r="F568" s="14">
        <v>63642354</v>
      </c>
      <c r="G568" s="12"/>
      <c r="H568" s="12"/>
      <c r="I568" s="12"/>
      <c r="J568" s="12"/>
      <c r="K568" s="12"/>
    </row>
    <row r="569" spans="1:11" x14ac:dyDescent="0.25">
      <c r="B569" s="12">
        <v>3</v>
      </c>
      <c r="C569" s="18" t="s">
        <v>38</v>
      </c>
      <c r="D569" s="18" t="s">
        <v>277</v>
      </c>
      <c r="E569" s="18" t="s">
        <v>40</v>
      </c>
      <c r="F569" s="19">
        <v>1982581</v>
      </c>
      <c r="G569" s="12"/>
      <c r="H569" s="12"/>
      <c r="I569" s="12"/>
      <c r="J569" s="12"/>
      <c r="K569" s="12"/>
    </row>
    <row r="570" spans="1:11" x14ac:dyDescent="0.25">
      <c r="B570" s="12">
        <v>4</v>
      </c>
      <c r="C570" s="18" t="s">
        <v>49</v>
      </c>
      <c r="D570" s="18" t="s">
        <v>275</v>
      </c>
      <c r="E570" s="18" t="s">
        <v>40</v>
      </c>
      <c r="F570" s="19">
        <v>330138</v>
      </c>
      <c r="G570" s="12"/>
      <c r="H570" s="12"/>
      <c r="I570" s="12"/>
      <c r="J570" s="12"/>
      <c r="K570" s="12"/>
    </row>
    <row r="571" spans="1:11" x14ac:dyDescent="0.25">
      <c r="B571" s="12">
        <v>5</v>
      </c>
      <c r="C571" s="18" t="s">
        <v>43</v>
      </c>
      <c r="D571" s="18" t="s">
        <v>279</v>
      </c>
      <c r="E571" s="18" t="s">
        <v>40</v>
      </c>
      <c r="F571" s="19">
        <v>3302872</v>
      </c>
      <c r="G571" s="12"/>
      <c r="H571" s="12"/>
      <c r="I571" s="12"/>
      <c r="J571" s="12"/>
      <c r="K571" s="12"/>
    </row>
    <row r="572" spans="1:11" x14ac:dyDescent="0.25">
      <c r="B572" s="12">
        <v>6</v>
      </c>
      <c r="C572" s="18" t="s">
        <v>46</v>
      </c>
      <c r="D572" s="18" t="s">
        <v>276</v>
      </c>
      <c r="E572" s="18" t="s">
        <v>40</v>
      </c>
      <c r="F572" s="19">
        <v>1015390</v>
      </c>
      <c r="G572" s="12"/>
      <c r="H572" s="19"/>
      <c r="I572" s="19"/>
      <c r="J572" s="19"/>
      <c r="K572" s="19"/>
    </row>
    <row r="573" spans="1:11" x14ac:dyDescent="0.25">
      <c r="B573" s="12">
        <v>7</v>
      </c>
      <c r="C573" s="18" t="s">
        <v>59</v>
      </c>
      <c r="D573" s="18" t="s">
        <v>280</v>
      </c>
      <c r="E573" s="18" t="s">
        <v>40</v>
      </c>
      <c r="F573" s="19">
        <v>613465</v>
      </c>
      <c r="G573" s="12"/>
      <c r="H573" s="19"/>
      <c r="I573" s="19"/>
      <c r="J573" s="19"/>
      <c r="K573" s="19"/>
    </row>
    <row r="574" spans="1:11" x14ac:dyDescent="0.25">
      <c r="B574" s="12">
        <v>8</v>
      </c>
      <c r="C574" s="18" t="s">
        <v>309</v>
      </c>
      <c r="D574" s="18"/>
      <c r="E574" s="18" t="s">
        <v>40</v>
      </c>
      <c r="F574" s="19">
        <v>82863</v>
      </c>
      <c r="G574" s="12" t="s">
        <v>363</v>
      </c>
      <c r="H574" s="19"/>
      <c r="I574" s="19"/>
      <c r="J574" s="19"/>
      <c r="K574" s="19"/>
    </row>
    <row r="575" spans="1:11" x14ac:dyDescent="0.25">
      <c r="B575" s="12">
        <v>9</v>
      </c>
      <c r="C575" s="18" t="s">
        <v>321</v>
      </c>
      <c r="D575" s="18"/>
      <c r="E575" s="18" t="s">
        <v>40</v>
      </c>
      <c r="F575" s="19">
        <v>90038</v>
      </c>
      <c r="G575" s="12"/>
      <c r="H575" s="19"/>
      <c r="I575" s="19"/>
      <c r="J575" s="19"/>
      <c r="K575" s="19">
        <f>F575</f>
        <v>90038</v>
      </c>
    </row>
    <row r="576" spans="1:11" x14ac:dyDescent="0.25">
      <c r="F576" s="20">
        <f>SUM(F568:F575)</f>
        <v>71059701</v>
      </c>
      <c r="H576" s="20"/>
      <c r="K576" s="20">
        <f>SUM(K568:K575)</f>
        <v>90038</v>
      </c>
    </row>
    <row r="579" spans="1:11" x14ac:dyDescent="0.25">
      <c r="A579" s="3" t="s">
        <v>365</v>
      </c>
      <c r="B579" s="12" t="s">
        <v>28</v>
      </c>
      <c r="C579" s="12" t="s">
        <v>102</v>
      </c>
      <c r="D579" s="12" t="s">
        <v>103</v>
      </c>
      <c r="E579" s="12" t="s">
        <v>104</v>
      </c>
      <c r="F579" s="12" t="s">
        <v>105</v>
      </c>
      <c r="G579" s="12" t="s">
        <v>165</v>
      </c>
      <c r="H579" s="12" t="s">
        <v>141</v>
      </c>
      <c r="I579" s="12" t="s">
        <v>34</v>
      </c>
      <c r="J579" s="12" t="s">
        <v>325</v>
      </c>
      <c r="K579" s="21" t="s">
        <v>122</v>
      </c>
    </row>
    <row r="580" spans="1:11" x14ac:dyDescent="0.25">
      <c r="A580" t="s">
        <v>176</v>
      </c>
      <c r="B580" s="12">
        <v>1</v>
      </c>
      <c r="C580" s="12" t="s">
        <v>210</v>
      </c>
      <c r="D580" s="12" t="s">
        <v>253</v>
      </c>
      <c r="E580" s="12" t="s">
        <v>40</v>
      </c>
      <c r="F580" s="14">
        <v>63642354</v>
      </c>
      <c r="G580" s="12"/>
      <c r="H580" s="12"/>
      <c r="I580" s="12"/>
      <c r="J580" s="12"/>
      <c r="K580" s="12"/>
    </row>
    <row r="581" spans="1:11" x14ac:dyDescent="0.25">
      <c r="B581" s="12">
        <v>2</v>
      </c>
      <c r="C581" s="18" t="s">
        <v>38</v>
      </c>
      <c r="D581" s="18" t="s">
        <v>277</v>
      </c>
      <c r="E581" s="18" t="s">
        <v>40</v>
      </c>
      <c r="F581" s="19">
        <v>732902</v>
      </c>
      <c r="G581" s="12"/>
      <c r="H581" s="12"/>
      <c r="I581" s="12"/>
      <c r="J581" s="12"/>
      <c r="K581" s="12"/>
    </row>
    <row r="582" spans="1:11" x14ac:dyDescent="0.25">
      <c r="B582" s="12">
        <v>3</v>
      </c>
      <c r="C582" s="18" t="s">
        <v>49</v>
      </c>
      <c r="D582" s="18" t="s">
        <v>275</v>
      </c>
      <c r="E582" s="18" t="s">
        <v>40</v>
      </c>
      <c r="F582" s="19">
        <v>525963</v>
      </c>
      <c r="G582" s="12"/>
      <c r="H582" s="12"/>
      <c r="I582" s="12"/>
      <c r="J582" s="12"/>
      <c r="K582" s="12"/>
    </row>
    <row r="583" spans="1:11" x14ac:dyDescent="0.25">
      <c r="B583" s="12">
        <v>4</v>
      </c>
      <c r="C583" s="18" t="s">
        <v>43</v>
      </c>
      <c r="D583" s="18" t="s">
        <v>279</v>
      </c>
      <c r="E583" s="18" t="s">
        <v>40</v>
      </c>
      <c r="F583" s="19">
        <v>870890</v>
      </c>
      <c r="G583" s="12"/>
      <c r="H583" s="12"/>
      <c r="I583" s="12"/>
      <c r="J583" s="12"/>
      <c r="K583" s="12"/>
    </row>
    <row r="584" spans="1:11" x14ac:dyDescent="0.25">
      <c r="B584" s="12">
        <v>5</v>
      </c>
      <c r="C584" s="18" t="s">
        <v>46</v>
      </c>
      <c r="D584" s="18" t="s">
        <v>276</v>
      </c>
      <c r="E584" s="18" t="s">
        <v>40</v>
      </c>
      <c r="F584" s="19">
        <v>1015390</v>
      </c>
      <c r="G584" s="12"/>
      <c r="H584" s="19"/>
      <c r="I584" s="19"/>
      <c r="J584" s="19"/>
      <c r="K584" s="19"/>
    </row>
    <row r="585" spans="1:11" x14ac:dyDescent="0.25">
      <c r="B585" s="12">
        <v>6</v>
      </c>
      <c r="C585" s="18" t="s">
        <v>59</v>
      </c>
      <c r="D585" s="18" t="s">
        <v>280</v>
      </c>
      <c r="E585" s="18" t="s">
        <v>40</v>
      </c>
      <c r="F585" s="19">
        <v>829241</v>
      </c>
      <c r="G585" s="12"/>
      <c r="H585" s="19"/>
      <c r="I585" s="19"/>
      <c r="J585" s="19"/>
      <c r="K585" s="19"/>
    </row>
    <row r="586" spans="1:11" x14ac:dyDescent="0.25">
      <c r="B586" s="12">
        <v>7</v>
      </c>
      <c r="C586" s="18" t="s">
        <v>321</v>
      </c>
      <c r="D586" s="18"/>
      <c r="E586" s="18" t="s">
        <v>40</v>
      </c>
      <c r="F586" s="19">
        <v>90038</v>
      </c>
      <c r="G586" s="12"/>
      <c r="H586" s="19"/>
      <c r="I586" s="19"/>
      <c r="J586" s="19"/>
      <c r="K586" s="19">
        <f>F586</f>
        <v>90038</v>
      </c>
    </row>
    <row r="587" spans="1:11" x14ac:dyDescent="0.25">
      <c r="F587" s="20">
        <f>SUM(F580:F586)</f>
        <v>67706778</v>
      </c>
      <c r="H587" s="20"/>
      <c r="K587" s="20">
        <f>SUM(K580:K586)</f>
        <v>90038</v>
      </c>
    </row>
    <row r="589" spans="1:11" x14ac:dyDescent="0.25">
      <c r="A589" s="3" t="s">
        <v>369</v>
      </c>
      <c r="B589" s="12" t="s">
        <v>28</v>
      </c>
      <c r="C589" s="12" t="s">
        <v>102</v>
      </c>
      <c r="D589" s="12" t="s">
        <v>103</v>
      </c>
      <c r="E589" s="12" t="s">
        <v>104</v>
      </c>
      <c r="F589" s="12" t="s">
        <v>105</v>
      </c>
      <c r="G589" s="12" t="s">
        <v>165</v>
      </c>
      <c r="H589" s="12" t="s">
        <v>141</v>
      </c>
      <c r="I589" s="12" t="s">
        <v>34</v>
      </c>
      <c r="J589" s="12" t="s">
        <v>325</v>
      </c>
      <c r="K589" s="21" t="s">
        <v>122</v>
      </c>
    </row>
    <row r="590" spans="1:11" x14ac:dyDescent="0.25">
      <c r="A590" t="s">
        <v>175</v>
      </c>
      <c r="B590" s="12">
        <v>1</v>
      </c>
      <c r="C590" s="12" t="s">
        <v>210</v>
      </c>
      <c r="D590" s="12" t="s">
        <v>253</v>
      </c>
      <c r="E590" s="12" t="s">
        <v>40</v>
      </c>
      <c r="F590" s="14">
        <v>63642354</v>
      </c>
      <c r="G590" s="12"/>
      <c r="H590" s="12"/>
      <c r="I590" s="12"/>
      <c r="J590" s="12"/>
      <c r="K590" s="12"/>
    </row>
    <row r="591" spans="1:11" x14ac:dyDescent="0.25">
      <c r="B591" s="12">
        <v>2</v>
      </c>
      <c r="C591" s="18" t="s">
        <v>38</v>
      </c>
      <c r="D591" s="18" t="s">
        <v>277</v>
      </c>
      <c r="E591" s="18" t="s">
        <v>40</v>
      </c>
      <c r="F591" s="19">
        <v>1597054</v>
      </c>
      <c r="G591" s="12"/>
      <c r="H591" s="12"/>
      <c r="I591" s="12"/>
      <c r="J591" s="12"/>
      <c r="K591" s="12"/>
    </row>
    <row r="592" spans="1:11" x14ac:dyDescent="0.25">
      <c r="B592" s="12">
        <v>3</v>
      </c>
      <c r="C592" s="18" t="s">
        <v>49</v>
      </c>
      <c r="D592" s="18" t="s">
        <v>275</v>
      </c>
      <c r="E592" s="18" t="s">
        <v>40</v>
      </c>
      <c r="F592" s="19">
        <v>1349340</v>
      </c>
      <c r="G592" s="12"/>
      <c r="H592" s="12"/>
      <c r="I592" s="12"/>
      <c r="J592" s="12"/>
      <c r="K592" s="12"/>
    </row>
    <row r="593" spans="1:11" x14ac:dyDescent="0.25">
      <c r="B593" s="12">
        <v>4</v>
      </c>
      <c r="C593" s="18" t="s">
        <v>43</v>
      </c>
      <c r="D593" s="18" t="s">
        <v>279</v>
      </c>
      <c r="E593" s="18" t="s">
        <v>40</v>
      </c>
      <c r="F593" s="19">
        <v>1769694</v>
      </c>
      <c r="G593" s="12"/>
      <c r="H593" s="12"/>
      <c r="I593" s="12"/>
      <c r="J593" s="12"/>
      <c r="K593" s="12"/>
    </row>
    <row r="594" spans="1:11" x14ac:dyDescent="0.25">
      <c r="B594" s="12">
        <v>5</v>
      </c>
      <c r="C594" s="18" t="s">
        <v>46</v>
      </c>
      <c r="D594" s="18" t="s">
        <v>276</v>
      </c>
      <c r="E594" s="18" t="s">
        <v>40</v>
      </c>
      <c r="F594" s="19">
        <v>1322778</v>
      </c>
      <c r="G594" s="12"/>
      <c r="H594" s="19">
        <v>1015390</v>
      </c>
      <c r="I594" s="19">
        <v>291141</v>
      </c>
      <c r="J594" s="19">
        <v>500000</v>
      </c>
      <c r="K594" s="19">
        <f>H594-I594-J594</f>
        <v>224249</v>
      </c>
    </row>
    <row r="595" spans="1:11" x14ac:dyDescent="0.25">
      <c r="B595" s="12">
        <v>6</v>
      </c>
      <c r="C595" s="18" t="s">
        <v>59</v>
      </c>
      <c r="D595" s="18" t="s">
        <v>280</v>
      </c>
      <c r="E595" s="18" t="s">
        <v>40</v>
      </c>
      <c r="F595" s="19">
        <v>829241</v>
      </c>
      <c r="G595" s="12"/>
      <c r="H595" s="19"/>
      <c r="I595" s="19"/>
      <c r="J595" s="19"/>
      <c r="K595" s="19"/>
    </row>
    <row r="596" spans="1:11" x14ac:dyDescent="0.25">
      <c r="B596" s="12">
        <v>7</v>
      </c>
      <c r="C596" s="18" t="s">
        <v>309</v>
      </c>
      <c r="D596" s="18"/>
      <c r="E596" s="18" t="s">
        <v>40</v>
      </c>
      <c r="F596" s="19">
        <v>315876</v>
      </c>
      <c r="G596" s="12"/>
      <c r="H596" s="19"/>
      <c r="I596" s="19"/>
      <c r="J596" s="19"/>
      <c r="K596" s="19"/>
    </row>
    <row r="597" spans="1:11" x14ac:dyDescent="0.25">
      <c r="B597" s="12">
        <v>8</v>
      </c>
      <c r="C597" s="18" t="s">
        <v>321</v>
      </c>
      <c r="D597" s="18"/>
      <c r="E597" s="18" t="s">
        <v>40</v>
      </c>
      <c r="F597" s="19">
        <v>192763</v>
      </c>
      <c r="G597" s="12"/>
      <c r="H597" s="19"/>
      <c r="I597" s="19"/>
      <c r="J597" s="19"/>
      <c r="K597" s="19"/>
    </row>
    <row r="598" spans="1:11" x14ac:dyDescent="0.25">
      <c r="F598" s="20">
        <f>SUM(F590:F597)</f>
        <v>71019100</v>
      </c>
      <c r="H598" s="20"/>
      <c r="K598" s="20">
        <f>SUM(K590:K597)</f>
        <v>224249</v>
      </c>
    </row>
    <row r="600" spans="1:11" x14ac:dyDescent="0.25">
      <c r="A600" s="3" t="s">
        <v>376</v>
      </c>
      <c r="B600" s="12" t="s">
        <v>28</v>
      </c>
      <c r="C600" s="12" t="s">
        <v>102</v>
      </c>
      <c r="D600" s="12" t="s">
        <v>103</v>
      </c>
      <c r="E600" s="12" t="s">
        <v>104</v>
      </c>
      <c r="F600" s="12" t="s">
        <v>105</v>
      </c>
      <c r="G600" s="12" t="s">
        <v>165</v>
      </c>
      <c r="H600" s="12" t="s">
        <v>141</v>
      </c>
      <c r="I600" s="12" t="s">
        <v>34</v>
      </c>
      <c r="J600" s="12" t="s">
        <v>325</v>
      </c>
      <c r="K600" s="21" t="s">
        <v>122</v>
      </c>
    </row>
    <row r="601" spans="1:11" x14ac:dyDescent="0.25">
      <c r="A601" t="s">
        <v>146</v>
      </c>
      <c r="B601" s="12">
        <v>1</v>
      </c>
      <c r="C601" s="12" t="s">
        <v>210</v>
      </c>
      <c r="D601" s="12" t="s">
        <v>253</v>
      </c>
      <c r="E601" s="12" t="s">
        <v>40</v>
      </c>
      <c r="F601" s="14">
        <v>67172454</v>
      </c>
      <c r="G601" s="12"/>
      <c r="H601" s="12"/>
      <c r="I601" s="12"/>
      <c r="J601" s="12"/>
      <c r="K601" s="12"/>
    </row>
    <row r="602" spans="1:11" x14ac:dyDescent="0.25">
      <c r="B602" s="12">
        <v>2</v>
      </c>
      <c r="C602" s="18" t="s">
        <v>38</v>
      </c>
      <c r="D602" s="18" t="s">
        <v>277</v>
      </c>
      <c r="E602" s="18" t="s">
        <v>40</v>
      </c>
      <c r="F602" s="19">
        <v>1332628</v>
      </c>
      <c r="G602" s="12"/>
      <c r="H602" s="12"/>
      <c r="I602" s="12"/>
      <c r="J602" s="12"/>
      <c r="K602" s="12"/>
    </row>
    <row r="603" spans="1:11" x14ac:dyDescent="0.25">
      <c r="B603" s="12">
        <v>3</v>
      </c>
      <c r="C603" s="18" t="s">
        <v>49</v>
      </c>
      <c r="D603" s="18" t="s">
        <v>275</v>
      </c>
      <c r="E603" s="18" t="s">
        <v>40</v>
      </c>
      <c r="F603" s="19">
        <v>3132595</v>
      </c>
      <c r="G603" s="12"/>
      <c r="H603" s="12"/>
      <c r="I603" s="12"/>
      <c r="J603" s="12"/>
      <c r="K603" s="12"/>
    </row>
    <row r="604" spans="1:11" x14ac:dyDescent="0.25">
      <c r="B604" s="12">
        <v>4</v>
      </c>
      <c r="C604" s="18" t="s">
        <v>43</v>
      </c>
      <c r="D604" s="18" t="s">
        <v>279</v>
      </c>
      <c r="E604" s="18" t="s">
        <v>40</v>
      </c>
      <c r="F604" s="19">
        <v>2149095</v>
      </c>
      <c r="G604" s="12"/>
      <c r="H604" s="12"/>
      <c r="I604" s="12"/>
      <c r="J604" s="12"/>
      <c r="K604" s="12"/>
    </row>
    <row r="605" spans="1:11" x14ac:dyDescent="0.25">
      <c r="B605" s="12">
        <v>5</v>
      </c>
      <c r="C605" s="18" t="s">
        <v>46</v>
      </c>
      <c r="D605" s="18" t="s">
        <v>276</v>
      </c>
      <c r="E605" s="18" t="s">
        <v>40</v>
      </c>
      <c r="F605" s="19">
        <v>1322778</v>
      </c>
      <c r="G605" s="12"/>
      <c r="H605" s="19">
        <v>1015390</v>
      </c>
      <c r="I605" s="19">
        <v>291141</v>
      </c>
      <c r="J605" s="19">
        <v>500000</v>
      </c>
      <c r="K605" s="19">
        <f>H605-I605-J605</f>
        <v>224249</v>
      </c>
    </row>
    <row r="606" spans="1:11" x14ac:dyDescent="0.25">
      <c r="B606" s="12">
        <v>6</v>
      </c>
      <c r="C606" s="18" t="s">
        <v>59</v>
      </c>
      <c r="D606" s="18" t="s">
        <v>280</v>
      </c>
      <c r="E606" s="18" t="s">
        <v>40</v>
      </c>
      <c r="F606" s="19">
        <v>829241</v>
      </c>
      <c r="G606" s="12"/>
      <c r="H606" s="19"/>
      <c r="I606" s="19"/>
      <c r="J606" s="19"/>
      <c r="K606" s="19"/>
    </row>
    <row r="607" spans="1:11" x14ac:dyDescent="0.25">
      <c r="B607" s="12">
        <v>7</v>
      </c>
      <c r="C607" s="18" t="s">
        <v>264</v>
      </c>
      <c r="D607" s="18"/>
      <c r="E607" s="18" t="s">
        <v>40</v>
      </c>
      <c r="F607" s="19">
        <v>1195779</v>
      </c>
      <c r="G607" s="12"/>
      <c r="H607" s="19"/>
      <c r="I607" s="19"/>
      <c r="J607" s="19"/>
      <c r="K607" s="19"/>
    </row>
    <row r="608" spans="1:11" x14ac:dyDescent="0.25">
      <c r="B608" s="12">
        <v>8</v>
      </c>
      <c r="C608" s="18" t="s">
        <v>205</v>
      </c>
      <c r="D608" s="18"/>
      <c r="E608" s="18" t="s">
        <v>40</v>
      </c>
      <c r="F608" s="19">
        <v>192938</v>
      </c>
      <c r="G608" s="12"/>
      <c r="H608" s="19"/>
      <c r="I608" s="19"/>
      <c r="J608" s="19"/>
      <c r="K608" s="19"/>
    </row>
    <row r="609" spans="1:11" x14ac:dyDescent="0.25">
      <c r="F609" s="20">
        <f>SUM(F601:F608)</f>
        <v>77327508</v>
      </c>
      <c r="H609" s="20"/>
      <c r="K609" s="20">
        <f>SUM(K601:K608)</f>
        <v>224249</v>
      </c>
    </row>
    <row r="611" spans="1:11" x14ac:dyDescent="0.25">
      <c r="A611" s="3" t="s">
        <v>377</v>
      </c>
      <c r="B611" s="12" t="s">
        <v>28</v>
      </c>
      <c r="C611" s="12" t="s">
        <v>102</v>
      </c>
      <c r="D611" s="12" t="s">
        <v>103</v>
      </c>
      <c r="E611" s="12" t="s">
        <v>104</v>
      </c>
      <c r="F611" s="12" t="s">
        <v>105</v>
      </c>
      <c r="G611" s="12" t="s">
        <v>165</v>
      </c>
      <c r="H611" s="12" t="s">
        <v>141</v>
      </c>
      <c r="I611" s="12" t="s">
        <v>34</v>
      </c>
      <c r="J611" s="12" t="s">
        <v>325</v>
      </c>
      <c r="K611" s="21" t="s">
        <v>122</v>
      </c>
    </row>
    <row r="612" spans="1:11" x14ac:dyDescent="0.25">
      <c r="A612" t="s">
        <v>147</v>
      </c>
      <c r="B612" s="12">
        <v>1</v>
      </c>
      <c r="C612" s="12" t="s">
        <v>210</v>
      </c>
      <c r="D612" s="12" t="s">
        <v>253</v>
      </c>
      <c r="E612" s="12" t="s">
        <v>40</v>
      </c>
      <c r="F612" s="14">
        <v>67172454</v>
      </c>
      <c r="G612" s="12"/>
      <c r="H612" s="12"/>
      <c r="I612" s="12"/>
      <c r="J612" s="12"/>
      <c r="K612" s="12"/>
    </row>
    <row r="613" spans="1:11" x14ac:dyDescent="0.25">
      <c r="B613" s="12">
        <v>2</v>
      </c>
      <c r="C613" s="18" t="s">
        <v>38</v>
      </c>
      <c r="D613" s="18" t="s">
        <v>277</v>
      </c>
      <c r="E613" s="18" t="s">
        <v>40</v>
      </c>
      <c r="F613" s="19">
        <v>1238743</v>
      </c>
      <c r="G613" s="12"/>
      <c r="H613" s="12"/>
      <c r="I613" s="12"/>
      <c r="J613" s="12"/>
      <c r="K613" s="12"/>
    </row>
    <row r="614" spans="1:11" x14ac:dyDescent="0.25">
      <c r="B614" s="12">
        <v>3</v>
      </c>
      <c r="C614" s="18" t="s">
        <v>49</v>
      </c>
      <c r="D614" s="18" t="s">
        <v>275</v>
      </c>
      <c r="E614" s="18" t="s">
        <v>40</v>
      </c>
      <c r="F614" s="19">
        <v>4277275</v>
      </c>
      <c r="G614" s="12"/>
      <c r="H614" s="12"/>
      <c r="I614" s="12"/>
      <c r="J614" s="12"/>
      <c r="K614" s="12"/>
    </row>
    <row r="615" spans="1:11" x14ac:dyDescent="0.25">
      <c r="B615" s="12">
        <v>4</v>
      </c>
      <c r="C615" s="18" t="s">
        <v>43</v>
      </c>
      <c r="D615" s="18" t="s">
        <v>279</v>
      </c>
      <c r="E615" s="18" t="s">
        <v>40</v>
      </c>
      <c r="F615" s="19">
        <v>3557936</v>
      </c>
      <c r="G615" s="12"/>
      <c r="H615" s="12"/>
      <c r="I615" s="12"/>
      <c r="J615" s="12"/>
      <c r="K615" s="12"/>
    </row>
    <row r="616" spans="1:11" x14ac:dyDescent="0.25">
      <c r="B616" s="12">
        <v>5</v>
      </c>
      <c r="C616" s="18" t="s">
        <v>46</v>
      </c>
      <c r="D616" s="18" t="s">
        <v>276</v>
      </c>
      <c r="E616" s="18" t="s">
        <v>40</v>
      </c>
      <c r="F616" s="19">
        <v>1322778</v>
      </c>
      <c r="G616" s="12"/>
      <c r="H616" s="19">
        <v>1015390</v>
      </c>
      <c r="I616" s="19">
        <v>291141</v>
      </c>
      <c r="J616" s="19">
        <v>500000</v>
      </c>
      <c r="K616" s="19">
        <f>H616-I616-J616</f>
        <v>224249</v>
      </c>
    </row>
    <row r="617" spans="1:11" x14ac:dyDescent="0.25">
      <c r="B617" s="12">
        <v>6</v>
      </c>
      <c r="C617" s="18" t="s">
        <v>59</v>
      </c>
      <c r="D617" s="18" t="s">
        <v>280</v>
      </c>
      <c r="E617" s="18" t="s">
        <v>40</v>
      </c>
      <c r="F617" s="19">
        <v>952704</v>
      </c>
      <c r="G617" s="12"/>
      <c r="H617" s="19"/>
      <c r="I617" s="19"/>
      <c r="J617" s="19"/>
      <c r="K617" s="19"/>
    </row>
    <row r="618" spans="1:11" x14ac:dyDescent="0.25">
      <c r="B618" s="12">
        <v>7</v>
      </c>
      <c r="C618" s="18" t="s">
        <v>264</v>
      </c>
      <c r="D618" s="18"/>
      <c r="E618" s="18" t="s">
        <v>40</v>
      </c>
      <c r="F618" s="19">
        <v>1195779</v>
      </c>
      <c r="G618" s="12"/>
      <c r="H618" s="19"/>
      <c r="I618" s="19"/>
      <c r="J618" s="19"/>
      <c r="K618" s="19"/>
    </row>
    <row r="619" spans="1:11" x14ac:dyDescent="0.25">
      <c r="B619" s="12">
        <v>8</v>
      </c>
      <c r="C619" s="18" t="s">
        <v>205</v>
      </c>
      <c r="D619" s="18"/>
      <c r="E619" s="18" t="s">
        <v>40</v>
      </c>
      <c r="F619" s="19">
        <v>192938</v>
      </c>
      <c r="G619" s="12"/>
      <c r="H619" s="19"/>
      <c r="I619" s="19"/>
      <c r="J619" s="19"/>
      <c r="K619" s="19"/>
    </row>
    <row r="620" spans="1:11" x14ac:dyDescent="0.25">
      <c r="F620" s="20">
        <f>SUM(F612:F619)</f>
        <v>79910607</v>
      </c>
      <c r="H620" s="20"/>
      <c r="K620" s="20">
        <f>SUM(K612:K619)</f>
        <v>224249</v>
      </c>
    </row>
    <row r="622" spans="1:11" x14ac:dyDescent="0.25">
      <c r="A622" s="3" t="s">
        <v>391</v>
      </c>
      <c r="B622" s="12" t="s">
        <v>28</v>
      </c>
      <c r="C622" s="12" t="s">
        <v>102</v>
      </c>
      <c r="D622" s="12" t="s">
        <v>103</v>
      </c>
      <c r="E622" s="12" t="s">
        <v>104</v>
      </c>
      <c r="F622" s="12" t="s">
        <v>105</v>
      </c>
      <c r="G622" s="12" t="s">
        <v>165</v>
      </c>
      <c r="H622" s="12" t="s">
        <v>141</v>
      </c>
      <c r="I622" s="12" t="s">
        <v>34</v>
      </c>
      <c r="J622" s="12" t="s">
        <v>325</v>
      </c>
      <c r="K622" s="21" t="s">
        <v>122</v>
      </c>
    </row>
    <row r="623" spans="1:11" x14ac:dyDescent="0.25">
      <c r="A623" t="s">
        <v>161</v>
      </c>
      <c r="B623" s="12">
        <v>1</v>
      </c>
      <c r="C623" s="12" t="s">
        <v>210</v>
      </c>
      <c r="D623" s="12" t="s">
        <v>253</v>
      </c>
      <c r="E623" s="12" t="s">
        <v>40</v>
      </c>
      <c r="F623" s="14">
        <v>67172454</v>
      </c>
      <c r="G623" s="12"/>
      <c r="H623" s="12"/>
      <c r="I623" s="12"/>
      <c r="J623" s="12"/>
      <c r="K623" s="12"/>
    </row>
    <row r="624" spans="1:11" x14ac:dyDescent="0.25">
      <c r="B624" s="12">
        <v>2</v>
      </c>
      <c r="C624" s="18" t="s">
        <v>38</v>
      </c>
      <c r="D624" s="18" t="s">
        <v>277</v>
      </c>
      <c r="E624" s="18" t="s">
        <v>40</v>
      </c>
      <c r="F624" s="19">
        <v>2488772</v>
      </c>
      <c r="G624" s="12"/>
      <c r="H624" s="12"/>
      <c r="I624" s="12"/>
      <c r="J624" s="12"/>
      <c r="K624" s="12"/>
    </row>
    <row r="625" spans="1:11" x14ac:dyDescent="0.25">
      <c r="B625" s="12">
        <v>3</v>
      </c>
      <c r="C625" s="18" t="s">
        <v>49</v>
      </c>
      <c r="D625" s="18" t="s">
        <v>275</v>
      </c>
      <c r="E625" s="18" t="s">
        <v>40</v>
      </c>
      <c r="F625" s="19">
        <v>306601</v>
      </c>
      <c r="G625" s="12"/>
      <c r="H625" s="12"/>
      <c r="I625" s="12"/>
      <c r="J625" s="12"/>
      <c r="K625" s="12"/>
    </row>
    <row r="626" spans="1:11" x14ac:dyDescent="0.25">
      <c r="B626" s="12">
        <v>4</v>
      </c>
      <c r="C626" s="18" t="s">
        <v>43</v>
      </c>
      <c r="D626" s="18" t="s">
        <v>279</v>
      </c>
      <c r="E626" s="18" t="s">
        <v>40</v>
      </c>
      <c r="F626" s="19">
        <v>4172538</v>
      </c>
      <c r="G626" s="12"/>
      <c r="H626" s="12"/>
      <c r="I626" s="12"/>
      <c r="J626" s="12"/>
      <c r="K626" s="12"/>
    </row>
    <row r="627" spans="1:11" x14ac:dyDescent="0.25">
      <c r="B627" s="12">
        <v>5</v>
      </c>
      <c r="C627" s="18" t="s">
        <v>46</v>
      </c>
      <c r="D627" s="18" t="s">
        <v>276</v>
      </c>
      <c r="E627" s="18" t="s">
        <v>40</v>
      </c>
      <c r="F627" s="19">
        <v>1322778</v>
      </c>
      <c r="G627" s="12"/>
      <c r="H627" s="19">
        <v>1015390</v>
      </c>
      <c r="I627" s="19">
        <v>291141</v>
      </c>
      <c r="J627" s="19">
        <v>500000</v>
      </c>
      <c r="K627" s="19">
        <f>H627-I627-J627</f>
        <v>224249</v>
      </c>
    </row>
    <row r="628" spans="1:11" x14ac:dyDescent="0.25">
      <c r="B628" s="12">
        <v>6</v>
      </c>
      <c r="C628" s="18" t="s">
        <v>59</v>
      </c>
      <c r="D628" s="18" t="s">
        <v>280</v>
      </c>
      <c r="E628" s="18" t="s">
        <v>40</v>
      </c>
      <c r="F628" s="19">
        <v>952704</v>
      </c>
      <c r="G628" s="12"/>
      <c r="H628" s="19"/>
      <c r="I628" s="19"/>
      <c r="J628" s="19"/>
      <c r="K628" s="19"/>
    </row>
    <row r="629" spans="1:11" x14ac:dyDescent="0.25">
      <c r="B629" s="12">
        <v>7</v>
      </c>
      <c r="C629" s="18" t="s">
        <v>264</v>
      </c>
      <c r="D629" s="18"/>
      <c r="E629" s="18" t="s">
        <v>40</v>
      </c>
      <c r="F629" s="19">
        <v>1195779</v>
      </c>
      <c r="G629" s="12"/>
      <c r="H629" s="19"/>
      <c r="I629" s="19"/>
      <c r="J629" s="19"/>
      <c r="K629" s="19"/>
    </row>
    <row r="630" spans="1:11" x14ac:dyDescent="0.25">
      <c r="B630" s="12">
        <v>8</v>
      </c>
      <c r="C630" s="18" t="s">
        <v>205</v>
      </c>
      <c r="D630" s="18"/>
      <c r="E630" s="18" t="s">
        <v>40</v>
      </c>
      <c r="F630" s="19">
        <v>192938</v>
      </c>
      <c r="G630" s="12"/>
      <c r="H630" s="19"/>
      <c r="I630" s="19"/>
      <c r="J630" s="19"/>
      <c r="K630" s="19"/>
    </row>
    <row r="631" spans="1:11" x14ac:dyDescent="0.25">
      <c r="F631" s="20">
        <f>SUM(F623:F630)</f>
        <v>77804564</v>
      </c>
      <c r="H631" s="20"/>
      <c r="K631" s="20">
        <f>SUM(K623:K630)</f>
        <v>224249</v>
      </c>
    </row>
    <row r="633" spans="1:11" x14ac:dyDescent="0.25">
      <c r="A633" s="3" t="s">
        <v>393</v>
      </c>
      <c r="B633" s="12" t="s">
        <v>28</v>
      </c>
      <c r="C633" s="12" t="s">
        <v>102</v>
      </c>
      <c r="D633" s="12" t="s">
        <v>103</v>
      </c>
      <c r="E633" s="12" t="s">
        <v>104</v>
      </c>
      <c r="F633" s="12" t="s">
        <v>105</v>
      </c>
      <c r="G633" s="12" t="s">
        <v>165</v>
      </c>
      <c r="H633" s="12" t="s">
        <v>141</v>
      </c>
      <c r="I633" s="12" t="s">
        <v>34</v>
      </c>
      <c r="J633" s="12" t="s">
        <v>325</v>
      </c>
      <c r="K633" s="21" t="s">
        <v>122</v>
      </c>
    </row>
    <row r="634" spans="1:11" x14ac:dyDescent="0.25">
      <c r="A634" t="s">
        <v>162</v>
      </c>
      <c r="B634" s="12">
        <v>1</v>
      </c>
      <c r="C634" s="12" t="s">
        <v>210</v>
      </c>
      <c r="D634" s="12" t="s">
        <v>253</v>
      </c>
      <c r="E634" s="12" t="s">
        <v>40</v>
      </c>
      <c r="F634" s="14">
        <v>67172454</v>
      </c>
      <c r="G634" s="12"/>
      <c r="H634" s="12"/>
      <c r="I634" s="12"/>
      <c r="J634" s="12"/>
      <c r="K634" s="12"/>
    </row>
    <row r="635" spans="1:11" x14ac:dyDescent="0.25">
      <c r="B635" s="12">
        <v>2</v>
      </c>
      <c r="C635" s="18" t="s">
        <v>38</v>
      </c>
      <c r="D635" s="18" t="s">
        <v>277</v>
      </c>
      <c r="E635" s="18" t="s">
        <v>40</v>
      </c>
      <c r="F635" s="19">
        <v>2488772</v>
      </c>
      <c r="G635" s="12"/>
      <c r="H635" s="12"/>
      <c r="I635" s="12"/>
      <c r="J635" s="12"/>
      <c r="K635" s="12"/>
    </row>
    <row r="636" spans="1:11" x14ac:dyDescent="0.25">
      <c r="B636" s="12">
        <v>3</v>
      </c>
      <c r="C636" s="18" t="s">
        <v>49</v>
      </c>
      <c r="D636" s="18" t="s">
        <v>275</v>
      </c>
      <c r="E636" s="18" t="s">
        <v>40</v>
      </c>
      <c r="F636" s="19">
        <v>306601</v>
      </c>
      <c r="G636" s="12"/>
      <c r="H636" s="12"/>
      <c r="I636" s="12"/>
      <c r="J636" s="12"/>
      <c r="K636" s="12"/>
    </row>
    <row r="637" spans="1:11" x14ac:dyDescent="0.25">
      <c r="B637" s="12">
        <v>4</v>
      </c>
      <c r="C637" s="18" t="s">
        <v>43</v>
      </c>
      <c r="D637" s="18" t="s">
        <v>279</v>
      </c>
      <c r="E637" s="18" t="s">
        <v>40</v>
      </c>
      <c r="F637" s="19">
        <v>4172538</v>
      </c>
      <c r="G637" s="12"/>
      <c r="H637" s="12"/>
      <c r="I637" s="12"/>
      <c r="J637" s="12"/>
      <c r="K637" s="12"/>
    </row>
    <row r="638" spans="1:11" x14ac:dyDescent="0.25">
      <c r="B638" s="12">
        <v>5</v>
      </c>
      <c r="C638" s="18" t="s">
        <v>46</v>
      </c>
      <c r="D638" s="18" t="s">
        <v>276</v>
      </c>
      <c r="E638" s="18" t="s">
        <v>40</v>
      </c>
      <c r="F638" s="19">
        <v>1322778</v>
      </c>
      <c r="G638" s="12"/>
      <c r="H638" s="19">
        <v>1015390</v>
      </c>
      <c r="I638" s="19">
        <v>291141</v>
      </c>
      <c r="J638" s="19">
        <v>500000</v>
      </c>
      <c r="K638" s="19">
        <f>H638-I638-J638</f>
        <v>224249</v>
      </c>
    </row>
    <row r="639" spans="1:11" x14ac:dyDescent="0.25">
      <c r="B639" s="12">
        <v>6</v>
      </c>
      <c r="C639" s="18" t="s">
        <v>59</v>
      </c>
      <c r="D639" s="18" t="s">
        <v>280</v>
      </c>
      <c r="E639" s="18" t="s">
        <v>40</v>
      </c>
      <c r="F639" s="19">
        <v>952704</v>
      </c>
      <c r="G639" s="12"/>
      <c r="H639" s="19"/>
      <c r="I639" s="19"/>
      <c r="J639" s="19"/>
      <c r="K639" s="19"/>
    </row>
    <row r="640" spans="1:11" x14ac:dyDescent="0.25">
      <c r="B640" s="12">
        <v>7</v>
      </c>
      <c r="C640" s="18" t="s">
        <v>264</v>
      </c>
      <c r="D640" s="18"/>
      <c r="E640" s="18" t="s">
        <v>40</v>
      </c>
      <c r="F640" s="19">
        <v>1195779</v>
      </c>
      <c r="G640" s="12"/>
      <c r="H640" s="19"/>
      <c r="I640" s="19"/>
      <c r="J640" s="19"/>
      <c r="K640" s="19"/>
    </row>
    <row r="641" spans="1:11" x14ac:dyDescent="0.25">
      <c r="B641" s="12">
        <v>8</v>
      </c>
      <c r="C641" s="18" t="s">
        <v>205</v>
      </c>
      <c r="D641" s="18"/>
      <c r="E641" s="18" t="s">
        <v>40</v>
      </c>
      <c r="F641" s="19">
        <v>192938</v>
      </c>
      <c r="G641" s="12"/>
      <c r="H641" s="19"/>
      <c r="I641" s="19"/>
      <c r="J641" s="19"/>
      <c r="K641" s="19"/>
    </row>
    <row r="642" spans="1:11" x14ac:dyDescent="0.25">
      <c r="F642" s="20">
        <f>SUM(F634:F641)</f>
        <v>77804564</v>
      </c>
      <c r="H642" s="20"/>
      <c r="K642" s="20">
        <f>SUM(K634:K641)</f>
        <v>224249</v>
      </c>
    </row>
    <row r="644" spans="1:11" x14ac:dyDescent="0.25">
      <c r="A644" s="3" t="s">
        <v>395</v>
      </c>
      <c r="B644" s="12" t="s">
        <v>28</v>
      </c>
      <c r="C644" s="12" t="s">
        <v>102</v>
      </c>
      <c r="D644" s="12" t="s">
        <v>103</v>
      </c>
      <c r="E644" s="12" t="s">
        <v>104</v>
      </c>
      <c r="F644" s="12" t="s">
        <v>105</v>
      </c>
      <c r="G644" s="12" t="s">
        <v>165</v>
      </c>
      <c r="H644" s="12" t="s">
        <v>141</v>
      </c>
      <c r="I644" s="12" t="s">
        <v>34</v>
      </c>
      <c r="J644" s="12" t="s">
        <v>325</v>
      </c>
      <c r="K644" s="21" t="s">
        <v>122</v>
      </c>
    </row>
    <row r="645" spans="1:11" x14ac:dyDescent="0.25">
      <c r="A645" t="s">
        <v>177</v>
      </c>
      <c r="B645" s="12">
        <v>1</v>
      </c>
      <c r="C645" s="12" t="s">
        <v>210</v>
      </c>
      <c r="D645" s="12" t="s">
        <v>253</v>
      </c>
      <c r="E645" s="12" t="s">
        <v>40</v>
      </c>
      <c r="F645" s="14">
        <v>67172454</v>
      </c>
      <c r="G645" s="12"/>
      <c r="H645" s="12"/>
      <c r="I645" s="12"/>
      <c r="J645" s="12"/>
      <c r="K645" s="12"/>
    </row>
    <row r="646" spans="1:11" x14ac:dyDescent="0.25">
      <c r="B646" s="12">
        <v>2</v>
      </c>
      <c r="C646" s="18" t="s">
        <v>38</v>
      </c>
      <c r="D646" s="18" t="s">
        <v>277</v>
      </c>
      <c r="E646" s="18" t="s">
        <v>40</v>
      </c>
      <c r="F646" s="19">
        <v>1869185</v>
      </c>
      <c r="G646" s="12"/>
      <c r="H646" s="12"/>
      <c r="I646" s="12"/>
      <c r="J646" s="12"/>
      <c r="K646" s="12"/>
    </row>
    <row r="647" spans="1:11" x14ac:dyDescent="0.25">
      <c r="B647" s="12">
        <v>3</v>
      </c>
      <c r="C647" s="18" t="s">
        <v>49</v>
      </c>
      <c r="D647" s="18" t="s">
        <v>275</v>
      </c>
      <c r="E647" s="18" t="s">
        <v>40</v>
      </c>
      <c r="F647" s="19">
        <v>909128</v>
      </c>
      <c r="G647" s="12"/>
      <c r="H647" s="12"/>
      <c r="I647" s="12"/>
      <c r="J647" s="12"/>
      <c r="K647" s="12"/>
    </row>
    <row r="648" spans="1:11" x14ac:dyDescent="0.25">
      <c r="B648" s="12">
        <v>4</v>
      </c>
      <c r="C648" s="18" t="s">
        <v>43</v>
      </c>
      <c r="D648" s="18" t="s">
        <v>279</v>
      </c>
      <c r="E648" s="18" t="s">
        <v>40</v>
      </c>
      <c r="F648" s="19">
        <v>724590</v>
      </c>
      <c r="G648" s="12"/>
      <c r="H648" s="12"/>
      <c r="I648" s="12"/>
      <c r="J648" s="12"/>
      <c r="K648" s="12"/>
    </row>
    <row r="649" spans="1:11" x14ac:dyDescent="0.25">
      <c r="B649" s="12">
        <v>5</v>
      </c>
      <c r="C649" s="18" t="s">
        <v>46</v>
      </c>
      <c r="D649" s="18" t="s">
        <v>276</v>
      </c>
      <c r="E649" s="18" t="s">
        <v>40</v>
      </c>
      <c r="F649" s="19">
        <v>1322778</v>
      </c>
      <c r="G649" s="12"/>
      <c r="H649" s="19">
        <v>1015390</v>
      </c>
      <c r="I649" s="19">
        <v>291141</v>
      </c>
      <c r="J649" s="19">
        <v>500000</v>
      </c>
      <c r="K649" s="19">
        <f>H649-I649-J649</f>
        <v>224249</v>
      </c>
    </row>
    <row r="650" spans="1:11" x14ac:dyDescent="0.25">
      <c r="B650" s="12">
        <v>6</v>
      </c>
      <c r="C650" s="18" t="s">
        <v>59</v>
      </c>
      <c r="D650" s="18" t="s">
        <v>280</v>
      </c>
      <c r="E650" s="18" t="s">
        <v>40</v>
      </c>
      <c r="F650" s="19">
        <v>952704</v>
      </c>
      <c r="G650" s="12"/>
      <c r="H650" s="19"/>
      <c r="I650" s="19"/>
      <c r="J650" s="19"/>
      <c r="K650" s="19"/>
    </row>
    <row r="651" spans="1:11" x14ac:dyDescent="0.25">
      <c r="B651" s="12">
        <v>7</v>
      </c>
      <c r="C651" s="18" t="s">
        <v>264</v>
      </c>
      <c r="D651" s="18"/>
      <c r="E651" s="18" t="s">
        <v>40</v>
      </c>
      <c r="F651" s="19">
        <v>1195779</v>
      </c>
      <c r="G651" s="12"/>
      <c r="H651" s="19"/>
      <c r="I651" s="19"/>
      <c r="J651" s="19"/>
      <c r="K651" s="19"/>
    </row>
    <row r="652" spans="1:11" x14ac:dyDescent="0.25">
      <c r="B652" s="12">
        <v>8</v>
      </c>
      <c r="C652" s="18" t="s">
        <v>159</v>
      </c>
      <c r="D652" s="18"/>
      <c r="E652" s="18" t="s">
        <v>40</v>
      </c>
      <c r="F652" s="19">
        <v>201513</v>
      </c>
      <c r="G652" s="12"/>
      <c r="H652" s="19"/>
      <c r="I652" s="19"/>
      <c r="J652" s="19"/>
      <c r="K652" s="19"/>
    </row>
    <row r="653" spans="1:11" x14ac:dyDescent="0.25">
      <c r="B653" s="12">
        <v>9</v>
      </c>
      <c r="C653" s="18" t="s">
        <v>205</v>
      </c>
      <c r="D653" s="18"/>
      <c r="E653" s="18" t="s">
        <v>40</v>
      </c>
      <c r="F653" s="19">
        <v>192938</v>
      </c>
      <c r="G653" s="12"/>
      <c r="H653" s="19"/>
      <c r="I653" s="19"/>
      <c r="J653" s="19"/>
      <c r="K653" s="19"/>
    </row>
    <row r="654" spans="1:11" x14ac:dyDescent="0.25">
      <c r="F654" s="20">
        <f>SUM(F645:F653)</f>
        <v>74541069</v>
      </c>
      <c r="H654" s="20"/>
      <c r="K654" s="20">
        <f>SUM(K645:K653)</f>
        <v>224249</v>
      </c>
    </row>
    <row r="656" spans="1:11" x14ac:dyDescent="0.25">
      <c r="A656" s="3" t="s">
        <v>401</v>
      </c>
      <c r="B656" s="12" t="s">
        <v>28</v>
      </c>
      <c r="C656" s="12" t="s">
        <v>102</v>
      </c>
      <c r="D656" s="12" t="s">
        <v>103</v>
      </c>
      <c r="E656" s="12" t="s">
        <v>104</v>
      </c>
      <c r="F656" s="12" t="s">
        <v>105</v>
      </c>
      <c r="G656" s="12" t="s">
        <v>165</v>
      </c>
      <c r="H656" s="12" t="s">
        <v>141</v>
      </c>
      <c r="I656" s="12" t="s">
        <v>34</v>
      </c>
      <c r="J656" s="12" t="s">
        <v>325</v>
      </c>
      <c r="K656" s="21" t="s">
        <v>122</v>
      </c>
    </row>
    <row r="657" spans="1:12" x14ac:dyDescent="0.25">
      <c r="A657" t="s">
        <v>176</v>
      </c>
      <c r="B657" s="12">
        <v>1</v>
      </c>
      <c r="C657" s="12" t="s">
        <v>210</v>
      </c>
      <c r="D657" s="12" t="s">
        <v>253</v>
      </c>
      <c r="E657" s="12" t="s">
        <v>40</v>
      </c>
      <c r="F657" s="14">
        <v>67172454</v>
      </c>
      <c r="G657" s="12"/>
      <c r="H657" s="12"/>
      <c r="I657" s="12"/>
      <c r="J657" s="12"/>
      <c r="K657" s="12"/>
    </row>
    <row r="658" spans="1:12" x14ac:dyDescent="0.25">
      <c r="B658" s="12">
        <v>2</v>
      </c>
      <c r="C658" s="18" t="s">
        <v>38</v>
      </c>
      <c r="D658" s="18" t="s">
        <v>277</v>
      </c>
      <c r="E658" s="18" t="s">
        <v>40</v>
      </c>
      <c r="F658" s="19">
        <v>1941979</v>
      </c>
      <c r="G658" s="12"/>
      <c r="H658" s="12"/>
      <c r="I658" s="12"/>
      <c r="J658" s="12"/>
      <c r="K658" s="12"/>
    </row>
    <row r="659" spans="1:12" x14ac:dyDescent="0.25">
      <c r="B659" s="12">
        <v>3</v>
      </c>
      <c r="C659" s="18" t="s">
        <v>49</v>
      </c>
      <c r="D659" s="18" t="s">
        <v>275</v>
      </c>
      <c r="E659" s="18" t="s">
        <v>40</v>
      </c>
      <c r="F659" s="19">
        <v>2187857</v>
      </c>
      <c r="G659" s="12"/>
      <c r="H659" s="12"/>
      <c r="I659" s="12"/>
      <c r="J659" s="12"/>
      <c r="K659" s="12"/>
    </row>
    <row r="660" spans="1:12" x14ac:dyDescent="0.25">
      <c r="B660" s="12">
        <v>4</v>
      </c>
      <c r="C660" s="18" t="s">
        <v>43</v>
      </c>
      <c r="D660" s="18" t="s">
        <v>279</v>
      </c>
      <c r="E660" s="18" t="s">
        <v>40</v>
      </c>
      <c r="F660" s="19">
        <v>989540</v>
      </c>
      <c r="G660" s="12"/>
      <c r="H660" s="12"/>
      <c r="I660" s="12"/>
      <c r="J660" s="12"/>
      <c r="K660" s="12"/>
    </row>
    <row r="661" spans="1:12" x14ac:dyDescent="0.25">
      <c r="B661" s="12">
        <v>5</v>
      </c>
      <c r="C661" s="18" t="s">
        <v>46</v>
      </c>
      <c r="D661" s="18" t="s">
        <v>276</v>
      </c>
      <c r="E661" s="18" t="s">
        <v>40</v>
      </c>
      <c r="F661" s="19">
        <v>1886980</v>
      </c>
      <c r="G661" s="12"/>
      <c r="H661" s="19">
        <v>1015390</v>
      </c>
      <c r="I661" s="19">
        <v>291141</v>
      </c>
      <c r="J661" s="19">
        <v>500000</v>
      </c>
      <c r="K661" s="19">
        <f>H661-I661-J661</f>
        <v>224249</v>
      </c>
    </row>
    <row r="662" spans="1:12" x14ac:dyDescent="0.25">
      <c r="B662" s="12">
        <v>6</v>
      </c>
      <c r="C662" s="18" t="s">
        <v>59</v>
      </c>
      <c r="D662" s="18" t="s">
        <v>280</v>
      </c>
      <c r="E662" s="18" t="s">
        <v>40</v>
      </c>
      <c r="F662" s="19">
        <v>952704</v>
      </c>
      <c r="G662" s="12"/>
      <c r="H662" s="19"/>
      <c r="I662" s="19"/>
      <c r="J662" s="19"/>
      <c r="K662" s="19"/>
    </row>
    <row r="663" spans="1:12" x14ac:dyDescent="0.25">
      <c r="B663" s="12">
        <v>7</v>
      </c>
      <c r="C663" s="18" t="s">
        <v>264</v>
      </c>
      <c r="D663" s="18"/>
      <c r="E663" s="18" t="s">
        <v>40</v>
      </c>
      <c r="F663" s="19">
        <v>1195779</v>
      </c>
      <c r="G663" s="12"/>
      <c r="H663" s="19"/>
      <c r="I663" s="19"/>
      <c r="J663" s="19"/>
      <c r="K663" s="19"/>
    </row>
    <row r="664" spans="1:12" x14ac:dyDescent="0.25">
      <c r="B664" s="12">
        <v>8</v>
      </c>
      <c r="C664" s="18" t="s">
        <v>159</v>
      </c>
      <c r="D664" s="18"/>
      <c r="E664" s="18" t="s">
        <v>40</v>
      </c>
      <c r="F664" s="19">
        <v>359451</v>
      </c>
      <c r="G664" s="12"/>
      <c r="H664" s="19"/>
      <c r="I664" s="19"/>
      <c r="J664" s="19"/>
      <c r="K664" s="19"/>
    </row>
    <row r="665" spans="1:12" x14ac:dyDescent="0.25">
      <c r="B665" s="12">
        <v>9</v>
      </c>
      <c r="C665" s="18" t="s">
        <v>205</v>
      </c>
      <c r="D665" s="18"/>
      <c r="E665" s="18" t="s">
        <v>40</v>
      </c>
      <c r="F665" s="19">
        <v>192938</v>
      </c>
      <c r="G665" s="12"/>
      <c r="H665" s="19"/>
      <c r="I665" s="19"/>
      <c r="J665" s="19"/>
      <c r="K665" s="19"/>
    </row>
    <row r="666" spans="1:12" x14ac:dyDescent="0.25">
      <c r="F666" s="20">
        <f>SUM(F657:F665)</f>
        <v>76879682</v>
      </c>
      <c r="H666" s="20"/>
      <c r="K666" s="20">
        <f>SUM(K657:K665)</f>
        <v>224249</v>
      </c>
    </row>
    <row r="668" spans="1:12" x14ac:dyDescent="0.25">
      <c r="A668" s="3" t="s">
        <v>446</v>
      </c>
      <c r="B668" s="12" t="s">
        <v>28</v>
      </c>
      <c r="C668" s="12" t="s">
        <v>102</v>
      </c>
      <c r="D668" s="12" t="s">
        <v>103</v>
      </c>
      <c r="E668" s="12" t="s">
        <v>104</v>
      </c>
      <c r="F668" s="12" t="s">
        <v>105</v>
      </c>
      <c r="G668" s="12" t="s">
        <v>165</v>
      </c>
      <c r="H668" s="12" t="s">
        <v>141</v>
      </c>
      <c r="I668" s="12" t="s">
        <v>34</v>
      </c>
      <c r="J668" s="12" t="s">
        <v>325</v>
      </c>
      <c r="K668" s="21" t="s">
        <v>122</v>
      </c>
    </row>
    <row r="669" spans="1:12" x14ac:dyDescent="0.25">
      <c r="A669" t="s">
        <v>175</v>
      </c>
      <c r="B669" s="12">
        <v>1</v>
      </c>
      <c r="C669" s="12" t="s">
        <v>210</v>
      </c>
      <c r="D669" s="12" t="s">
        <v>253</v>
      </c>
      <c r="E669" s="12" t="s">
        <v>40</v>
      </c>
      <c r="F669" s="14">
        <v>47733840</v>
      </c>
      <c r="G669" s="12"/>
      <c r="H669" s="12"/>
      <c r="I669" s="12"/>
      <c r="J669" s="12"/>
      <c r="K669" s="12"/>
      <c r="L669" s="45">
        <f>F657-F669</f>
        <v>19438614</v>
      </c>
    </row>
    <row r="670" spans="1:12" x14ac:dyDescent="0.25">
      <c r="B670" s="12">
        <v>2</v>
      </c>
      <c r="C670" s="18" t="s">
        <v>38</v>
      </c>
      <c r="D670" s="18" t="s">
        <v>277</v>
      </c>
      <c r="E670" s="18" t="s">
        <v>40</v>
      </c>
      <c r="F670" s="19">
        <v>2313156</v>
      </c>
      <c r="G670" s="12"/>
      <c r="H670" s="12"/>
      <c r="I670" s="12"/>
      <c r="J670" s="12"/>
      <c r="K670" s="12"/>
    </row>
    <row r="671" spans="1:12" x14ac:dyDescent="0.25">
      <c r="B671" s="12">
        <v>3</v>
      </c>
      <c r="C671" s="18" t="s">
        <v>49</v>
      </c>
      <c r="D671" s="18" t="s">
        <v>275</v>
      </c>
      <c r="E671" s="18" t="s">
        <v>40</v>
      </c>
      <c r="F671" s="19">
        <v>2709534</v>
      </c>
      <c r="G671" s="12"/>
      <c r="H671" s="12"/>
      <c r="I671" s="12"/>
      <c r="J671" s="12"/>
      <c r="K671" s="12"/>
    </row>
    <row r="672" spans="1:12" x14ac:dyDescent="0.25">
      <c r="B672" s="12">
        <v>4</v>
      </c>
      <c r="C672" s="18" t="s">
        <v>43</v>
      </c>
      <c r="D672" s="18" t="s">
        <v>279</v>
      </c>
      <c r="E672" s="18" t="s">
        <v>40</v>
      </c>
      <c r="F672" s="19">
        <v>1446641</v>
      </c>
      <c r="G672" s="12"/>
      <c r="H672" s="12"/>
      <c r="I672" s="12"/>
      <c r="J672" s="12"/>
      <c r="K672" s="12"/>
    </row>
    <row r="673" spans="1:11" x14ac:dyDescent="0.25">
      <c r="B673" s="12">
        <v>5</v>
      </c>
      <c r="C673" s="18" t="s">
        <v>46</v>
      </c>
      <c r="D673" s="18" t="s">
        <v>276</v>
      </c>
      <c r="E673" s="18" t="s">
        <v>40</v>
      </c>
      <c r="F673" s="19">
        <v>1886980</v>
      </c>
      <c r="G673" s="12" t="s">
        <v>448</v>
      </c>
      <c r="H673" s="19"/>
      <c r="I673" s="19"/>
      <c r="J673" s="19"/>
      <c r="K673" s="19"/>
    </row>
    <row r="674" spans="1:11" x14ac:dyDescent="0.25">
      <c r="B674" s="12">
        <v>6</v>
      </c>
      <c r="C674" s="18" t="s">
        <v>59</v>
      </c>
      <c r="D674" s="18" t="s">
        <v>280</v>
      </c>
      <c r="E674" s="18" t="s">
        <v>40</v>
      </c>
      <c r="F674" s="19">
        <v>1048692</v>
      </c>
      <c r="G674" s="12"/>
      <c r="H674" s="19"/>
      <c r="I674" s="19"/>
      <c r="J674" s="19"/>
      <c r="K674" s="19">
        <v>952704</v>
      </c>
    </row>
    <row r="675" spans="1:11" x14ac:dyDescent="0.25">
      <c r="B675" s="12">
        <v>7</v>
      </c>
      <c r="C675" s="18" t="s">
        <v>264</v>
      </c>
      <c r="D675" s="18"/>
      <c r="E675" s="18" t="s">
        <v>40</v>
      </c>
      <c r="F675" s="19">
        <v>1195779</v>
      </c>
      <c r="G675" s="12"/>
      <c r="H675" s="19"/>
      <c r="I675" s="19"/>
      <c r="J675" s="19"/>
      <c r="K675" s="19"/>
    </row>
    <row r="676" spans="1:11" x14ac:dyDescent="0.25">
      <c r="B676" s="12">
        <v>8</v>
      </c>
      <c r="C676" s="18" t="s">
        <v>159</v>
      </c>
      <c r="D676" s="18"/>
      <c r="E676" s="18" t="s">
        <v>40</v>
      </c>
      <c r="F676" s="19">
        <v>46463</v>
      </c>
      <c r="G676" s="12"/>
      <c r="H676" s="19"/>
      <c r="I676" s="19"/>
      <c r="J676" s="19"/>
      <c r="K676" s="19"/>
    </row>
    <row r="677" spans="1:11" x14ac:dyDescent="0.25">
      <c r="B677" s="12">
        <v>9</v>
      </c>
      <c r="C677" s="18" t="s">
        <v>309</v>
      </c>
      <c r="D677" s="18"/>
      <c r="E677" s="18" t="s">
        <v>40</v>
      </c>
      <c r="F677" s="19">
        <v>298201</v>
      </c>
      <c r="G677" s="12"/>
      <c r="H677" s="19"/>
      <c r="I677" s="19"/>
      <c r="J677" s="19"/>
      <c r="K677" s="19"/>
    </row>
    <row r="678" spans="1:11" x14ac:dyDescent="0.25">
      <c r="B678" s="12">
        <v>9</v>
      </c>
      <c r="C678" s="18" t="s">
        <v>205</v>
      </c>
      <c r="D678" s="18"/>
      <c r="E678" s="18" t="s">
        <v>40</v>
      </c>
      <c r="F678" s="19">
        <v>192938</v>
      </c>
      <c r="G678" s="12"/>
      <c r="H678" s="19"/>
      <c r="I678" s="19"/>
      <c r="J678" s="19"/>
      <c r="K678" s="19"/>
    </row>
    <row r="679" spans="1:11" x14ac:dyDescent="0.25">
      <c r="F679" s="20">
        <f>SUM(F669:F678)</f>
        <v>58872224</v>
      </c>
      <c r="H679" s="20"/>
      <c r="K679" s="20">
        <f>SUM(K669:K678)</f>
        <v>952704</v>
      </c>
    </row>
    <row r="682" spans="1:11" x14ac:dyDescent="0.25">
      <c r="A682" s="3" t="s">
        <v>450</v>
      </c>
      <c r="B682" s="12" t="s">
        <v>28</v>
      </c>
      <c r="C682" s="12" t="s">
        <v>102</v>
      </c>
      <c r="D682" s="12" t="s">
        <v>103</v>
      </c>
      <c r="E682" s="12" t="s">
        <v>104</v>
      </c>
      <c r="F682" s="12" t="s">
        <v>105</v>
      </c>
      <c r="G682" s="12" t="s">
        <v>165</v>
      </c>
      <c r="H682" s="12" t="s">
        <v>141</v>
      </c>
      <c r="I682" s="12" t="s">
        <v>34</v>
      </c>
      <c r="J682" s="12" t="s">
        <v>325</v>
      </c>
      <c r="K682" s="21" t="s">
        <v>122</v>
      </c>
    </row>
    <row r="683" spans="1:11" x14ac:dyDescent="0.25">
      <c r="A683" t="s">
        <v>146</v>
      </c>
      <c r="B683" s="12">
        <v>1</v>
      </c>
      <c r="C683" s="12" t="s">
        <v>210</v>
      </c>
      <c r="D683" s="12" t="s">
        <v>253</v>
      </c>
      <c r="E683" s="12" t="s">
        <v>40</v>
      </c>
      <c r="F683" s="14">
        <v>47733840</v>
      </c>
      <c r="G683" s="12"/>
      <c r="H683" s="12"/>
      <c r="I683" s="12"/>
      <c r="J683" s="12"/>
      <c r="K683" s="12"/>
    </row>
    <row r="684" spans="1:11" x14ac:dyDescent="0.25">
      <c r="B684" s="12">
        <v>2</v>
      </c>
      <c r="C684" s="18" t="s">
        <v>38</v>
      </c>
      <c r="D684" s="18" t="s">
        <v>277</v>
      </c>
      <c r="E684" s="18" t="s">
        <v>40</v>
      </c>
      <c r="F684" s="19">
        <v>1782381</v>
      </c>
      <c r="G684" s="12"/>
      <c r="H684" s="12"/>
      <c r="I684" s="12"/>
      <c r="J684" s="12"/>
      <c r="K684" s="12"/>
    </row>
    <row r="685" spans="1:11" x14ac:dyDescent="0.25">
      <c r="B685" s="12">
        <v>3</v>
      </c>
      <c r="C685" s="18" t="s">
        <v>49</v>
      </c>
      <c r="D685" s="18" t="s">
        <v>275</v>
      </c>
      <c r="E685" s="18" t="s">
        <v>40</v>
      </c>
      <c r="F685" s="19">
        <v>3021997</v>
      </c>
      <c r="G685" s="12"/>
      <c r="H685" s="12"/>
      <c r="I685" s="12"/>
      <c r="J685" s="12"/>
      <c r="K685" s="12"/>
    </row>
    <row r="686" spans="1:11" x14ac:dyDescent="0.25">
      <c r="B686" s="12">
        <v>4</v>
      </c>
      <c r="C686" s="18" t="s">
        <v>43</v>
      </c>
      <c r="D686" s="18" t="s">
        <v>279</v>
      </c>
      <c r="E686" s="18" t="s">
        <v>40</v>
      </c>
      <c r="F686" s="19">
        <v>2482643</v>
      </c>
      <c r="G686" s="12"/>
      <c r="H686" s="12"/>
      <c r="I686" s="12"/>
      <c r="J686" s="12"/>
      <c r="K686" s="12"/>
    </row>
    <row r="687" spans="1:11" x14ac:dyDescent="0.25">
      <c r="B687" s="12">
        <v>5</v>
      </c>
      <c r="C687" s="18" t="s">
        <v>46</v>
      </c>
      <c r="D687" s="18" t="s">
        <v>276</v>
      </c>
      <c r="E687" s="18" t="s">
        <v>40</v>
      </c>
      <c r="F687" s="19">
        <v>871590</v>
      </c>
      <c r="G687" s="12"/>
      <c r="H687" s="19"/>
      <c r="I687" s="19"/>
      <c r="J687" s="19"/>
      <c r="K687" s="19"/>
    </row>
    <row r="688" spans="1:11" x14ac:dyDescent="0.25">
      <c r="B688" s="12">
        <v>6</v>
      </c>
      <c r="C688" s="18" t="s">
        <v>59</v>
      </c>
      <c r="D688" s="18" t="s">
        <v>280</v>
      </c>
      <c r="E688" s="18" t="s">
        <v>40</v>
      </c>
      <c r="F688" s="19">
        <v>1048692</v>
      </c>
      <c r="G688" s="12"/>
      <c r="H688" s="19"/>
      <c r="I688" s="19"/>
      <c r="J688" s="19"/>
      <c r="K688" s="19">
        <v>952704</v>
      </c>
    </row>
    <row r="689" spans="1:11" x14ac:dyDescent="0.25">
      <c r="B689" s="12">
        <v>7</v>
      </c>
      <c r="C689" s="18" t="s">
        <v>264</v>
      </c>
      <c r="D689" s="18"/>
      <c r="E689" s="18" t="s">
        <v>40</v>
      </c>
      <c r="F689" s="19">
        <v>1195779</v>
      </c>
      <c r="G689" s="12"/>
      <c r="H689" s="19"/>
      <c r="I689" s="19"/>
      <c r="J689" s="19"/>
      <c r="K689" s="19"/>
    </row>
    <row r="690" spans="1:11" x14ac:dyDescent="0.25">
      <c r="B690" s="12">
        <v>8</v>
      </c>
      <c r="C690" s="18" t="s">
        <v>159</v>
      </c>
      <c r="D690" s="18"/>
      <c r="E690" s="18" t="s">
        <v>40</v>
      </c>
      <c r="F690" s="19">
        <v>46463</v>
      </c>
      <c r="G690" s="12"/>
      <c r="H690" s="19"/>
      <c r="I690" s="19"/>
      <c r="J690" s="19"/>
      <c r="K690" s="19"/>
    </row>
    <row r="691" spans="1:11" x14ac:dyDescent="0.25">
      <c r="B691" s="12">
        <v>9</v>
      </c>
      <c r="C691" s="18" t="s">
        <v>205</v>
      </c>
      <c r="D691" s="18"/>
      <c r="E691" s="18" t="s">
        <v>40</v>
      </c>
      <c r="F691" s="19">
        <v>192938</v>
      </c>
      <c r="G691" s="12"/>
      <c r="H691" s="19"/>
      <c r="I691" s="19"/>
      <c r="J691" s="19"/>
      <c r="K691" s="19"/>
    </row>
    <row r="692" spans="1:11" x14ac:dyDescent="0.25">
      <c r="F692" s="20">
        <f>SUM(F683:F691)</f>
        <v>58376323</v>
      </c>
      <c r="H692" s="20"/>
      <c r="K692" s="20">
        <f>SUM(K683:K691)</f>
        <v>952704</v>
      </c>
    </row>
    <row r="694" spans="1:11" x14ac:dyDescent="0.25">
      <c r="A694" s="3" t="s">
        <v>452</v>
      </c>
      <c r="B694" s="12" t="s">
        <v>28</v>
      </c>
      <c r="C694" s="12" t="s">
        <v>102</v>
      </c>
      <c r="D694" s="12" t="s">
        <v>103</v>
      </c>
      <c r="E694" s="12" t="s">
        <v>104</v>
      </c>
      <c r="F694" s="12" t="s">
        <v>105</v>
      </c>
      <c r="G694" s="12" t="s">
        <v>165</v>
      </c>
      <c r="H694" s="12" t="s">
        <v>141</v>
      </c>
      <c r="I694" s="12" t="s">
        <v>34</v>
      </c>
      <c r="J694" s="12" t="s">
        <v>325</v>
      </c>
      <c r="K694" s="21" t="s">
        <v>122</v>
      </c>
    </row>
    <row r="695" spans="1:11" x14ac:dyDescent="0.25">
      <c r="A695" t="s">
        <v>147</v>
      </c>
      <c r="B695" s="12">
        <v>1</v>
      </c>
      <c r="C695" s="12" t="s">
        <v>210</v>
      </c>
      <c r="D695" s="12" t="s">
        <v>253</v>
      </c>
      <c r="E695" s="12" t="s">
        <v>40</v>
      </c>
      <c r="F695" s="14">
        <v>47733840</v>
      </c>
      <c r="G695" s="12"/>
      <c r="H695" s="12"/>
      <c r="I695" s="12"/>
      <c r="J695" s="12"/>
      <c r="K695" s="12"/>
    </row>
    <row r="696" spans="1:11" x14ac:dyDescent="0.25">
      <c r="B696" s="12">
        <v>2</v>
      </c>
      <c r="C696" s="18" t="s">
        <v>38</v>
      </c>
      <c r="D696" s="18" t="s">
        <v>277</v>
      </c>
      <c r="E696" s="18" t="s">
        <v>40</v>
      </c>
      <c r="F696" s="19">
        <v>1230778</v>
      </c>
      <c r="G696" s="12"/>
      <c r="H696" s="12"/>
      <c r="I696" s="12"/>
      <c r="J696" s="12"/>
      <c r="K696" s="12"/>
    </row>
    <row r="697" spans="1:11" x14ac:dyDescent="0.25">
      <c r="B697" s="12">
        <v>3</v>
      </c>
      <c r="C697" s="18" t="s">
        <v>49</v>
      </c>
      <c r="D697" s="18" t="s">
        <v>275</v>
      </c>
      <c r="E697" s="18" t="s">
        <v>40</v>
      </c>
      <c r="F697" s="19">
        <v>3779924</v>
      </c>
      <c r="G697" s="12"/>
      <c r="H697" s="12"/>
      <c r="I697" s="12"/>
      <c r="J697" s="12"/>
      <c r="K697" s="12"/>
    </row>
    <row r="698" spans="1:11" x14ac:dyDescent="0.25">
      <c r="B698" s="12">
        <v>4</v>
      </c>
      <c r="C698" s="18" t="s">
        <v>43</v>
      </c>
      <c r="D698" s="18" t="s">
        <v>279</v>
      </c>
      <c r="E698" s="18" t="s">
        <v>40</v>
      </c>
      <c r="F698" s="19">
        <v>3217470</v>
      </c>
      <c r="G698" s="12"/>
      <c r="H698" s="12"/>
      <c r="I698" s="12"/>
      <c r="J698" s="12"/>
      <c r="K698" s="12"/>
    </row>
    <row r="699" spans="1:11" x14ac:dyDescent="0.25">
      <c r="B699" s="12">
        <v>5</v>
      </c>
      <c r="C699" s="18" t="s">
        <v>46</v>
      </c>
      <c r="D699" s="18" t="s">
        <v>276</v>
      </c>
      <c r="E699" s="18" t="s">
        <v>40</v>
      </c>
      <c r="F699" s="19">
        <v>871590</v>
      </c>
      <c r="G699" s="12"/>
      <c r="H699" s="19"/>
      <c r="I699" s="19"/>
      <c r="J699" s="19"/>
      <c r="K699" s="19"/>
    </row>
    <row r="700" spans="1:11" x14ac:dyDescent="0.25">
      <c r="B700" s="12">
        <v>6</v>
      </c>
      <c r="C700" s="18" t="s">
        <v>59</v>
      </c>
      <c r="D700" s="18" t="s">
        <v>280</v>
      </c>
      <c r="E700" s="18" t="s">
        <v>40</v>
      </c>
      <c r="F700" s="19">
        <v>1048692</v>
      </c>
      <c r="G700" s="12"/>
      <c r="H700" s="19"/>
      <c r="I700" s="19"/>
      <c r="J700" s="19"/>
      <c r="K700" s="19">
        <v>952704</v>
      </c>
    </row>
    <row r="701" spans="1:11" x14ac:dyDescent="0.25">
      <c r="B701" s="12">
        <v>7</v>
      </c>
      <c r="C701" s="18" t="s">
        <v>453</v>
      </c>
      <c r="D701" s="18"/>
      <c r="E701" s="18" t="s">
        <v>40</v>
      </c>
      <c r="F701" s="19">
        <v>105788</v>
      </c>
      <c r="G701" s="12"/>
      <c r="H701" s="19"/>
      <c r="I701" s="19"/>
      <c r="J701" s="19"/>
      <c r="K701" s="19"/>
    </row>
    <row r="702" spans="1:11" x14ac:dyDescent="0.25">
      <c r="B702" s="12">
        <v>8</v>
      </c>
      <c r="C702" s="18" t="s">
        <v>159</v>
      </c>
      <c r="D702" s="18"/>
      <c r="E702" s="18" t="s">
        <v>40</v>
      </c>
      <c r="F702" s="19">
        <v>46463</v>
      </c>
      <c r="G702" s="12"/>
      <c r="H702" s="19"/>
      <c r="I702" s="19"/>
      <c r="J702" s="19"/>
      <c r="K702" s="19"/>
    </row>
    <row r="703" spans="1:11" x14ac:dyDescent="0.25">
      <c r="B703" s="12">
        <v>9</v>
      </c>
      <c r="C703" s="18" t="s">
        <v>205</v>
      </c>
      <c r="D703" s="18"/>
      <c r="E703" s="18" t="s">
        <v>40</v>
      </c>
      <c r="F703" s="19">
        <v>192938</v>
      </c>
      <c r="G703" s="12"/>
      <c r="H703" s="19"/>
      <c r="I703" s="19"/>
      <c r="J703" s="19"/>
      <c r="K703" s="19"/>
    </row>
    <row r="704" spans="1:11" x14ac:dyDescent="0.25">
      <c r="F704" s="20">
        <f>SUM(F695:F703)</f>
        <v>58227483</v>
      </c>
      <c r="H704" s="20"/>
      <c r="K704" s="20">
        <f>SUM(K695:K703)</f>
        <v>952704</v>
      </c>
    </row>
    <row r="706" spans="1:11" x14ac:dyDescent="0.25">
      <c r="A706" s="3">
        <v>43112</v>
      </c>
      <c r="B706" s="12" t="s">
        <v>28</v>
      </c>
      <c r="C706" s="12" t="s">
        <v>102</v>
      </c>
      <c r="D706" s="12" t="s">
        <v>103</v>
      </c>
      <c r="E706" s="12" t="s">
        <v>104</v>
      </c>
      <c r="F706" s="12" t="s">
        <v>105</v>
      </c>
      <c r="G706" s="12" t="s">
        <v>165</v>
      </c>
      <c r="H706" s="12" t="s">
        <v>141</v>
      </c>
      <c r="I706" s="12" t="s">
        <v>34</v>
      </c>
      <c r="J706" s="12" t="s">
        <v>325</v>
      </c>
      <c r="K706" s="21" t="s">
        <v>122</v>
      </c>
    </row>
    <row r="707" spans="1:11" x14ac:dyDescent="0.25">
      <c r="A707" s="27" t="s">
        <v>161</v>
      </c>
      <c r="B707" s="12">
        <v>1</v>
      </c>
      <c r="C707" s="12" t="s">
        <v>210</v>
      </c>
      <c r="D707" s="12" t="s">
        <v>253</v>
      </c>
      <c r="E707" s="12" t="s">
        <v>40</v>
      </c>
      <c r="F707" s="14">
        <v>47733840</v>
      </c>
      <c r="G707" s="12"/>
      <c r="H707" s="12"/>
      <c r="I707" s="12"/>
      <c r="J707" s="12"/>
      <c r="K707" s="12"/>
    </row>
    <row r="708" spans="1:11" x14ac:dyDescent="0.25">
      <c r="B708" s="12">
        <v>2</v>
      </c>
      <c r="C708" s="18" t="s">
        <v>38</v>
      </c>
      <c r="D708" s="18" t="s">
        <v>277</v>
      </c>
      <c r="E708" s="18" t="s">
        <v>40</v>
      </c>
      <c r="F708" s="19">
        <v>2027993</v>
      </c>
      <c r="G708" s="12"/>
      <c r="H708" s="12"/>
      <c r="I708" s="12"/>
      <c r="J708" s="12"/>
      <c r="K708" s="12"/>
    </row>
    <row r="709" spans="1:11" x14ac:dyDescent="0.25">
      <c r="B709" s="12">
        <v>3</v>
      </c>
      <c r="C709" s="18" t="s">
        <v>49</v>
      </c>
      <c r="D709" s="18" t="s">
        <v>275</v>
      </c>
      <c r="E709" s="18" t="s">
        <v>40</v>
      </c>
      <c r="F709" s="19">
        <v>736576</v>
      </c>
      <c r="G709" s="12"/>
      <c r="H709" s="12"/>
      <c r="I709" s="12"/>
      <c r="J709" s="12"/>
      <c r="K709" s="12"/>
    </row>
    <row r="710" spans="1:11" x14ac:dyDescent="0.25">
      <c r="B710" s="12">
        <v>4</v>
      </c>
      <c r="C710" s="18" t="s">
        <v>43</v>
      </c>
      <c r="D710" s="18" t="s">
        <v>279</v>
      </c>
      <c r="E710" s="18" t="s">
        <v>40</v>
      </c>
      <c r="F710" s="19">
        <v>4324523</v>
      </c>
      <c r="G710" s="12"/>
      <c r="H710" s="12"/>
      <c r="I710" s="12"/>
      <c r="J710" s="12"/>
      <c r="K710" s="12"/>
    </row>
    <row r="711" spans="1:11" x14ac:dyDescent="0.25">
      <c r="B711" s="12">
        <v>5</v>
      </c>
      <c r="C711" s="18" t="s">
        <v>46</v>
      </c>
      <c r="D711" s="18" t="s">
        <v>276</v>
      </c>
      <c r="E711" s="18" t="s">
        <v>40</v>
      </c>
      <c r="F711" s="19">
        <v>871590</v>
      </c>
      <c r="G711" s="12"/>
      <c r="H711" s="19"/>
      <c r="I711" s="19"/>
      <c r="J711" s="19"/>
      <c r="K711" s="19"/>
    </row>
    <row r="712" spans="1:11" x14ac:dyDescent="0.25">
      <c r="B712" s="12">
        <v>6</v>
      </c>
      <c r="C712" s="18" t="s">
        <v>59</v>
      </c>
      <c r="D712" s="18" t="s">
        <v>280</v>
      </c>
      <c r="E712" s="18" t="s">
        <v>40</v>
      </c>
      <c r="F712" s="19">
        <v>1048692</v>
      </c>
      <c r="G712" s="12"/>
      <c r="H712" s="19"/>
      <c r="I712" s="19"/>
      <c r="J712" s="19"/>
      <c r="K712" s="19">
        <v>952704</v>
      </c>
    </row>
    <row r="713" spans="1:11" x14ac:dyDescent="0.25">
      <c r="B713" s="12">
        <v>7</v>
      </c>
      <c r="C713" s="18" t="s">
        <v>264</v>
      </c>
      <c r="D713" s="18"/>
      <c r="E713" s="18" t="s">
        <v>40</v>
      </c>
      <c r="F713" s="19">
        <v>1452241</v>
      </c>
      <c r="G713" s="12"/>
      <c r="H713" s="19"/>
      <c r="I713" s="19"/>
      <c r="J713" s="19"/>
      <c r="K713" s="19"/>
    </row>
    <row r="714" spans="1:11" x14ac:dyDescent="0.25">
      <c r="B714" s="12">
        <v>8</v>
      </c>
      <c r="C714" s="18" t="s">
        <v>159</v>
      </c>
      <c r="D714" s="18"/>
      <c r="E714" s="18" t="s">
        <v>40</v>
      </c>
      <c r="F714" s="19">
        <v>46463</v>
      </c>
      <c r="G714" s="12"/>
      <c r="H714" s="19"/>
      <c r="I714" s="19"/>
      <c r="J714" s="19"/>
      <c r="K714" s="19"/>
    </row>
    <row r="715" spans="1:11" x14ac:dyDescent="0.25">
      <c r="B715" s="12">
        <v>9</v>
      </c>
      <c r="C715" s="18" t="s">
        <v>205</v>
      </c>
      <c r="D715" s="18"/>
      <c r="E715" s="18" t="s">
        <v>40</v>
      </c>
      <c r="F715" s="19">
        <v>192938</v>
      </c>
      <c r="G715" s="12"/>
      <c r="H715" s="19"/>
      <c r="I715" s="19"/>
      <c r="J715" s="19"/>
      <c r="K715" s="19"/>
    </row>
    <row r="716" spans="1:11" x14ac:dyDescent="0.25">
      <c r="F716" s="20">
        <f>SUM(F707:F715)</f>
        <v>58434856</v>
      </c>
      <c r="H716" s="20"/>
      <c r="K716" s="20">
        <f>SUM(K707:K715)</f>
        <v>952704</v>
      </c>
    </row>
    <row r="718" spans="1:11" x14ac:dyDescent="0.25">
      <c r="A718" s="3">
        <v>43143</v>
      </c>
      <c r="B718" s="12" t="s">
        <v>28</v>
      </c>
      <c r="C718" s="12" t="s">
        <v>102</v>
      </c>
      <c r="D718" s="12" t="s">
        <v>103</v>
      </c>
      <c r="E718" s="12" t="s">
        <v>104</v>
      </c>
      <c r="F718" s="12" t="s">
        <v>105</v>
      </c>
      <c r="G718" s="12" t="s">
        <v>165</v>
      </c>
      <c r="H718" s="12" t="s">
        <v>141</v>
      </c>
      <c r="I718" s="12" t="s">
        <v>34</v>
      </c>
      <c r="J718" s="12" t="s">
        <v>325</v>
      </c>
      <c r="K718" s="21" t="s">
        <v>122</v>
      </c>
    </row>
    <row r="719" spans="1:11" x14ac:dyDescent="0.25">
      <c r="A719" s="27" t="s">
        <v>162</v>
      </c>
      <c r="B719" s="12">
        <v>1</v>
      </c>
      <c r="C719" s="12" t="s">
        <v>210</v>
      </c>
      <c r="D719" s="12" t="s">
        <v>253</v>
      </c>
      <c r="E719" s="12" t="s">
        <v>40</v>
      </c>
      <c r="F719" s="14">
        <v>47733840</v>
      </c>
      <c r="G719" s="12"/>
      <c r="H719" s="12"/>
      <c r="I719" s="12"/>
      <c r="J719" s="12"/>
      <c r="K719" s="12"/>
    </row>
    <row r="720" spans="1:11" x14ac:dyDescent="0.25">
      <c r="B720" s="12">
        <v>2</v>
      </c>
      <c r="C720" s="18" t="s">
        <v>38</v>
      </c>
      <c r="D720" s="18" t="s">
        <v>277</v>
      </c>
      <c r="E720" s="18" t="s">
        <v>40</v>
      </c>
      <c r="F720" s="19">
        <v>2027993</v>
      </c>
      <c r="G720" s="12"/>
      <c r="H720" s="12"/>
      <c r="I720" s="12"/>
      <c r="J720" s="12"/>
      <c r="K720" s="12"/>
    </row>
    <row r="721" spans="1:11" x14ac:dyDescent="0.25">
      <c r="B721" s="12">
        <v>3</v>
      </c>
      <c r="C721" s="18" t="s">
        <v>49</v>
      </c>
      <c r="D721" s="18" t="s">
        <v>275</v>
      </c>
      <c r="E721" s="18" t="s">
        <v>40</v>
      </c>
      <c r="F721" s="19">
        <v>736576</v>
      </c>
      <c r="G721" s="12"/>
      <c r="H721" s="12"/>
      <c r="I721" s="12"/>
      <c r="J721" s="12"/>
      <c r="K721" s="12"/>
    </row>
    <row r="722" spans="1:11" x14ac:dyDescent="0.25">
      <c r="B722" s="12">
        <v>4</v>
      </c>
      <c r="C722" s="18" t="s">
        <v>43</v>
      </c>
      <c r="D722" s="18" t="s">
        <v>279</v>
      </c>
      <c r="E722" s="18" t="s">
        <v>40</v>
      </c>
      <c r="F722" s="19">
        <v>4324523</v>
      </c>
      <c r="G722" s="12"/>
      <c r="H722" s="12"/>
      <c r="I722" s="12"/>
      <c r="J722" s="12"/>
      <c r="K722" s="12"/>
    </row>
    <row r="723" spans="1:11" x14ac:dyDescent="0.25">
      <c r="B723" s="12">
        <v>5</v>
      </c>
      <c r="C723" s="18" t="s">
        <v>46</v>
      </c>
      <c r="D723" s="18" t="s">
        <v>276</v>
      </c>
      <c r="E723" s="18" t="s">
        <v>40</v>
      </c>
      <c r="F723" s="19">
        <v>871590</v>
      </c>
      <c r="G723" s="12"/>
      <c r="H723" s="19"/>
      <c r="I723" s="19"/>
      <c r="J723" s="19"/>
      <c r="K723" s="19"/>
    </row>
    <row r="724" spans="1:11" x14ac:dyDescent="0.25">
      <c r="B724" s="12">
        <v>6</v>
      </c>
      <c r="C724" s="18" t="s">
        <v>59</v>
      </c>
      <c r="D724" s="18" t="s">
        <v>280</v>
      </c>
      <c r="E724" s="18" t="s">
        <v>40</v>
      </c>
      <c r="F724" s="19">
        <v>1048692</v>
      </c>
      <c r="G724" s="12"/>
      <c r="H724" s="19"/>
      <c r="I724" s="19"/>
      <c r="J724" s="19"/>
      <c r="K724" s="19">
        <v>952704</v>
      </c>
    </row>
    <row r="725" spans="1:11" x14ac:dyDescent="0.25">
      <c r="B725" s="12">
        <v>7</v>
      </c>
      <c r="C725" s="18" t="s">
        <v>264</v>
      </c>
      <c r="D725" s="18"/>
      <c r="E725" s="18" t="s">
        <v>40</v>
      </c>
      <c r="F725" s="19">
        <v>1452241</v>
      </c>
      <c r="G725" s="12"/>
      <c r="H725" s="19"/>
      <c r="I725" s="19"/>
      <c r="J725" s="19"/>
      <c r="K725" s="19"/>
    </row>
    <row r="726" spans="1:11" x14ac:dyDescent="0.25">
      <c r="B726" s="12">
        <v>8</v>
      </c>
      <c r="C726" s="18" t="s">
        <v>159</v>
      </c>
      <c r="D726" s="18"/>
      <c r="E726" s="18" t="s">
        <v>40</v>
      </c>
      <c r="F726" s="19">
        <v>46463</v>
      </c>
      <c r="G726" s="12"/>
      <c r="H726" s="19"/>
      <c r="I726" s="19"/>
      <c r="J726" s="19"/>
      <c r="K726" s="19"/>
    </row>
    <row r="727" spans="1:11" x14ac:dyDescent="0.25">
      <c r="B727" s="12">
        <v>9</v>
      </c>
      <c r="C727" s="18" t="s">
        <v>205</v>
      </c>
      <c r="D727" s="18"/>
      <c r="E727" s="18" t="s">
        <v>40</v>
      </c>
      <c r="F727" s="19">
        <v>192938</v>
      </c>
      <c r="G727" s="12"/>
      <c r="H727" s="19"/>
      <c r="I727" s="19"/>
      <c r="J727" s="19"/>
      <c r="K727" s="19"/>
    </row>
    <row r="728" spans="1:11" x14ac:dyDescent="0.25">
      <c r="F728" s="20">
        <f>SUM(F719:F727)</f>
        <v>58434856</v>
      </c>
      <c r="H728" s="20"/>
      <c r="K728" s="20">
        <f>SUM(K719:K727)</f>
        <v>952704</v>
      </c>
    </row>
    <row r="730" spans="1:11" x14ac:dyDescent="0.25">
      <c r="A730" s="3">
        <v>43171</v>
      </c>
      <c r="B730" s="12" t="s">
        <v>28</v>
      </c>
      <c r="C730" s="12" t="s">
        <v>102</v>
      </c>
      <c r="D730" s="12" t="s">
        <v>103</v>
      </c>
      <c r="E730" s="12" t="s">
        <v>104</v>
      </c>
      <c r="F730" s="12" t="s">
        <v>105</v>
      </c>
      <c r="G730" s="12" t="s">
        <v>165</v>
      </c>
      <c r="H730" s="12" t="s">
        <v>141</v>
      </c>
      <c r="I730" s="12" t="s">
        <v>34</v>
      </c>
      <c r="J730" s="12" t="s">
        <v>325</v>
      </c>
      <c r="K730" s="21" t="s">
        <v>122</v>
      </c>
    </row>
    <row r="731" spans="1:11" x14ac:dyDescent="0.25">
      <c r="A731" s="27" t="s">
        <v>177</v>
      </c>
      <c r="B731" s="12">
        <v>1</v>
      </c>
      <c r="C731" s="12" t="s">
        <v>210</v>
      </c>
      <c r="D731" s="12" t="s">
        <v>253</v>
      </c>
      <c r="E731" s="12" t="s">
        <v>40</v>
      </c>
      <c r="F731" s="14">
        <v>47733840</v>
      </c>
      <c r="G731" s="12"/>
      <c r="H731" s="12"/>
      <c r="I731" s="12"/>
      <c r="J731" s="12"/>
      <c r="K731" s="12"/>
    </row>
    <row r="732" spans="1:11" x14ac:dyDescent="0.25">
      <c r="B732" s="12">
        <v>2</v>
      </c>
      <c r="C732" s="18" t="s">
        <v>38</v>
      </c>
      <c r="D732" s="18" t="s">
        <v>277</v>
      </c>
      <c r="E732" s="18" t="s">
        <v>40</v>
      </c>
      <c r="F732" s="19">
        <v>1739418</v>
      </c>
      <c r="G732" s="12"/>
      <c r="H732" s="12"/>
      <c r="I732" s="12"/>
      <c r="J732" s="12"/>
      <c r="K732" s="12"/>
    </row>
    <row r="733" spans="1:11" x14ac:dyDescent="0.25">
      <c r="B733" s="12">
        <v>3</v>
      </c>
      <c r="C733" s="18" t="s">
        <v>49</v>
      </c>
      <c r="D733" s="18" t="s">
        <v>275</v>
      </c>
      <c r="E733" s="18" t="s">
        <v>40</v>
      </c>
      <c r="F733" s="19">
        <v>2058092</v>
      </c>
      <c r="G733" s="12"/>
      <c r="H733" s="12"/>
      <c r="I733" s="12"/>
      <c r="J733" s="12"/>
      <c r="K733" s="12"/>
    </row>
    <row r="734" spans="1:11" x14ac:dyDescent="0.25">
      <c r="B734" s="12">
        <v>4</v>
      </c>
      <c r="C734" s="18" t="s">
        <v>43</v>
      </c>
      <c r="D734" s="18" t="s">
        <v>279</v>
      </c>
      <c r="E734" s="18" t="s">
        <v>40</v>
      </c>
      <c r="F734" s="19">
        <v>1512270</v>
      </c>
      <c r="G734" s="12"/>
      <c r="H734" s="12"/>
      <c r="I734" s="12"/>
      <c r="J734" s="12"/>
      <c r="K734" s="12"/>
    </row>
    <row r="735" spans="1:11" x14ac:dyDescent="0.25">
      <c r="B735" s="12">
        <v>5</v>
      </c>
      <c r="C735" s="18" t="s">
        <v>46</v>
      </c>
      <c r="D735" s="18" t="s">
        <v>276</v>
      </c>
      <c r="E735" s="18" t="s">
        <v>40</v>
      </c>
      <c r="F735" s="19">
        <v>871590</v>
      </c>
      <c r="G735" s="12"/>
      <c r="H735" s="19"/>
      <c r="I735" s="19"/>
      <c r="J735" s="19"/>
      <c r="K735" s="19"/>
    </row>
    <row r="736" spans="1:11" x14ac:dyDescent="0.25">
      <c r="B736" s="12">
        <v>6</v>
      </c>
      <c r="C736" s="18" t="s">
        <v>59</v>
      </c>
      <c r="D736" s="18" t="s">
        <v>280</v>
      </c>
      <c r="E736" s="18" t="s">
        <v>40</v>
      </c>
      <c r="F736" s="19">
        <v>1731719</v>
      </c>
      <c r="G736" s="12"/>
      <c r="H736" s="19"/>
      <c r="I736" s="19"/>
      <c r="J736" s="19"/>
      <c r="K736" s="19">
        <v>952704</v>
      </c>
    </row>
    <row r="737" spans="1:11" x14ac:dyDescent="0.25">
      <c r="B737" s="12">
        <v>7</v>
      </c>
      <c r="C737" s="18" t="s">
        <v>264</v>
      </c>
      <c r="D737" s="18"/>
      <c r="E737" s="18" t="s">
        <v>40</v>
      </c>
      <c r="F737" s="19">
        <v>1452241</v>
      </c>
      <c r="G737" s="12"/>
      <c r="H737" s="19"/>
      <c r="I737" s="19"/>
      <c r="J737" s="19"/>
      <c r="K737" s="19"/>
    </row>
    <row r="738" spans="1:11" x14ac:dyDescent="0.25">
      <c r="B738" s="12">
        <v>8</v>
      </c>
      <c r="C738" s="18" t="s">
        <v>159</v>
      </c>
      <c r="D738" s="18"/>
      <c r="E738" s="18" t="s">
        <v>40</v>
      </c>
      <c r="F738" s="19">
        <v>46463</v>
      </c>
      <c r="G738" s="12"/>
      <c r="H738" s="19"/>
      <c r="I738" s="19"/>
      <c r="J738" s="19"/>
      <c r="K738" s="19"/>
    </row>
    <row r="739" spans="1:11" x14ac:dyDescent="0.25">
      <c r="B739" s="12">
        <v>9</v>
      </c>
      <c r="C739" s="18" t="s">
        <v>205</v>
      </c>
      <c r="D739" s="18"/>
      <c r="E739" s="18" t="s">
        <v>40</v>
      </c>
      <c r="F739" s="19">
        <v>192938</v>
      </c>
      <c r="G739" s="12"/>
      <c r="H739" s="19"/>
      <c r="I739" s="19"/>
      <c r="J739" s="19"/>
      <c r="K739" s="19"/>
    </row>
    <row r="740" spans="1:11" x14ac:dyDescent="0.25">
      <c r="F740" s="20">
        <f>SUM(F731:F739)</f>
        <v>57338571</v>
      </c>
      <c r="H740" s="20"/>
      <c r="K740" s="20">
        <f>SUM(K731:K739)</f>
        <v>952704</v>
      </c>
    </row>
    <row r="742" spans="1:11" x14ac:dyDescent="0.25">
      <c r="A742" s="3">
        <v>43202</v>
      </c>
      <c r="B742" s="12" t="s">
        <v>28</v>
      </c>
      <c r="C742" s="12" t="s">
        <v>102</v>
      </c>
      <c r="D742" s="12" t="s">
        <v>103</v>
      </c>
      <c r="E742" s="12" t="s">
        <v>104</v>
      </c>
      <c r="F742" s="12" t="s">
        <v>105</v>
      </c>
      <c r="G742" s="12" t="s">
        <v>165</v>
      </c>
      <c r="H742" s="12" t="s">
        <v>141</v>
      </c>
      <c r="I742" s="12" t="s">
        <v>34</v>
      </c>
      <c r="J742" s="12" t="s">
        <v>325</v>
      </c>
      <c r="K742" s="21" t="s">
        <v>122</v>
      </c>
    </row>
    <row r="743" spans="1:11" x14ac:dyDescent="0.25">
      <c r="A743" s="27" t="s">
        <v>176</v>
      </c>
      <c r="B743" s="12">
        <v>1</v>
      </c>
      <c r="C743" s="12" t="s">
        <v>210</v>
      </c>
      <c r="D743" s="12" t="s">
        <v>253</v>
      </c>
      <c r="E743" s="12" t="s">
        <v>40</v>
      </c>
      <c r="F743" s="14">
        <v>47733840</v>
      </c>
      <c r="G743" s="12"/>
      <c r="H743" s="12"/>
      <c r="I743" s="12"/>
      <c r="J743" s="12"/>
      <c r="K743" s="12"/>
    </row>
    <row r="744" spans="1:11" x14ac:dyDescent="0.25">
      <c r="B744" s="12">
        <v>2</v>
      </c>
      <c r="C744" s="18" t="s">
        <v>38</v>
      </c>
      <c r="D744" s="18" t="s">
        <v>277</v>
      </c>
      <c r="E744" s="18" t="s">
        <v>40</v>
      </c>
      <c r="F744" s="19">
        <v>1940844</v>
      </c>
      <c r="G744" s="12"/>
      <c r="H744" s="12"/>
      <c r="I744" s="12"/>
      <c r="J744" s="12"/>
      <c r="K744" s="12"/>
    </row>
    <row r="745" spans="1:11" x14ac:dyDescent="0.25">
      <c r="B745" s="12">
        <v>3</v>
      </c>
      <c r="C745" s="18" t="s">
        <v>49</v>
      </c>
      <c r="D745" s="18" t="s">
        <v>275</v>
      </c>
      <c r="E745" s="18" t="s">
        <v>40</v>
      </c>
      <c r="F745" s="19">
        <v>3719110</v>
      </c>
      <c r="G745" s="12"/>
      <c r="H745" s="12"/>
      <c r="I745" s="12"/>
      <c r="J745" s="12"/>
      <c r="K745" s="12"/>
    </row>
    <row r="746" spans="1:11" x14ac:dyDescent="0.25">
      <c r="B746" s="12">
        <v>4</v>
      </c>
      <c r="C746" s="18" t="s">
        <v>43</v>
      </c>
      <c r="D746" s="18" t="s">
        <v>279</v>
      </c>
      <c r="E746" s="18" t="s">
        <v>40</v>
      </c>
      <c r="F746" s="19">
        <v>2683462</v>
      </c>
      <c r="G746" s="12"/>
      <c r="H746" s="12"/>
      <c r="I746" s="12"/>
      <c r="J746" s="12"/>
      <c r="K746" s="12"/>
    </row>
    <row r="747" spans="1:11" x14ac:dyDescent="0.25">
      <c r="B747" s="12">
        <v>5</v>
      </c>
      <c r="C747" s="18" t="s">
        <v>46</v>
      </c>
      <c r="D747" s="18" t="s">
        <v>276</v>
      </c>
      <c r="E747" s="18" t="s">
        <v>40</v>
      </c>
      <c r="F747" s="19">
        <v>1991681</v>
      </c>
      <c r="G747" s="12"/>
      <c r="H747" s="19"/>
      <c r="I747" s="19"/>
      <c r="J747" s="19"/>
      <c r="K747" s="19"/>
    </row>
    <row r="748" spans="1:11" x14ac:dyDescent="0.25">
      <c r="B748" s="12">
        <v>6</v>
      </c>
      <c r="C748" s="18" t="s">
        <v>59</v>
      </c>
      <c r="D748" s="18" t="s">
        <v>280</v>
      </c>
      <c r="E748" s="18" t="s">
        <v>40</v>
      </c>
      <c r="F748" s="19">
        <v>1941807</v>
      </c>
      <c r="G748" s="12"/>
      <c r="H748" s="19"/>
      <c r="I748" s="19"/>
      <c r="J748" s="19"/>
      <c r="K748" s="19"/>
    </row>
    <row r="749" spans="1:11" x14ac:dyDescent="0.25">
      <c r="B749" s="12">
        <v>7</v>
      </c>
      <c r="C749" s="18" t="s">
        <v>264</v>
      </c>
      <c r="D749" s="18"/>
      <c r="E749" s="18" t="s">
        <v>40</v>
      </c>
      <c r="F749" s="19">
        <v>1452241</v>
      </c>
      <c r="G749" s="12"/>
      <c r="H749" s="19"/>
      <c r="I749" s="19"/>
      <c r="J749" s="19"/>
      <c r="K749" s="19"/>
    </row>
    <row r="750" spans="1:11" x14ac:dyDescent="0.25">
      <c r="B750" s="12">
        <v>8</v>
      </c>
      <c r="C750" s="18" t="s">
        <v>159</v>
      </c>
      <c r="D750" s="18"/>
      <c r="E750" s="18" t="s">
        <v>40</v>
      </c>
      <c r="F750" s="19">
        <v>46463</v>
      </c>
      <c r="G750" s="12"/>
      <c r="H750" s="19"/>
      <c r="I750" s="19"/>
      <c r="J750" s="19"/>
      <c r="K750" s="19"/>
    </row>
    <row r="751" spans="1:11" x14ac:dyDescent="0.25">
      <c r="B751" s="12">
        <v>9</v>
      </c>
      <c r="C751" s="18" t="s">
        <v>205</v>
      </c>
      <c r="D751" s="18"/>
      <c r="E751" s="18" t="s">
        <v>40</v>
      </c>
      <c r="F751" s="19">
        <v>192938</v>
      </c>
      <c r="G751" s="12"/>
      <c r="H751" s="19"/>
      <c r="I751" s="19"/>
      <c r="J751" s="19"/>
      <c r="K751" s="19"/>
    </row>
    <row r="752" spans="1:11" x14ac:dyDescent="0.25">
      <c r="F752" s="20">
        <f>SUM(F743:F751)</f>
        <v>61702386</v>
      </c>
      <c r="H752" s="20"/>
      <c r="K752" s="20">
        <f>SUM(K743:K751)</f>
        <v>0</v>
      </c>
    </row>
    <row r="754" spans="1:11" x14ac:dyDescent="0.25">
      <c r="A754" s="3">
        <v>43232</v>
      </c>
      <c r="B754" s="12" t="s">
        <v>28</v>
      </c>
      <c r="C754" s="12" t="s">
        <v>102</v>
      </c>
      <c r="D754" s="12" t="s">
        <v>103</v>
      </c>
      <c r="E754" s="12" t="s">
        <v>104</v>
      </c>
      <c r="F754" s="12" t="s">
        <v>105</v>
      </c>
      <c r="G754" s="12" t="s">
        <v>165</v>
      </c>
      <c r="H754" s="12" t="s">
        <v>141</v>
      </c>
      <c r="I754" s="12" t="s">
        <v>34</v>
      </c>
      <c r="J754" s="12" t="s">
        <v>325</v>
      </c>
      <c r="K754" s="21" t="s">
        <v>122</v>
      </c>
    </row>
    <row r="755" spans="1:11" x14ac:dyDescent="0.25">
      <c r="A755" s="27" t="s">
        <v>175</v>
      </c>
      <c r="B755" s="12">
        <v>1</v>
      </c>
      <c r="C755" s="12" t="s">
        <v>210</v>
      </c>
      <c r="D755" s="12" t="s">
        <v>253</v>
      </c>
      <c r="E755" s="12" t="s">
        <v>40</v>
      </c>
      <c r="F755" s="14">
        <v>47733840</v>
      </c>
      <c r="G755" s="12"/>
      <c r="H755" s="12"/>
      <c r="I755" s="12"/>
      <c r="J755" s="12"/>
      <c r="K755" s="12"/>
    </row>
    <row r="756" spans="1:11" x14ac:dyDescent="0.25">
      <c r="B756" s="12">
        <v>2</v>
      </c>
      <c r="C756" s="18" t="s">
        <v>38</v>
      </c>
      <c r="D756" s="18" t="s">
        <v>277</v>
      </c>
      <c r="E756" s="18" t="s">
        <v>40</v>
      </c>
      <c r="F756" s="19">
        <v>3340239</v>
      </c>
      <c r="G756" s="12"/>
      <c r="H756" s="12"/>
      <c r="I756" s="12"/>
      <c r="J756" s="12"/>
      <c r="K756" s="12"/>
    </row>
    <row r="757" spans="1:11" x14ac:dyDescent="0.25">
      <c r="B757" s="12">
        <v>3</v>
      </c>
      <c r="C757" s="18" t="s">
        <v>49</v>
      </c>
      <c r="D757" s="18" t="s">
        <v>275</v>
      </c>
      <c r="E757" s="18" t="s">
        <v>40</v>
      </c>
      <c r="F757" s="19">
        <v>4585713</v>
      </c>
      <c r="G757" s="12"/>
      <c r="H757" s="12"/>
      <c r="I757" s="12"/>
      <c r="J757" s="12"/>
      <c r="K757" s="12"/>
    </row>
    <row r="758" spans="1:11" x14ac:dyDescent="0.25">
      <c r="B758" s="12">
        <v>4</v>
      </c>
      <c r="C758" s="18" t="s">
        <v>43</v>
      </c>
      <c r="D758" s="18" t="s">
        <v>279</v>
      </c>
      <c r="E758" s="18" t="s">
        <v>40</v>
      </c>
      <c r="F758" s="19">
        <v>3212226</v>
      </c>
      <c r="G758" s="12"/>
      <c r="H758" s="12"/>
      <c r="I758" s="12"/>
      <c r="J758" s="12"/>
      <c r="K758" s="12"/>
    </row>
    <row r="759" spans="1:11" x14ac:dyDescent="0.25">
      <c r="B759" s="12">
        <v>5</v>
      </c>
      <c r="C759" s="18" t="s">
        <v>46</v>
      </c>
      <c r="D759" s="18" t="s">
        <v>276</v>
      </c>
      <c r="E759" s="18" t="s">
        <v>40</v>
      </c>
      <c r="F759" s="19">
        <v>1991681</v>
      </c>
      <c r="G759" s="12"/>
      <c r="H759" s="19"/>
      <c r="I759" s="19"/>
      <c r="J759" s="19"/>
      <c r="K759" s="19"/>
    </row>
    <row r="760" spans="1:11" x14ac:dyDescent="0.25">
      <c r="B760" s="12">
        <v>6</v>
      </c>
      <c r="C760" s="18" t="s">
        <v>59</v>
      </c>
      <c r="D760" s="18" t="s">
        <v>280</v>
      </c>
      <c r="E760" s="18" t="s">
        <v>40</v>
      </c>
      <c r="F760" s="19">
        <v>2118382</v>
      </c>
      <c r="G760" s="12"/>
      <c r="H760" s="19"/>
      <c r="I760" s="19"/>
      <c r="J760" s="19"/>
      <c r="K760" s="19"/>
    </row>
    <row r="761" spans="1:11" x14ac:dyDescent="0.25">
      <c r="B761" s="12">
        <v>7</v>
      </c>
      <c r="C761" s="18" t="s">
        <v>264</v>
      </c>
      <c r="D761" s="18"/>
      <c r="E761" s="18" t="s">
        <v>40</v>
      </c>
      <c r="F761" s="19">
        <v>1452241</v>
      </c>
      <c r="G761" s="12"/>
      <c r="H761" s="19"/>
      <c r="I761" s="19"/>
      <c r="J761" s="19"/>
      <c r="K761" s="19"/>
    </row>
    <row r="762" spans="1:11" x14ac:dyDescent="0.25">
      <c r="B762" s="12">
        <v>8</v>
      </c>
      <c r="C762" s="18" t="s">
        <v>159</v>
      </c>
      <c r="D762" s="18"/>
      <c r="E762" s="18" t="s">
        <v>40</v>
      </c>
      <c r="F762" s="19">
        <v>46463</v>
      </c>
      <c r="G762" s="12"/>
      <c r="H762" s="19"/>
      <c r="I762" s="19"/>
      <c r="J762" s="19"/>
      <c r="K762" s="19"/>
    </row>
    <row r="763" spans="1:11" x14ac:dyDescent="0.25">
      <c r="B763" s="12">
        <v>9</v>
      </c>
      <c r="C763" s="18" t="s">
        <v>309</v>
      </c>
      <c r="D763" s="18"/>
      <c r="E763" s="18" t="s">
        <v>40</v>
      </c>
      <c r="F763" s="19">
        <v>612501</v>
      </c>
      <c r="G763" s="12"/>
      <c r="H763" s="19"/>
      <c r="I763" s="19"/>
      <c r="J763" s="19"/>
      <c r="K763" s="19"/>
    </row>
    <row r="764" spans="1:11" x14ac:dyDescent="0.25">
      <c r="F764" s="20">
        <f>SUM(F755:F763)</f>
        <v>65093286</v>
      </c>
      <c r="H764" s="20"/>
      <c r="K764" s="20">
        <f>SUM(K755:K763)</f>
        <v>0</v>
      </c>
    </row>
    <row r="766" spans="1:11" x14ac:dyDescent="0.25">
      <c r="A766" s="3">
        <v>43263</v>
      </c>
      <c r="B766" s="12" t="s">
        <v>28</v>
      </c>
      <c r="C766" s="12" t="s">
        <v>102</v>
      </c>
      <c r="D766" s="12" t="s">
        <v>103</v>
      </c>
      <c r="E766" s="12" t="s">
        <v>104</v>
      </c>
      <c r="F766" s="12" t="s">
        <v>105</v>
      </c>
      <c r="G766" s="12" t="s">
        <v>165</v>
      </c>
      <c r="H766" s="12" t="s">
        <v>141</v>
      </c>
      <c r="I766" s="12" t="s">
        <v>34</v>
      </c>
      <c r="J766" s="12" t="s">
        <v>325</v>
      </c>
      <c r="K766" s="21" t="s">
        <v>122</v>
      </c>
    </row>
    <row r="767" spans="1:11" x14ac:dyDescent="0.25">
      <c r="A767" s="27" t="s">
        <v>146</v>
      </c>
      <c r="B767" s="12">
        <v>1</v>
      </c>
      <c r="C767" s="12" t="s">
        <v>210</v>
      </c>
      <c r="D767" s="12" t="s">
        <v>253</v>
      </c>
      <c r="E767" s="12" t="s">
        <v>40</v>
      </c>
      <c r="F767" s="14">
        <v>47733840</v>
      </c>
      <c r="G767" s="12"/>
      <c r="H767" s="12"/>
      <c r="I767" s="12"/>
      <c r="J767" s="12"/>
      <c r="K767" s="12"/>
    </row>
    <row r="768" spans="1:11" x14ac:dyDescent="0.25">
      <c r="B768" s="12">
        <v>2</v>
      </c>
      <c r="C768" s="18" t="s">
        <v>38</v>
      </c>
      <c r="D768" s="18" t="s">
        <v>277</v>
      </c>
      <c r="E768" s="18" t="s">
        <v>40</v>
      </c>
      <c r="F768" s="19">
        <v>1944256</v>
      </c>
      <c r="G768" s="12"/>
      <c r="H768" s="12"/>
      <c r="I768" s="12"/>
      <c r="J768" s="12"/>
      <c r="K768" s="12"/>
    </row>
    <row r="769" spans="1:11" x14ac:dyDescent="0.25">
      <c r="B769" s="12">
        <v>3</v>
      </c>
      <c r="C769" s="18" t="s">
        <v>49</v>
      </c>
      <c r="D769" s="18" t="s">
        <v>275</v>
      </c>
      <c r="E769" s="18" t="s">
        <v>40</v>
      </c>
      <c r="F769" s="19">
        <v>6766745</v>
      </c>
      <c r="G769" s="12"/>
      <c r="H769" s="12"/>
      <c r="I769" s="12"/>
      <c r="J769" s="12"/>
      <c r="K769" s="12"/>
    </row>
    <row r="770" spans="1:11" x14ac:dyDescent="0.25">
      <c r="B770" s="12">
        <v>4</v>
      </c>
      <c r="C770" s="18" t="s">
        <v>43</v>
      </c>
      <c r="D770" s="18" t="s">
        <v>279</v>
      </c>
      <c r="E770" s="18" t="s">
        <v>40</v>
      </c>
      <c r="F770" s="19">
        <v>3852728</v>
      </c>
      <c r="G770" s="12"/>
      <c r="H770" s="12"/>
      <c r="I770" s="12"/>
      <c r="J770" s="12"/>
      <c r="K770" s="12"/>
    </row>
    <row r="771" spans="1:11" x14ac:dyDescent="0.25">
      <c r="B771" s="12">
        <v>5</v>
      </c>
      <c r="C771" s="18" t="s">
        <v>46</v>
      </c>
      <c r="D771" s="18" t="s">
        <v>276</v>
      </c>
      <c r="E771" s="18" t="s">
        <v>40</v>
      </c>
      <c r="F771" s="19">
        <v>1991681</v>
      </c>
      <c r="G771" s="12"/>
      <c r="H771" s="19"/>
      <c r="I771" s="19"/>
      <c r="J771" s="19"/>
      <c r="K771" s="19"/>
    </row>
    <row r="772" spans="1:11" x14ac:dyDescent="0.25">
      <c r="B772" s="12">
        <v>6</v>
      </c>
      <c r="C772" s="18" t="s">
        <v>59</v>
      </c>
      <c r="D772" s="18" t="s">
        <v>280</v>
      </c>
      <c r="E772" s="18" t="s">
        <v>40</v>
      </c>
      <c r="F772" s="19">
        <v>2118382</v>
      </c>
      <c r="G772" s="12"/>
      <c r="H772" s="19"/>
      <c r="I772" s="19"/>
      <c r="J772" s="19"/>
      <c r="K772" s="19"/>
    </row>
    <row r="773" spans="1:11" x14ac:dyDescent="0.25">
      <c r="B773" s="12">
        <v>7</v>
      </c>
      <c r="C773" s="18" t="s">
        <v>264</v>
      </c>
      <c r="D773" s="18"/>
      <c r="E773" s="18" t="s">
        <v>40</v>
      </c>
      <c r="F773" s="19">
        <v>1452241</v>
      </c>
      <c r="G773" s="12"/>
      <c r="H773" s="19"/>
      <c r="I773" s="19"/>
      <c r="J773" s="19"/>
      <c r="K773" s="19"/>
    </row>
    <row r="774" spans="1:11" x14ac:dyDescent="0.25">
      <c r="B774" s="12">
        <v>8</v>
      </c>
      <c r="C774" s="18" t="s">
        <v>465</v>
      </c>
      <c r="D774" s="18"/>
      <c r="E774" s="18" t="s">
        <v>40</v>
      </c>
      <c r="F774" s="19">
        <v>110075</v>
      </c>
      <c r="G774" s="12"/>
      <c r="H774" s="19"/>
      <c r="I774" s="19"/>
      <c r="J774" s="19"/>
      <c r="K774" s="19"/>
    </row>
    <row r="775" spans="1:11" x14ac:dyDescent="0.25">
      <c r="B775" s="12">
        <v>9</v>
      </c>
      <c r="C775" s="18" t="s">
        <v>159</v>
      </c>
      <c r="D775" s="18"/>
      <c r="E775" s="18" t="s">
        <v>40</v>
      </c>
      <c r="F775" s="19">
        <v>46463</v>
      </c>
      <c r="G775" s="12"/>
      <c r="H775" s="19"/>
      <c r="I775" s="19"/>
      <c r="J775" s="19"/>
      <c r="K775" s="19"/>
    </row>
    <row r="776" spans="1:11" x14ac:dyDescent="0.25">
      <c r="F776" s="20">
        <f>SUM(F767:F775)</f>
        <v>66016411</v>
      </c>
      <c r="H776" s="20"/>
      <c r="K776" s="20">
        <f>SUM(K767:K775)</f>
        <v>0</v>
      </c>
    </row>
    <row r="778" spans="1:11" x14ac:dyDescent="0.25">
      <c r="A778" s="3">
        <v>43293</v>
      </c>
      <c r="B778" s="12" t="s">
        <v>28</v>
      </c>
      <c r="C778" s="12" t="s">
        <v>102</v>
      </c>
      <c r="D778" s="12" t="s">
        <v>103</v>
      </c>
      <c r="E778" s="12" t="s">
        <v>104</v>
      </c>
      <c r="F778" s="12" t="s">
        <v>105</v>
      </c>
      <c r="G778" s="12" t="s">
        <v>165</v>
      </c>
      <c r="H778" s="12" t="s">
        <v>141</v>
      </c>
      <c r="I778" s="12" t="s">
        <v>34</v>
      </c>
      <c r="J778" s="12" t="s">
        <v>325</v>
      </c>
      <c r="K778" s="21" t="s">
        <v>122</v>
      </c>
    </row>
    <row r="779" spans="1:11" x14ac:dyDescent="0.25">
      <c r="A779" s="27" t="s">
        <v>147</v>
      </c>
      <c r="B779" s="12">
        <v>1</v>
      </c>
      <c r="C779" s="12" t="s">
        <v>210</v>
      </c>
      <c r="D779" s="12" t="s">
        <v>253</v>
      </c>
      <c r="E779" s="12" t="s">
        <v>40</v>
      </c>
      <c r="F779" s="14">
        <v>47733840</v>
      </c>
      <c r="G779" s="12"/>
      <c r="H779" s="12"/>
      <c r="I779" s="12"/>
      <c r="J779" s="12"/>
      <c r="K779" s="12"/>
    </row>
    <row r="780" spans="1:11" x14ac:dyDescent="0.25">
      <c r="B780" s="12">
        <v>2</v>
      </c>
      <c r="C780" s="18" t="s">
        <v>38</v>
      </c>
      <c r="D780" s="18" t="s">
        <v>277</v>
      </c>
      <c r="E780" s="18" t="s">
        <v>40</v>
      </c>
      <c r="F780" s="19">
        <v>1434657</v>
      </c>
      <c r="G780" s="12"/>
      <c r="H780" s="12"/>
      <c r="I780" s="12"/>
      <c r="J780" s="12"/>
      <c r="K780" s="12"/>
    </row>
    <row r="781" spans="1:11" x14ac:dyDescent="0.25">
      <c r="B781" s="12">
        <v>3</v>
      </c>
      <c r="C781" s="18" t="s">
        <v>49</v>
      </c>
      <c r="D781" s="18" t="s">
        <v>275</v>
      </c>
      <c r="E781" s="18" t="s">
        <v>40</v>
      </c>
      <c r="F781" s="19">
        <v>7477948</v>
      </c>
      <c r="G781" s="12"/>
      <c r="H781" s="12"/>
      <c r="I781" s="12"/>
      <c r="J781" s="12"/>
      <c r="K781" s="12"/>
    </row>
    <row r="782" spans="1:11" x14ac:dyDescent="0.25">
      <c r="B782" s="12">
        <v>4</v>
      </c>
      <c r="C782" s="18" t="s">
        <v>43</v>
      </c>
      <c r="D782" s="18" t="s">
        <v>279</v>
      </c>
      <c r="E782" s="18" t="s">
        <v>40</v>
      </c>
      <c r="F782" s="19">
        <v>4767631</v>
      </c>
      <c r="G782" s="12"/>
      <c r="H782" s="12"/>
      <c r="I782" s="12"/>
      <c r="J782" s="12"/>
      <c r="K782" s="12"/>
    </row>
    <row r="783" spans="1:11" x14ac:dyDescent="0.25">
      <c r="B783" s="12">
        <v>5</v>
      </c>
      <c r="C783" s="18" t="s">
        <v>46</v>
      </c>
      <c r="D783" s="18" t="s">
        <v>276</v>
      </c>
      <c r="E783" s="18" t="s">
        <v>40</v>
      </c>
      <c r="F783" s="19">
        <v>1991681</v>
      </c>
      <c r="G783" s="12"/>
      <c r="H783" s="19"/>
      <c r="I783" s="19"/>
      <c r="J783" s="19"/>
      <c r="K783" s="19"/>
    </row>
    <row r="784" spans="1:11" x14ac:dyDescent="0.25">
      <c r="B784" s="12">
        <v>6</v>
      </c>
      <c r="C784" s="18" t="s">
        <v>59</v>
      </c>
      <c r="D784" s="18" t="s">
        <v>280</v>
      </c>
      <c r="E784" s="18" t="s">
        <v>40</v>
      </c>
      <c r="F784" s="19">
        <v>2226270</v>
      </c>
      <c r="G784" s="12"/>
      <c r="H784" s="19"/>
      <c r="I784" s="19"/>
      <c r="J784" s="19"/>
      <c r="K784" s="19"/>
    </row>
    <row r="785" spans="1:11" x14ac:dyDescent="0.25">
      <c r="B785" s="12">
        <v>7</v>
      </c>
      <c r="C785" s="18" t="s">
        <v>264</v>
      </c>
      <c r="D785" s="18"/>
      <c r="E785" s="18" t="s">
        <v>40</v>
      </c>
      <c r="F785" s="19">
        <v>1452241</v>
      </c>
      <c r="G785" s="12"/>
      <c r="H785" s="19"/>
      <c r="I785" s="19"/>
      <c r="J785" s="19"/>
      <c r="K785" s="19"/>
    </row>
    <row r="786" spans="1:11" x14ac:dyDescent="0.25">
      <c r="B786" s="12">
        <v>8</v>
      </c>
      <c r="C786" s="18" t="s">
        <v>159</v>
      </c>
      <c r="D786" s="18"/>
      <c r="E786" s="18" t="s">
        <v>40</v>
      </c>
      <c r="F786" s="19">
        <v>46463</v>
      </c>
      <c r="G786" s="12"/>
      <c r="H786" s="19"/>
      <c r="I786" s="19"/>
      <c r="J786" s="19"/>
      <c r="K786" s="19"/>
    </row>
    <row r="787" spans="1:11" x14ac:dyDescent="0.25">
      <c r="F787" s="20">
        <f>SUM(F779:F786)</f>
        <v>67130731</v>
      </c>
      <c r="H787" s="20"/>
      <c r="K787" s="20">
        <f>SUM(K779:K786)</f>
        <v>0</v>
      </c>
    </row>
    <row r="789" spans="1:11" x14ac:dyDescent="0.25">
      <c r="A789" s="3">
        <v>43324</v>
      </c>
      <c r="B789" s="12" t="s">
        <v>28</v>
      </c>
      <c r="C789" s="12" t="s">
        <v>102</v>
      </c>
      <c r="D789" s="12" t="s">
        <v>103</v>
      </c>
      <c r="E789" s="12" t="s">
        <v>104</v>
      </c>
      <c r="F789" s="12" t="s">
        <v>105</v>
      </c>
      <c r="G789" s="12" t="s">
        <v>165</v>
      </c>
      <c r="H789" s="12" t="s">
        <v>141</v>
      </c>
      <c r="I789" s="12" t="s">
        <v>34</v>
      </c>
      <c r="J789" s="12" t="s">
        <v>325</v>
      </c>
      <c r="K789" s="21" t="s">
        <v>122</v>
      </c>
    </row>
    <row r="790" spans="1:11" x14ac:dyDescent="0.25">
      <c r="A790" s="27" t="s">
        <v>161</v>
      </c>
      <c r="B790" s="12">
        <v>1</v>
      </c>
      <c r="C790" s="12" t="s">
        <v>210</v>
      </c>
      <c r="D790" s="12" t="s">
        <v>253</v>
      </c>
      <c r="E790" s="12" t="s">
        <v>40</v>
      </c>
      <c r="F790" s="14">
        <v>47733840</v>
      </c>
      <c r="G790" s="12"/>
      <c r="H790" s="12"/>
      <c r="I790" s="12"/>
      <c r="J790" s="12"/>
      <c r="K790" s="12"/>
    </row>
    <row r="791" spans="1:11" x14ac:dyDescent="0.25">
      <c r="B791" s="12">
        <v>2</v>
      </c>
      <c r="C791" s="18" t="s">
        <v>38</v>
      </c>
      <c r="D791" s="18" t="s">
        <v>277</v>
      </c>
      <c r="E791" s="18" t="s">
        <v>40</v>
      </c>
      <c r="F791" s="19">
        <v>2900985</v>
      </c>
      <c r="G791" s="12"/>
      <c r="H791" s="12"/>
      <c r="I791" s="12"/>
      <c r="J791" s="12"/>
      <c r="K791" s="12"/>
    </row>
    <row r="792" spans="1:11" x14ac:dyDescent="0.25">
      <c r="B792" s="12">
        <v>3</v>
      </c>
      <c r="C792" s="18" t="s">
        <v>49</v>
      </c>
      <c r="D792" s="18" t="s">
        <v>275</v>
      </c>
      <c r="E792" s="18" t="s">
        <v>40</v>
      </c>
      <c r="F792" s="19">
        <v>8564702</v>
      </c>
      <c r="G792" s="12"/>
      <c r="H792" s="12"/>
      <c r="I792" s="12"/>
      <c r="J792" s="12"/>
      <c r="K792" s="12"/>
    </row>
    <row r="793" spans="1:11" x14ac:dyDescent="0.25">
      <c r="B793" s="12">
        <v>4</v>
      </c>
      <c r="C793" s="18" t="s">
        <v>43</v>
      </c>
      <c r="D793" s="18" t="s">
        <v>279</v>
      </c>
      <c r="E793" s="18" t="s">
        <v>40</v>
      </c>
      <c r="F793" s="19">
        <v>5622508</v>
      </c>
      <c r="G793" s="12"/>
      <c r="H793" s="12"/>
      <c r="I793" s="12"/>
      <c r="J793" s="12"/>
      <c r="K793" s="12"/>
    </row>
    <row r="794" spans="1:11" x14ac:dyDescent="0.25">
      <c r="B794" s="12">
        <v>5</v>
      </c>
      <c r="C794" s="18" t="s">
        <v>46</v>
      </c>
      <c r="D794" s="18" t="s">
        <v>276</v>
      </c>
      <c r="E794" s="18" t="s">
        <v>40</v>
      </c>
      <c r="F794" s="19">
        <v>1991681</v>
      </c>
      <c r="G794" s="12"/>
      <c r="H794" s="19"/>
      <c r="I794" s="19"/>
      <c r="J794" s="19"/>
      <c r="K794" s="19"/>
    </row>
    <row r="795" spans="1:11" x14ac:dyDescent="0.25">
      <c r="B795" s="12">
        <v>6</v>
      </c>
      <c r="C795" s="18" t="s">
        <v>59</v>
      </c>
      <c r="D795" s="18" t="s">
        <v>280</v>
      </c>
      <c r="E795" s="18" t="s">
        <v>40</v>
      </c>
      <c r="F795" s="19">
        <v>2226270</v>
      </c>
      <c r="G795" s="12"/>
      <c r="H795" s="19"/>
      <c r="I795" s="19"/>
      <c r="J795" s="19"/>
      <c r="K795" s="19"/>
    </row>
    <row r="796" spans="1:11" x14ac:dyDescent="0.25">
      <c r="B796" s="12">
        <v>7</v>
      </c>
      <c r="C796" s="18" t="s">
        <v>264</v>
      </c>
      <c r="D796" s="18"/>
      <c r="E796" s="18" t="s">
        <v>40</v>
      </c>
      <c r="F796" s="19">
        <v>1452241</v>
      </c>
      <c r="G796" s="12"/>
      <c r="H796" s="19"/>
      <c r="I796" s="19"/>
      <c r="J796" s="19"/>
      <c r="K796" s="19"/>
    </row>
    <row r="797" spans="1:11" x14ac:dyDescent="0.25">
      <c r="B797" s="12">
        <v>8</v>
      </c>
      <c r="C797" s="18" t="s">
        <v>470</v>
      </c>
      <c r="D797" s="18"/>
      <c r="E797" s="18" t="s">
        <v>40</v>
      </c>
      <c r="F797" s="19">
        <v>309664</v>
      </c>
      <c r="G797" s="12"/>
      <c r="H797" s="19"/>
      <c r="I797" s="19"/>
      <c r="J797" s="19"/>
      <c r="K797" s="19"/>
    </row>
    <row r="798" spans="1:11" x14ac:dyDescent="0.25">
      <c r="B798" s="12">
        <v>9</v>
      </c>
      <c r="C798" s="18" t="s">
        <v>471</v>
      </c>
      <c r="D798" s="18"/>
      <c r="E798" s="18" t="s">
        <v>40</v>
      </c>
      <c r="F798" s="19">
        <v>74288</v>
      </c>
      <c r="G798" s="12"/>
      <c r="H798" s="19"/>
      <c r="I798" s="19"/>
      <c r="J798" s="19"/>
      <c r="K798" s="19"/>
    </row>
    <row r="799" spans="1:11" x14ac:dyDescent="0.25">
      <c r="B799" s="12">
        <v>10</v>
      </c>
      <c r="C799" s="18" t="s">
        <v>159</v>
      </c>
      <c r="D799" s="18"/>
      <c r="E799" s="18" t="s">
        <v>40</v>
      </c>
      <c r="F799" s="19">
        <v>46463</v>
      </c>
      <c r="G799" s="12"/>
      <c r="H799" s="19"/>
      <c r="I799" s="19"/>
      <c r="J799" s="19"/>
      <c r="K799" s="19">
        <f>F799</f>
        <v>46463</v>
      </c>
    </row>
    <row r="800" spans="1:11" x14ac:dyDescent="0.25">
      <c r="F800" s="20">
        <f>SUM(F790:F799)</f>
        <v>70922642</v>
      </c>
      <c r="H800" s="20"/>
      <c r="K800" s="20">
        <f>SUM(K790:K799)</f>
        <v>46463</v>
      </c>
    </row>
    <row r="802" spans="1:11" x14ac:dyDescent="0.25">
      <c r="A802" s="3">
        <v>43355</v>
      </c>
      <c r="B802" s="12" t="s">
        <v>28</v>
      </c>
      <c r="C802" s="12" t="s">
        <v>102</v>
      </c>
      <c r="D802" s="12" t="s">
        <v>103</v>
      </c>
      <c r="E802" s="12" t="s">
        <v>104</v>
      </c>
      <c r="F802" s="12" t="s">
        <v>105</v>
      </c>
      <c r="G802" s="12" t="s">
        <v>165</v>
      </c>
      <c r="H802" s="12" t="s">
        <v>141</v>
      </c>
      <c r="I802" s="12" t="s">
        <v>34</v>
      </c>
      <c r="J802" s="12" t="s">
        <v>325</v>
      </c>
      <c r="K802" s="21" t="s">
        <v>122</v>
      </c>
    </row>
    <row r="803" spans="1:11" x14ac:dyDescent="0.25">
      <c r="A803" s="27" t="s">
        <v>162</v>
      </c>
      <c r="B803" s="12">
        <v>1</v>
      </c>
      <c r="C803" s="12" t="s">
        <v>210</v>
      </c>
      <c r="D803" s="12" t="s">
        <v>253</v>
      </c>
      <c r="E803" s="12" t="s">
        <v>40</v>
      </c>
      <c r="F803" s="14">
        <v>47733840</v>
      </c>
      <c r="G803" s="12"/>
      <c r="H803" s="12"/>
      <c r="I803" s="12"/>
      <c r="J803" s="12"/>
      <c r="K803" s="12"/>
    </row>
    <row r="804" spans="1:11" x14ac:dyDescent="0.25">
      <c r="B804" s="12">
        <v>2</v>
      </c>
      <c r="C804" s="18" t="s">
        <v>38</v>
      </c>
      <c r="D804" s="18" t="s">
        <v>277</v>
      </c>
      <c r="E804" s="18" t="s">
        <v>40</v>
      </c>
      <c r="F804" s="19">
        <v>2900985</v>
      </c>
      <c r="G804" s="12"/>
      <c r="H804" s="12"/>
      <c r="I804" s="12"/>
      <c r="J804" s="12"/>
      <c r="K804" s="12"/>
    </row>
    <row r="805" spans="1:11" x14ac:dyDescent="0.25">
      <c r="B805" s="12">
        <v>3</v>
      </c>
      <c r="C805" s="18" t="s">
        <v>49</v>
      </c>
      <c r="D805" s="18" t="s">
        <v>275</v>
      </c>
      <c r="E805" s="18" t="s">
        <v>40</v>
      </c>
      <c r="F805" s="19">
        <v>1086754</v>
      </c>
      <c r="G805" s="12"/>
      <c r="H805" s="12"/>
      <c r="I805" s="12"/>
      <c r="J805" s="12"/>
      <c r="K805" s="12"/>
    </row>
    <row r="806" spans="1:11" x14ac:dyDescent="0.25">
      <c r="B806" s="12">
        <v>4</v>
      </c>
      <c r="C806" s="18" t="s">
        <v>43</v>
      </c>
      <c r="D806" s="18" t="s">
        <v>279</v>
      </c>
      <c r="E806" s="18" t="s">
        <v>40</v>
      </c>
      <c r="F806" s="19">
        <v>5622508</v>
      </c>
      <c r="G806" s="12"/>
      <c r="H806" s="12"/>
      <c r="I806" s="12"/>
      <c r="J806" s="12"/>
      <c r="K806" s="12"/>
    </row>
    <row r="807" spans="1:11" x14ac:dyDescent="0.25">
      <c r="B807" s="12">
        <v>5</v>
      </c>
      <c r="C807" s="18" t="s">
        <v>46</v>
      </c>
      <c r="D807" s="18" t="s">
        <v>276</v>
      </c>
      <c r="E807" s="18" t="s">
        <v>40</v>
      </c>
      <c r="F807" s="19">
        <v>1991681</v>
      </c>
      <c r="G807" s="12"/>
      <c r="H807" s="19"/>
      <c r="I807" s="19"/>
      <c r="J807" s="19"/>
      <c r="K807" s="19"/>
    </row>
    <row r="808" spans="1:11" x14ac:dyDescent="0.25">
      <c r="B808" s="12">
        <v>6</v>
      </c>
      <c r="C808" s="18" t="s">
        <v>59</v>
      </c>
      <c r="D808" s="18" t="s">
        <v>280</v>
      </c>
      <c r="E808" s="18" t="s">
        <v>40</v>
      </c>
      <c r="F808" s="19">
        <v>2226270</v>
      </c>
      <c r="G808" s="12"/>
      <c r="H808" s="19"/>
      <c r="I808" s="19"/>
      <c r="J808" s="19"/>
      <c r="K808" s="19"/>
    </row>
    <row r="809" spans="1:11" x14ac:dyDescent="0.25">
      <c r="B809" s="12">
        <v>7</v>
      </c>
      <c r="C809" s="18" t="s">
        <v>264</v>
      </c>
      <c r="D809" s="18"/>
      <c r="E809" s="18" t="s">
        <v>40</v>
      </c>
      <c r="F809" s="19">
        <v>1452241</v>
      </c>
      <c r="G809" s="12"/>
      <c r="H809" s="19"/>
      <c r="I809" s="19"/>
      <c r="J809" s="19"/>
      <c r="K809" s="19"/>
    </row>
    <row r="810" spans="1:11" x14ac:dyDescent="0.25">
      <c r="B810" s="12">
        <v>8</v>
      </c>
      <c r="C810" s="18" t="s">
        <v>471</v>
      </c>
      <c r="D810" s="18"/>
      <c r="E810" s="18" t="s">
        <v>40</v>
      </c>
      <c r="F810" s="19">
        <v>74288</v>
      </c>
      <c r="G810" s="12"/>
      <c r="H810" s="19"/>
      <c r="I810" s="19"/>
      <c r="J810" s="19"/>
      <c r="K810" s="19"/>
    </row>
    <row r="811" spans="1:11" x14ac:dyDescent="0.25">
      <c r="B811" s="12">
        <v>9</v>
      </c>
      <c r="C811" s="18" t="s">
        <v>489</v>
      </c>
      <c r="D811" s="18"/>
      <c r="E811" s="18" t="s">
        <v>40</v>
      </c>
      <c r="F811" s="19">
        <v>73150</v>
      </c>
      <c r="G811" s="12"/>
      <c r="H811" s="19"/>
      <c r="I811" s="19"/>
      <c r="J811" s="19"/>
      <c r="K811" s="19"/>
    </row>
    <row r="812" spans="1:11" x14ac:dyDescent="0.25">
      <c r="B812" s="12">
        <v>10</v>
      </c>
      <c r="C812" s="18" t="s">
        <v>159</v>
      </c>
      <c r="D812" s="18"/>
      <c r="E812" s="18" t="s">
        <v>40</v>
      </c>
      <c r="F812" s="19">
        <v>46463</v>
      </c>
      <c r="G812" s="12"/>
      <c r="H812" s="19"/>
      <c r="I812" s="19"/>
      <c r="J812" s="19"/>
      <c r="K812" s="19">
        <f>F812</f>
        <v>46463</v>
      </c>
    </row>
    <row r="813" spans="1:11" x14ac:dyDescent="0.25">
      <c r="F813" s="20">
        <f>SUM(F803:F812)</f>
        <v>63208180</v>
      </c>
      <c r="H813" s="20"/>
      <c r="K813" s="20">
        <f>SUM(K803:K812)</f>
        <v>46463</v>
      </c>
    </row>
    <row r="816" spans="1:11" x14ac:dyDescent="0.25">
      <c r="A816" s="3">
        <v>43385</v>
      </c>
      <c r="B816" s="12" t="s">
        <v>28</v>
      </c>
      <c r="C816" s="12" t="s">
        <v>102</v>
      </c>
      <c r="D816" s="12" t="s">
        <v>103</v>
      </c>
      <c r="E816" s="12" t="s">
        <v>104</v>
      </c>
      <c r="F816" s="12" t="s">
        <v>105</v>
      </c>
      <c r="G816" s="12" t="s">
        <v>165</v>
      </c>
      <c r="H816" s="12" t="s">
        <v>141</v>
      </c>
      <c r="I816" s="12" t="s">
        <v>34</v>
      </c>
      <c r="J816" s="12" t="s">
        <v>325</v>
      </c>
      <c r="K816" s="21" t="s">
        <v>122</v>
      </c>
    </row>
    <row r="817" spans="1:11" x14ac:dyDescent="0.25">
      <c r="A817" s="27" t="s">
        <v>177</v>
      </c>
      <c r="B817" s="12">
        <v>1</v>
      </c>
      <c r="C817" s="12" t="s">
        <v>210</v>
      </c>
      <c r="D817" s="12" t="s">
        <v>253</v>
      </c>
      <c r="E817" s="12" t="s">
        <v>40</v>
      </c>
      <c r="F817" s="14">
        <v>47733840</v>
      </c>
      <c r="G817" s="12"/>
      <c r="H817" s="12"/>
      <c r="I817" s="12"/>
      <c r="J817" s="12"/>
      <c r="K817" s="12"/>
    </row>
    <row r="818" spans="1:11" x14ac:dyDescent="0.25">
      <c r="B818" s="12">
        <v>2</v>
      </c>
      <c r="C818" s="18" t="s">
        <v>38</v>
      </c>
      <c r="D818" s="18" t="s">
        <v>277</v>
      </c>
      <c r="E818" s="18" t="s">
        <v>40</v>
      </c>
      <c r="F818" s="19">
        <v>1840743</v>
      </c>
      <c r="G818" s="12"/>
      <c r="H818" s="12"/>
      <c r="I818" s="12"/>
      <c r="J818" s="12"/>
      <c r="K818" s="12"/>
    </row>
    <row r="819" spans="1:11" x14ac:dyDescent="0.25">
      <c r="B819" s="12">
        <v>3</v>
      </c>
      <c r="C819" s="18" t="s">
        <v>49</v>
      </c>
      <c r="D819" s="18" t="s">
        <v>275</v>
      </c>
      <c r="E819" s="18" t="s">
        <v>40</v>
      </c>
      <c r="F819" s="19">
        <v>2513882</v>
      </c>
      <c r="G819" s="12"/>
      <c r="H819" s="12"/>
      <c r="I819" s="12"/>
      <c r="J819" s="12"/>
      <c r="K819" s="12"/>
    </row>
    <row r="820" spans="1:11" x14ac:dyDescent="0.25">
      <c r="B820" s="12">
        <v>4</v>
      </c>
      <c r="C820" s="18" t="s">
        <v>43</v>
      </c>
      <c r="D820" s="18" t="s">
        <v>279</v>
      </c>
      <c r="E820" s="18" t="s">
        <v>40</v>
      </c>
      <c r="F820" s="19">
        <v>662028</v>
      </c>
      <c r="G820" s="12"/>
      <c r="H820" s="12"/>
      <c r="I820" s="12"/>
      <c r="J820" s="12"/>
      <c r="K820" s="12"/>
    </row>
    <row r="821" spans="1:11" x14ac:dyDescent="0.25">
      <c r="B821" s="12">
        <v>5</v>
      </c>
      <c r="C821" s="18" t="s">
        <v>46</v>
      </c>
      <c r="D821" s="18" t="s">
        <v>276</v>
      </c>
      <c r="E821" s="18" t="s">
        <v>40</v>
      </c>
      <c r="F821" s="19">
        <v>1684293</v>
      </c>
      <c r="G821" s="12"/>
      <c r="H821" s="19"/>
      <c r="I821" s="19"/>
      <c r="J821" s="19"/>
      <c r="K821" s="19">
        <v>271590</v>
      </c>
    </row>
    <row r="822" spans="1:11" x14ac:dyDescent="0.25">
      <c r="B822" s="12">
        <v>6</v>
      </c>
      <c r="C822" s="18" t="s">
        <v>59</v>
      </c>
      <c r="D822" s="18" t="s">
        <v>280</v>
      </c>
      <c r="E822" s="18" t="s">
        <v>40</v>
      </c>
      <c r="F822" s="19">
        <v>2226270</v>
      </c>
      <c r="G822" s="12"/>
      <c r="H822" s="19"/>
      <c r="I822" s="19"/>
      <c r="J822" s="19"/>
      <c r="K822" s="19"/>
    </row>
    <row r="823" spans="1:11" x14ac:dyDescent="0.25">
      <c r="B823" s="12">
        <v>7</v>
      </c>
      <c r="C823" s="18" t="s">
        <v>309</v>
      </c>
      <c r="D823" s="18"/>
      <c r="E823" s="18" t="s">
        <v>40</v>
      </c>
      <c r="F823" s="19">
        <v>282626</v>
      </c>
      <c r="G823" s="12"/>
      <c r="H823" s="19"/>
      <c r="I823" s="19"/>
      <c r="J823" s="19"/>
      <c r="K823" s="19"/>
    </row>
    <row r="824" spans="1:11" x14ac:dyDescent="0.25">
      <c r="B824" s="12">
        <v>8</v>
      </c>
      <c r="C824" s="18" t="s">
        <v>489</v>
      </c>
      <c r="D824" s="18"/>
      <c r="E824" s="18" t="s">
        <v>40</v>
      </c>
      <c r="F824" s="19">
        <v>73150</v>
      </c>
      <c r="G824" s="12"/>
      <c r="H824" s="19"/>
      <c r="I824" s="19"/>
      <c r="J824" s="19"/>
      <c r="K824" s="19"/>
    </row>
    <row r="825" spans="1:11" x14ac:dyDescent="0.25">
      <c r="F825" s="20">
        <f>SUM(F817:F824)</f>
        <v>57016832</v>
      </c>
      <c r="H825" s="20"/>
      <c r="K825" s="20">
        <f>SUM(K817:K824)</f>
        <v>271590</v>
      </c>
    </row>
    <row r="827" spans="1:11" x14ac:dyDescent="0.25">
      <c r="A827" s="3">
        <v>43385</v>
      </c>
      <c r="B827" s="12" t="s">
        <v>28</v>
      </c>
      <c r="C827" s="12" t="s">
        <v>102</v>
      </c>
      <c r="D827" s="12" t="s">
        <v>103</v>
      </c>
      <c r="E827" s="12" t="s">
        <v>104</v>
      </c>
      <c r="F827" s="12" t="s">
        <v>105</v>
      </c>
      <c r="G827" s="12" t="s">
        <v>165</v>
      </c>
      <c r="H827" s="12" t="s">
        <v>141</v>
      </c>
      <c r="I827" s="12" t="s">
        <v>34</v>
      </c>
      <c r="J827" s="12" t="s">
        <v>325</v>
      </c>
      <c r="K827" s="21" t="s">
        <v>122</v>
      </c>
    </row>
    <row r="828" spans="1:11" x14ac:dyDescent="0.25">
      <c r="A828" s="27" t="s">
        <v>175</v>
      </c>
      <c r="B828" s="12">
        <v>1</v>
      </c>
      <c r="C828" s="12" t="s">
        <v>210</v>
      </c>
      <c r="D828" s="12" t="s">
        <v>253</v>
      </c>
      <c r="E828" s="12" t="s">
        <v>40</v>
      </c>
      <c r="F828" s="14">
        <v>47733840</v>
      </c>
      <c r="G828" s="12"/>
      <c r="H828" s="12"/>
      <c r="I828" s="12"/>
      <c r="J828" s="12"/>
      <c r="K828" s="12"/>
    </row>
    <row r="829" spans="1:11" x14ac:dyDescent="0.25">
      <c r="B829" s="12">
        <v>2</v>
      </c>
      <c r="C829" s="18" t="s">
        <v>38</v>
      </c>
      <c r="D829" s="18" t="s">
        <v>277</v>
      </c>
      <c r="E829" s="18" t="s">
        <v>40</v>
      </c>
      <c r="F829" s="19">
        <v>2042256</v>
      </c>
      <c r="G829" s="12"/>
      <c r="H829" s="12"/>
      <c r="I829" s="12"/>
      <c r="J829" s="12"/>
      <c r="K829" s="12"/>
    </row>
    <row r="830" spans="1:11" x14ac:dyDescent="0.25">
      <c r="B830" s="12">
        <v>3</v>
      </c>
      <c r="C830" s="18" t="s">
        <v>49</v>
      </c>
      <c r="D830" s="18" t="s">
        <v>275</v>
      </c>
      <c r="E830" s="18" t="s">
        <v>40</v>
      </c>
      <c r="F830" s="19">
        <v>4811201</v>
      </c>
      <c r="G830" s="12"/>
      <c r="H830" s="12"/>
      <c r="I830" s="12"/>
      <c r="J830" s="12"/>
      <c r="K830" s="12"/>
    </row>
    <row r="831" spans="1:11" x14ac:dyDescent="0.25">
      <c r="B831" s="12">
        <v>4</v>
      </c>
      <c r="C831" s="18" t="s">
        <v>43</v>
      </c>
      <c r="D831" s="18" t="s">
        <v>279</v>
      </c>
      <c r="E831" s="18" t="s">
        <v>40</v>
      </c>
      <c r="F831" s="19">
        <v>2608298</v>
      </c>
      <c r="G831" s="12"/>
      <c r="H831" s="12"/>
      <c r="I831" s="12"/>
      <c r="J831" s="12"/>
      <c r="K831" s="12"/>
    </row>
    <row r="832" spans="1:11" x14ac:dyDescent="0.25">
      <c r="B832" s="12">
        <v>5</v>
      </c>
      <c r="C832" s="18" t="s">
        <v>46</v>
      </c>
      <c r="D832" s="18" t="s">
        <v>276</v>
      </c>
      <c r="E832" s="18" t="s">
        <v>40</v>
      </c>
      <c r="F832" s="19">
        <v>2325932</v>
      </c>
      <c r="G832" s="12"/>
      <c r="H832" s="19"/>
      <c r="I832" s="19"/>
      <c r="J832" s="19"/>
      <c r="K832" s="19">
        <v>271590</v>
      </c>
    </row>
    <row r="833" spans="1:11" x14ac:dyDescent="0.25">
      <c r="B833" s="12">
        <v>6</v>
      </c>
      <c r="C833" s="18" t="s">
        <v>59</v>
      </c>
      <c r="D833" s="18" t="s">
        <v>280</v>
      </c>
      <c r="E833" s="18" t="s">
        <v>40</v>
      </c>
      <c r="F833" s="19">
        <v>2226270</v>
      </c>
      <c r="G833" s="12"/>
      <c r="H833" s="19"/>
      <c r="I833" s="19"/>
      <c r="J833" s="19"/>
      <c r="K833" s="19"/>
    </row>
    <row r="834" spans="1:11" x14ac:dyDescent="0.25">
      <c r="B834" s="12">
        <v>7</v>
      </c>
      <c r="C834" s="18" t="s">
        <v>264</v>
      </c>
      <c r="D834" s="18"/>
      <c r="E834" s="18" t="s">
        <v>40</v>
      </c>
      <c r="F834" s="19">
        <v>1954404</v>
      </c>
      <c r="G834" s="12"/>
      <c r="H834" s="19"/>
      <c r="I834" s="19"/>
      <c r="J834" s="19"/>
      <c r="K834" s="19"/>
    </row>
    <row r="835" spans="1:11" x14ac:dyDescent="0.25">
      <c r="F835" s="20">
        <f>SUM(F828:F834)</f>
        <v>63702201</v>
      </c>
      <c r="H835" s="20"/>
      <c r="K835" s="20">
        <f>SUM(K828:K834)</f>
        <v>271590</v>
      </c>
    </row>
    <row r="836" spans="1:11" x14ac:dyDescent="0.25">
      <c r="A836" s="3" t="s">
        <v>505</v>
      </c>
      <c r="B836" s="12" t="s">
        <v>28</v>
      </c>
      <c r="C836" s="12" t="s">
        <v>102</v>
      </c>
      <c r="D836" s="12" t="s">
        <v>103</v>
      </c>
      <c r="E836" s="12" t="s">
        <v>104</v>
      </c>
      <c r="F836" s="12" t="s">
        <v>105</v>
      </c>
      <c r="G836" s="12" t="s">
        <v>165</v>
      </c>
      <c r="H836" s="12" t="s">
        <v>141</v>
      </c>
      <c r="I836" s="12" t="s">
        <v>34</v>
      </c>
      <c r="J836" s="12" t="s">
        <v>325</v>
      </c>
      <c r="K836" s="21" t="s">
        <v>122</v>
      </c>
    </row>
    <row r="837" spans="1:11" x14ac:dyDescent="0.25">
      <c r="A837" s="27" t="s">
        <v>146</v>
      </c>
      <c r="B837" s="12">
        <v>1</v>
      </c>
      <c r="C837" s="12" t="s">
        <v>210</v>
      </c>
      <c r="D837" s="12" t="s">
        <v>253</v>
      </c>
      <c r="E837" s="12" t="s">
        <v>40</v>
      </c>
      <c r="F837" s="14">
        <v>47733840</v>
      </c>
      <c r="G837" s="12"/>
      <c r="H837" s="12"/>
      <c r="I837" s="12"/>
      <c r="J837" s="12"/>
      <c r="K837" s="12"/>
    </row>
    <row r="838" spans="1:11" x14ac:dyDescent="0.25">
      <c r="B838" s="12">
        <v>2</v>
      </c>
      <c r="C838" s="18" t="s">
        <v>38</v>
      </c>
      <c r="D838" s="18" t="s">
        <v>277</v>
      </c>
      <c r="E838" s="18" t="s">
        <v>40</v>
      </c>
      <c r="F838" s="19">
        <v>2562184</v>
      </c>
      <c r="G838" s="12"/>
      <c r="H838" s="12"/>
      <c r="I838" s="12"/>
      <c r="J838" s="12"/>
      <c r="K838" s="12"/>
    </row>
    <row r="839" spans="1:11" x14ac:dyDescent="0.25">
      <c r="B839" s="12">
        <v>3</v>
      </c>
      <c r="C839" s="18" t="s">
        <v>49</v>
      </c>
      <c r="D839" s="18" t="s">
        <v>275</v>
      </c>
      <c r="E839" s="18" t="s">
        <v>40</v>
      </c>
      <c r="F839" s="19">
        <v>6184517</v>
      </c>
      <c r="G839" s="12"/>
      <c r="H839" s="12"/>
      <c r="I839" s="12"/>
      <c r="J839" s="12"/>
      <c r="K839" s="12"/>
    </row>
    <row r="840" spans="1:11" x14ac:dyDescent="0.25">
      <c r="B840" s="12">
        <v>4</v>
      </c>
      <c r="C840" s="18" t="s">
        <v>43</v>
      </c>
      <c r="D840" s="18" t="s">
        <v>279</v>
      </c>
      <c r="E840" s="18" t="s">
        <v>40</v>
      </c>
      <c r="F840" s="19">
        <v>3847478</v>
      </c>
      <c r="G840" s="12"/>
      <c r="H840" s="12"/>
      <c r="I840" s="12"/>
      <c r="J840" s="12"/>
      <c r="K840" s="12"/>
    </row>
    <row r="841" spans="1:11" x14ac:dyDescent="0.25">
      <c r="B841" s="12">
        <v>5</v>
      </c>
      <c r="C841" s="18" t="s">
        <v>46</v>
      </c>
      <c r="D841" s="18" t="s">
        <v>276</v>
      </c>
      <c r="E841" s="18" t="s">
        <v>40</v>
      </c>
      <c r="F841" s="19">
        <v>2325932</v>
      </c>
      <c r="G841" s="12"/>
      <c r="H841" s="19"/>
      <c r="I841" s="19"/>
      <c r="J841" s="19"/>
      <c r="K841" s="19">
        <v>271590</v>
      </c>
    </row>
    <row r="842" spans="1:11" x14ac:dyDescent="0.25">
      <c r="B842" s="12">
        <v>6</v>
      </c>
      <c r="C842" s="18" t="s">
        <v>59</v>
      </c>
      <c r="D842" s="18" t="s">
        <v>280</v>
      </c>
      <c r="E842" s="18" t="s">
        <v>40</v>
      </c>
      <c r="F842" s="19">
        <v>2642159</v>
      </c>
      <c r="G842" s="12"/>
      <c r="H842" s="19"/>
      <c r="I842" s="19"/>
      <c r="J842" s="19"/>
      <c r="K842" s="19"/>
    </row>
    <row r="843" spans="1:11" x14ac:dyDescent="0.25">
      <c r="B843" s="12">
        <v>7</v>
      </c>
      <c r="C843" s="18" t="s">
        <v>264</v>
      </c>
      <c r="D843" s="18"/>
      <c r="E843" s="18" t="s">
        <v>40</v>
      </c>
      <c r="F843" s="19">
        <v>1954404</v>
      </c>
      <c r="G843" s="12"/>
      <c r="H843" s="19"/>
      <c r="I843" s="19"/>
      <c r="J843" s="19"/>
      <c r="K843" s="19"/>
    </row>
    <row r="844" spans="1:11" x14ac:dyDescent="0.25">
      <c r="B844" s="12">
        <v>8</v>
      </c>
      <c r="C844" s="18" t="s">
        <v>506</v>
      </c>
      <c r="D844" s="18"/>
      <c r="E844" s="18" t="s">
        <v>40</v>
      </c>
      <c r="F844" s="19">
        <v>117863</v>
      </c>
      <c r="G844" s="12"/>
      <c r="H844" s="19"/>
      <c r="I844" s="19"/>
      <c r="J844" s="19"/>
      <c r="K844" s="19"/>
    </row>
    <row r="845" spans="1:11" x14ac:dyDescent="0.25">
      <c r="F845" s="20">
        <f>SUM(F837:F844)</f>
        <v>67368377</v>
      </c>
      <c r="H845" s="20"/>
      <c r="K845" s="20">
        <f>SUM(K837:K844)</f>
        <v>271590</v>
      </c>
    </row>
    <row r="847" spans="1:11" x14ac:dyDescent="0.25">
      <c r="A847" s="3" t="s">
        <v>514</v>
      </c>
      <c r="B847" s="12" t="s">
        <v>28</v>
      </c>
      <c r="C847" s="12" t="s">
        <v>102</v>
      </c>
      <c r="D847" s="12" t="s">
        <v>103</v>
      </c>
      <c r="E847" s="12" t="s">
        <v>104</v>
      </c>
      <c r="F847" s="12" t="s">
        <v>105</v>
      </c>
      <c r="G847" s="12" t="s">
        <v>165</v>
      </c>
      <c r="H847" s="12" t="s">
        <v>141</v>
      </c>
      <c r="I847" s="12" t="s">
        <v>34</v>
      </c>
      <c r="J847" s="12" t="s">
        <v>325</v>
      </c>
      <c r="K847" s="21" t="s">
        <v>122</v>
      </c>
    </row>
    <row r="848" spans="1:11" x14ac:dyDescent="0.25">
      <c r="A848" s="27" t="s">
        <v>147</v>
      </c>
      <c r="B848" s="12">
        <v>1</v>
      </c>
      <c r="C848" s="12" t="s">
        <v>210</v>
      </c>
      <c r="D848" s="12" t="s">
        <v>253</v>
      </c>
      <c r="E848" s="12" t="s">
        <v>40</v>
      </c>
      <c r="F848" s="14">
        <v>47733840</v>
      </c>
      <c r="G848" s="12"/>
      <c r="H848" s="12"/>
      <c r="I848" s="12"/>
      <c r="J848" s="12"/>
      <c r="K848" s="12"/>
    </row>
    <row r="849" spans="1:11" x14ac:dyDescent="0.25">
      <c r="B849" s="12">
        <v>2</v>
      </c>
      <c r="C849" s="18" t="s">
        <v>38</v>
      </c>
      <c r="D849" s="18" t="s">
        <v>277</v>
      </c>
      <c r="E849" s="18" t="s">
        <v>40</v>
      </c>
      <c r="F849" s="19">
        <v>1527143</v>
      </c>
      <c r="G849" s="12"/>
      <c r="H849" s="12"/>
      <c r="I849" s="12"/>
      <c r="J849" s="12"/>
      <c r="K849" s="12"/>
    </row>
    <row r="850" spans="1:11" x14ac:dyDescent="0.25">
      <c r="B850" s="12">
        <v>3</v>
      </c>
      <c r="C850" s="18" t="s">
        <v>49</v>
      </c>
      <c r="D850" s="18" t="s">
        <v>275</v>
      </c>
      <c r="E850" s="18" t="s">
        <v>40</v>
      </c>
      <c r="F850" s="19">
        <v>7731959</v>
      </c>
      <c r="G850" s="12"/>
      <c r="H850" s="12"/>
      <c r="I850" s="12"/>
      <c r="J850" s="12"/>
      <c r="K850" s="12"/>
    </row>
    <row r="851" spans="1:11" x14ac:dyDescent="0.25">
      <c r="B851" s="12">
        <v>4</v>
      </c>
      <c r="C851" s="18" t="s">
        <v>43</v>
      </c>
      <c r="D851" s="18" t="s">
        <v>279</v>
      </c>
      <c r="E851" s="18" t="s">
        <v>40</v>
      </c>
      <c r="F851" s="19">
        <v>4456305</v>
      </c>
      <c r="G851" s="12"/>
      <c r="H851" s="12"/>
      <c r="I851" s="12"/>
      <c r="J851" s="12"/>
      <c r="K851" s="12"/>
    </row>
    <row r="852" spans="1:11" x14ac:dyDescent="0.25">
      <c r="B852" s="12">
        <v>5</v>
      </c>
      <c r="C852" s="18" t="s">
        <v>46</v>
      </c>
      <c r="D852" s="18" t="s">
        <v>276</v>
      </c>
      <c r="E852" s="18" t="s">
        <v>40</v>
      </c>
      <c r="F852" s="19">
        <v>2325932</v>
      </c>
      <c r="G852" s="12"/>
      <c r="H852" s="19"/>
      <c r="I852" s="19"/>
      <c r="J852" s="19"/>
      <c r="K852" s="19"/>
    </row>
    <row r="853" spans="1:11" x14ac:dyDescent="0.25">
      <c r="B853" s="12">
        <v>6</v>
      </c>
      <c r="C853" s="18" t="s">
        <v>59</v>
      </c>
      <c r="D853" s="18" t="s">
        <v>280</v>
      </c>
      <c r="E853" s="18" t="s">
        <v>40</v>
      </c>
      <c r="F853" s="19">
        <v>535327</v>
      </c>
      <c r="G853" s="12"/>
      <c r="H853" s="19"/>
      <c r="I853" s="19"/>
      <c r="J853" s="19"/>
      <c r="K853" s="19"/>
    </row>
    <row r="854" spans="1:11" x14ac:dyDescent="0.25">
      <c r="B854" s="12">
        <v>7</v>
      </c>
      <c r="C854" s="18" t="s">
        <v>264</v>
      </c>
      <c r="D854" s="18"/>
      <c r="E854" s="18" t="s">
        <v>40</v>
      </c>
      <c r="F854" s="19">
        <v>1954404</v>
      </c>
      <c r="G854" s="12"/>
      <c r="H854" s="19"/>
      <c r="I854" s="19"/>
      <c r="J854" s="19"/>
      <c r="K854" s="19"/>
    </row>
    <row r="855" spans="1:11" x14ac:dyDescent="0.25">
      <c r="F855" s="20">
        <f>SUM(F848:F854)</f>
        <v>66264910</v>
      </c>
      <c r="H855" s="20"/>
      <c r="K855" s="20"/>
    </row>
    <row r="857" spans="1:11" x14ac:dyDescent="0.25">
      <c r="A857" s="3" t="s">
        <v>516</v>
      </c>
      <c r="B857" s="12" t="s">
        <v>28</v>
      </c>
      <c r="C857" s="12" t="s">
        <v>102</v>
      </c>
      <c r="D857" s="12" t="s">
        <v>103</v>
      </c>
      <c r="E857" s="12" t="s">
        <v>104</v>
      </c>
      <c r="F857" s="12" t="s">
        <v>105</v>
      </c>
      <c r="G857" s="12" t="s">
        <v>165</v>
      </c>
      <c r="H857" s="12" t="s">
        <v>141</v>
      </c>
      <c r="I857" s="12" t="s">
        <v>34</v>
      </c>
      <c r="J857" s="12" t="s">
        <v>325</v>
      </c>
      <c r="K857" s="21" t="s">
        <v>122</v>
      </c>
    </row>
    <row r="858" spans="1:11" x14ac:dyDescent="0.25">
      <c r="A858" s="27" t="s">
        <v>161</v>
      </c>
      <c r="B858" s="12">
        <v>1</v>
      </c>
      <c r="C858" s="12" t="s">
        <v>210</v>
      </c>
      <c r="D858" s="12" t="s">
        <v>253</v>
      </c>
      <c r="E858" s="12" t="s">
        <v>40</v>
      </c>
      <c r="F858" s="14">
        <v>47733840</v>
      </c>
      <c r="G858" s="12"/>
      <c r="H858" s="12"/>
      <c r="I858" s="12"/>
      <c r="J858" s="12"/>
      <c r="K858" s="12"/>
    </row>
    <row r="859" spans="1:11" x14ac:dyDescent="0.25">
      <c r="B859" s="12">
        <v>2</v>
      </c>
      <c r="C859" s="18" t="s">
        <v>38</v>
      </c>
      <c r="D859" s="18" t="s">
        <v>277</v>
      </c>
      <c r="E859" s="18" t="s">
        <v>40</v>
      </c>
      <c r="F859" s="19">
        <v>3436310</v>
      </c>
      <c r="G859" s="12"/>
      <c r="H859" s="12"/>
      <c r="I859" s="12"/>
      <c r="J859" s="12"/>
      <c r="K859" s="12"/>
    </row>
    <row r="860" spans="1:11" x14ac:dyDescent="0.25">
      <c r="B860" s="12">
        <v>3</v>
      </c>
      <c r="C860" s="18" t="s">
        <v>49</v>
      </c>
      <c r="D860" s="18" t="s">
        <v>275</v>
      </c>
      <c r="E860" s="18" t="s">
        <v>40</v>
      </c>
      <c r="F860" s="19">
        <v>1128053</v>
      </c>
      <c r="G860" s="12"/>
      <c r="H860" s="12"/>
      <c r="I860" s="12"/>
      <c r="J860" s="12"/>
      <c r="K860" s="12"/>
    </row>
    <row r="861" spans="1:11" x14ac:dyDescent="0.25">
      <c r="B861" s="12">
        <v>4</v>
      </c>
      <c r="C861" s="18" t="s">
        <v>43</v>
      </c>
      <c r="D861" s="18" t="s">
        <v>279</v>
      </c>
      <c r="E861" s="18" t="s">
        <v>40</v>
      </c>
      <c r="F861" s="19">
        <v>5029258</v>
      </c>
      <c r="G861" s="12"/>
      <c r="H861" s="12"/>
      <c r="I861" s="12"/>
      <c r="J861" s="12"/>
      <c r="K861" s="12"/>
    </row>
    <row r="862" spans="1:11" x14ac:dyDescent="0.25">
      <c r="B862" s="12">
        <v>5</v>
      </c>
      <c r="C862" s="18" t="s">
        <v>46</v>
      </c>
      <c r="D862" s="18" t="s">
        <v>276</v>
      </c>
      <c r="E862" s="18" t="s">
        <v>40</v>
      </c>
      <c r="F862" s="19">
        <v>2325932</v>
      </c>
      <c r="G862" s="12"/>
      <c r="H862" s="19"/>
      <c r="I862" s="19"/>
      <c r="J862" s="19"/>
      <c r="K862" s="19">
        <v>1056916</v>
      </c>
    </row>
    <row r="863" spans="1:11" x14ac:dyDescent="0.25">
      <c r="B863" s="12">
        <v>6</v>
      </c>
      <c r="C863" s="18" t="s">
        <v>59</v>
      </c>
      <c r="D863" s="18" t="s">
        <v>280</v>
      </c>
      <c r="E863" s="18" t="s">
        <v>40</v>
      </c>
      <c r="F863" s="19">
        <v>535327</v>
      </c>
      <c r="G863" s="12"/>
      <c r="H863" s="19"/>
      <c r="I863" s="19"/>
      <c r="J863" s="19"/>
      <c r="K863" s="19"/>
    </row>
    <row r="864" spans="1:11" x14ac:dyDescent="0.25">
      <c r="B864" s="12">
        <v>7</v>
      </c>
      <c r="C864" s="18" t="s">
        <v>264</v>
      </c>
      <c r="D864" s="18"/>
      <c r="E864" s="18" t="s">
        <v>40</v>
      </c>
      <c r="F864" s="19">
        <v>1954404</v>
      </c>
      <c r="G864" s="12"/>
      <c r="H864" s="19"/>
      <c r="I864" s="19"/>
      <c r="J864" s="19"/>
      <c r="K864" s="19"/>
    </row>
    <row r="865" spans="1:11" x14ac:dyDescent="0.25">
      <c r="F865" s="20">
        <f>SUM(F858:F864)</f>
        <v>62143124</v>
      </c>
      <c r="K865" s="20">
        <f>SUM(K862:K864)</f>
        <v>1056916</v>
      </c>
    </row>
    <row r="866" spans="1:11" x14ac:dyDescent="0.25">
      <c r="A866" s="3" t="s">
        <v>517</v>
      </c>
      <c r="B866" s="12" t="s">
        <v>28</v>
      </c>
      <c r="C866" s="12" t="s">
        <v>102</v>
      </c>
      <c r="D866" s="12" t="s">
        <v>103</v>
      </c>
      <c r="E866" s="12" t="s">
        <v>104</v>
      </c>
      <c r="F866" s="12" t="s">
        <v>105</v>
      </c>
      <c r="G866" s="12" t="s">
        <v>165</v>
      </c>
      <c r="H866" s="12" t="s">
        <v>141</v>
      </c>
      <c r="I866" s="12" t="s">
        <v>34</v>
      </c>
      <c r="J866" s="12" t="s">
        <v>325</v>
      </c>
      <c r="K866" s="21" t="s">
        <v>122</v>
      </c>
    </row>
    <row r="867" spans="1:11" x14ac:dyDescent="0.25">
      <c r="A867" s="27" t="s">
        <v>162</v>
      </c>
      <c r="B867" s="12">
        <v>1</v>
      </c>
      <c r="C867" s="12" t="s">
        <v>210</v>
      </c>
      <c r="D867" s="12" t="s">
        <v>253</v>
      </c>
      <c r="E867" s="12" t="s">
        <v>40</v>
      </c>
      <c r="F867" s="14">
        <v>47733840</v>
      </c>
      <c r="G867" s="12"/>
      <c r="H867" s="12"/>
      <c r="I867" s="12"/>
      <c r="J867" s="12"/>
      <c r="K867" s="12"/>
    </row>
    <row r="868" spans="1:11" x14ac:dyDescent="0.25">
      <c r="B868" s="12">
        <v>2</v>
      </c>
      <c r="C868" s="18" t="s">
        <v>38</v>
      </c>
      <c r="D868" s="18" t="s">
        <v>277</v>
      </c>
      <c r="E868" s="18" t="s">
        <v>40</v>
      </c>
      <c r="F868" s="19">
        <v>1909167</v>
      </c>
      <c r="G868" s="12"/>
      <c r="H868" s="12"/>
      <c r="I868" s="12"/>
      <c r="J868" s="12"/>
      <c r="K868" s="12"/>
    </row>
    <row r="869" spans="1:11" x14ac:dyDescent="0.25">
      <c r="B869" s="12">
        <v>3</v>
      </c>
      <c r="C869" s="18" t="s">
        <v>49</v>
      </c>
      <c r="D869" s="18" t="s">
        <v>275</v>
      </c>
      <c r="E869" s="18" t="s">
        <v>40</v>
      </c>
      <c r="F869" s="19">
        <v>1128053</v>
      </c>
      <c r="G869" s="12"/>
      <c r="H869" s="12"/>
      <c r="I869" s="12"/>
      <c r="J869" s="12"/>
      <c r="K869" s="12"/>
    </row>
    <row r="870" spans="1:11" x14ac:dyDescent="0.25">
      <c r="B870" s="12">
        <v>4</v>
      </c>
      <c r="C870" s="18" t="s">
        <v>43</v>
      </c>
      <c r="D870" s="18" t="s">
        <v>279</v>
      </c>
      <c r="E870" s="18" t="s">
        <v>40</v>
      </c>
      <c r="F870" s="19">
        <v>5029258</v>
      </c>
      <c r="G870" s="12"/>
      <c r="H870" s="12"/>
      <c r="I870" s="12"/>
      <c r="J870" s="12"/>
      <c r="K870" s="12"/>
    </row>
    <row r="871" spans="1:11" x14ac:dyDescent="0.25">
      <c r="B871" s="12">
        <v>5</v>
      </c>
      <c r="C871" s="18" t="s">
        <v>46</v>
      </c>
      <c r="D871" s="18" t="s">
        <v>276</v>
      </c>
      <c r="E871" s="18" t="s">
        <v>40</v>
      </c>
      <c r="F871" s="19">
        <v>2325932</v>
      </c>
      <c r="G871" s="12"/>
      <c r="H871" s="19"/>
      <c r="I871" s="19"/>
      <c r="J871" s="19"/>
      <c r="K871" s="19">
        <v>1056916</v>
      </c>
    </row>
    <row r="872" spans="1:11" x14ac:dyDescent="0.25">
      <c r="B872" s="12">
        <v>6</v>
      </c>
      <c r="C872" s="18" t="s">
        <v>59</v>
      </c>
      <c r="D872" s="18" t="s">
        <v>280</v>
      </c>
      <c r="E872" s="18" t="s">
        <v>40</v>
      </c>
      <c r="F872" s="19">
        <v>535327</v>
      </c>
      <c r="G872" s="12"/>
      <c r="H872" s="19"/>
      <c r="I872" s="19"/>
      <c r="J872" s="19"/>
      <c r="K872" s="19"/>
    </row>
    <row r="873" spans="1:11" x14ac:dyDescent="0.25">
      <c r="B873" s="12">
        <v>7</v>
      </c>
      <c r="C873" s="18" t="s">
        <v>264</v>
      </c>
      <c r="D873" s="18"/>
      <c r="E873" s="18" t="s">
        <v>40</v>
      </c>
      <c r="F873" s="19">
        <v>1954404</v>
      </c>
      <c r="G873" s="12"/>
      <c r="H873" s="19"/>
      <c r="I873" s="19"/>
      <c r="J873" s="19"/>
      <c r="K873" s="19"/>
    </row>
    <row r="874" spans="1:11" x14ac:dyDescent="0.25">
      <c r="F874" s="20">
        <f>SUM(F867:F873)</f>
        <v>60615981</v>
      </c>
      <c r="K874" s="20">
        <f>SUM(K871:K873)</f>
        <v>1056916</v>
      </c>
    </row>
    <row r="876" spans="1:11" x14ac:dyDescent="0.25">
      <c r="A876" s="3" t="s">
        <v>517</v>
      </c>
      <c r="B876" s="12" t="s">
        <v>28</v>
      </c>
      <c r="C876" s="12" t="s">
        <v>102</v>
      </c>
      <c r="D876" s="12" t="s">
        <v>103</v>
      </c>
      <c r="E876" s="12" t="s">
        <v>104</v>
      </c>
      <c r="F876" s="12" t="s">
        <v>105</v>
      </c>
      <c r="G876" s="12" t="s">
        <v>165</v>
      </c>
      <c r="H876" s="12" t="s">
        <v>141</v>
      </c>
      <c r="I876" s="12" t="s">
        <v>34</v>
      </c>
      <c r="J876" s="12" t="s">
        <v>325</v>
      </c>
      <c r="K876" s="21" t="s">
        <v>122</v>
      </c>
    </row>
    <row r="877" spans="1:11" x14ac:dyDescent="0.25">
      <c r="A877" s="27" t="s">
        <v>177</v>
      </c>
      <c r="B877" s="12">
        <v>1</v>
      </c>
      <c r="C877" s="12" t="s">
        <v>210</v>
      </c>
      <c r="D877" s="12" t="s">
        <v>253</v>
      </c>
      <c r="E877" s="12" t="s">
        <v>40</v>
      </c>
      <c r="F877" s="14">
        <v>47733840</v>
      </c>
      <c r="G877" s="12"/>
      <c r="H877" s="12"/>
      <c r="I877" s="12"/>
      <c r="J877" s="12"/>
      <c r="K877" s="12"/>
    </row>
    <row r="878" spans="1:11" x14ac:dyDescent="0.25">
      <c r="B878" s="12">
        <v>2</v>
      </c>
      <c r="C878" s="18" t="s">
        <v>38</v>
      </c>
      <c r="D878" s="18" t="s">
        <v>277</v>
      </c>
      <c r="E878" s="18" t="s">
        <v>40</v>
      </c>
      <c r="F878" s="19">
        <v>1909167</v>
      </c>
      <c r="G878" s="12"/>
      <c r="H878" s="12"/>
      <c r="I878" s="12"/>
      <c r="J878" s="12"/>
      <c r="K878" s="12"/>
    </row>
    <row r="879" spans="1:11" x14ac:dyDescent="0.25">
      <c r="B879" s="12">
        <v>3</v>
      </c>
      <c r="C879" s="18" t="s">
        <v>49</v>
      </c>
      <c r="D879" s="18" t="s">
        <v>275</v>
      </c>
      <c r="E879" s="18" t="s">
        <v>40</v>
      </c>
      <c r="F879" s="19">
        <v>1128053</v>
      </c>
      <c r="G879" s="12"/>
      <c r="H879" s="12"/>
      <c r="I879" s="12"/>
      <c r="J879" s="12"/>
      <c r="K879" s="12"/>
    </row>
    <row r="880" spans="1:11" x14ac:dyDescent="0.25">
      <c r="B880" s="12">
        <v>4</v>
      </c>
      <c r="C880" s="18" t="s">
        <v>43</v>
      </c>
      <c r="D880" s="18" t="s">
        <v>279</v>
      </c>
      <c r="E880" s="18" t="s">
        <v>40</v>
      </c>
      <c r="F880" s="19">
        <v>5029258</v>
      </c>
      <c r="G880" s="12"/>
      <c r="H880" s="12"/>
      <c r="I880" s="12"/>
      <c r="J880" s="12"/>
      <c r="K880" s="12"/>
    </row>
    <row r="881" spans="1:11" x14ac:dyDescent="0.25">
      <c r="B881" s="12">
        <v>5</v>
      </c>
      <c r="C881" s="18" t="s">
        <v>46</v>
      </c>
      <c r="D881" s="18" t="s">
        <v>276</v>
      </c>
      <c r="E881" s="18" t="s">
        <v>40</v>
      </c>
      <c r="F881" s="19">
        <v>2325932</v>
      </c>
      <c r="G881" s="12"/>
      <c r="H881" s="19"/>
      <c r="I881" s="19"/>
      <c r="J881" s="19"/>
      <c r="K881" s="19">
        <v>1056916</v>
      </c>
    </row>
    <row r="882" spans="1:11" x14ac:dyDescent="0.25">
      <c r="B882" s="12">
        <v>6</v>
      </c>
      <c r="C882" s="18" t="s">
        <v>59</v>
      </c>
      <c r="D882" s="18" t="s">
        <v>280</v>
      </c>
      <c r="E882" s="18" t="s">
        <v>40</v>
      </c>
      <c r="F882" s="19">
        <v>535327</v>
      </c>
      <c r="G882" s="12"/>
      <c r="H882" s="19"/>
      <c r="I882" s="19"/>
      <c r="J882" s="19"/>
      <c r="K882" s="19"/>
    </row>
    <row r="883" spans="1:11" x14ac:dyDescent="0.25">
      <c r="B883" s="12">
        <v>7</v>
      </c>
      <c r="C883" s="18" t="s">
        <v>264</v>
      </c>
      <c r="D883" s="18"/>
      <c r="E883" s="18" t="s">
        <v>40</v>
      </c>
      <c r="F883" s="19">
        <v>1954404</v>
      </c>
      <c r="G883" s="12"/>
      <c r="H883" s="19"/>
      <c r="I883" s="19"/>
      <c r="J883" s="19"/>
      <c r="K883" s="19"/>
    </row>
    <row r="884" spans="1:11" x14ac:dyDescent="0.25">
      <c r="F884" s="20">
        <f>SUM(F877:F883)</f>
        <v>60615981</v>
      </c>
      <c r="K884" s="20">
        <f>SUM(K881:K883)</f>
        <v>1056916</v>
      </c>
    </row>
    <row r="887" spans="1:11" x14ac:dyDescent="0.25">
      <c r="A887" s="3" t="s">
        <v>518</v>
      </c>
      <c r="B887" s="12" t="s">
        <v>28</v>
      </c>
      <c r="C887" s="12" t="s">
        <v>102</v>
      </c>
      <c r="D887" s="12" t="s">
        <v>103</v>
      </c>
      <c r="E887" s="12" t="s">
        <v>104</v>
      </c>
      <c r="F887" s="12" t="s">
        <v>105</v>
      </c>
      <c r="G887" s="12" t="s">
        <v>165</v>
      </c>
      <c r="H887" s="12" t="s">
        <v>141</v>
      </c>
      <c r="I887" s="12" t="s">
        <v>34</v>
      </c>
      <c r="J887" s="12" t="s">
        <v>325</v>
      </c>
      <c r="K887" s="21" t="s">
        <v>122</v>
      </c>
    </row>
    <row r="888" spans="1:11" x14ac:dyDescent="0.25">
      <c r="A888" s="27" t="s">
        <v>176</v>
      </c>
      <c r="B888" s="12">
        <v>1</v>
      </c>
      <c r="C888" s="12" t="s">
        <v>210</v>
      </c>
      <c r="D888" s="12" t="s">
        <v>253</v>
      </c>
      <c r="E888" s="12" t="s">
        <v>40</v>
      </c>
      <c r="F888" s="14">
        <v>47733840</v>
      </c>
      <c r="G888" s="12"/>
      <c r="H888" s="12"/>
      <c r="I888" s="12"/>
      <c r="J888" s="12"/>
      <c r="K888" s="12"/>
    </row>
    <row r="889" spans="1:11" x14ac:dyDescent="0.25">
      <c r="B889" s="12">
        <v>2</v>
      </c>
      <c r="C889" s="18" t="s">
        <v>38</v>
      </c>
      <c r="D889" s="18" t="s">
        <v>277</v>
      </c>
      <c r="E889" s="18" t="s">
        <v>40</v>
      </c>
      <c r="F889" s="19">
        <v>1888170</v>
      </c>
      <c r="G889" s="12"/>
      <c r="H889" s="12"/>
      <c r="I889" s="12"/>
      <c r="J889" s="12"/>
      <c r="K889" s="12"/>
    </row>
    <row r="890" spans="1:11" x14ac:dyDescent="0.25">
      <c r="B890" s="12">
        <v>3</v>
      </c>
      <c r="C890" s="18" t="s">
        <v>49</v>
      </c>
      <c r="D890" s="18" t="s">
        <v>275</v>
      </c>
      <c r="E890" s="18" t="s">
        <v>40</v>
      </c>
      <c r="F890" s="19">
        <v>4434162</v>
      </c>
      <c r="G890" s="12"/>
      <c r="H890" s="12"/>
      <c r="I890" s="12"/>
      <c r="J890" s="12"/>
      <c r="K890" s="12"/>
    </row>
    <row r="891" spans="1:11" x14ac:dyDescent="0.25">
      <c r="B891" s="12">
        <v>4</v>
      </c>
      <c r="C891" s="18" t="s">
        <v>43</v>
      </c>
      <c r="D891" s="18" t="s">
        <v>279</v>
      </c>
      <c r="E891" s="18" t="s">
        <v>40</v>
      </c>
      <c r="F891" s="19">
        <v>6195987</v>
      </c>
      <c r="G891" s="12"/>
      <c r="H891" s="12"/>
      <c r="I891" s="12"/>
      <c r="J891" s="12"/>
      <c r="K891" s="12"/>
    </row>
    <row r="892" spans="1:11" x14ac:dyDescent="0.25">
      <c r="B892" s="12">
        <v>5</v>
      </c>
      <c r="C892" s="18" t="s">
        <v>46</v>
      </c>
      <c r="D892" s="18" t="s">
        <v>276</v>
      </c>
      <c r="E892" s="18" t="s">
        <v>40</v>
      </c>
      <c r="F892" s="19">
        <v>2325932</v>
      </c>
      <c r="G892" s="12"/>
      <c r="H892" s="19"/>
      <c r="I892" s="19"/>
      <c r="J892" s="19"/>
      <c r="K892" s="19">
        <v>1056916</v>
      </c>
    </row>
    <row r="893" spans="1:11" x14ac:dyDescent="0.25">
      <c r="B893" s="12">
        <v>6</v>
      </c>
      <c r="C893" s="18" t="s">
        <v>59</v>
      </c>
      <c r="D893" s="18" t="s">
        <v>280</v>
      </c>
      <c r="E893" s="18" t="s">
        <v>40</v>
      </c>
      <c r="F893" s="19">
        <v>876929</v>
      </c>
      <c r="G893" s="12"/>
      <c r="H893" s="19"/>
      <c r="I893" s="19"/>
      <c r="J893" s="19"/>
      <c r="K893" s="19"/>
    </row>
    <row r="894" spans="1:11" x14ac:dyDescent="0.25">
      <c r="B894" s="12">
        <v>7</v>
      </c>
      <c r="C894" s="18" t="s">
        <v>264</v>
      </c>
      <c r="D894" s="18"/>
      <c r="E894" s="18" t="s">
        <v>40</v>
      </c>
      <c r="F894" s="19">
        <v>342913</v>
      </c>
      <c r="G894" s="12"/>
      <c r="H894" s="19"/>
      <c r="I894" s="19"/>
      <c r="J894" s="19"/>
      <c r="K894" s="19"/>
    </row>
    <row r="895" spans="1:11" x14ac:dyDescent="0.25">
      <c r="F895" s="20">
        <f>SUM(F888:F894)</f>
        <v>63797933</v>
      </c>
      <c r="K895" s="20">
        <f>SUM(K892:K894)</f>
        <v>1056916</v>
      </c>
    </row>
    <row r="898" spans="1:11" x14ac:dyDescent="0.25">
      <c r="A898" s="3" t="s">
        <v>520</v>
      </c>
      <c r="B898" s="12" t="s">
        <v>28</v>
      </c>
      <c r="C898" s="12" t="s">
        <v>102</v>
      </c>
      <c r="D898" s="12" t="s">
        <v>103</v>
      </c>
      <c r="E898" s="12" t="s">
        <v>104</v>
      </c>
      <c r="F898" s="12" t="s">
        <v>105</v>
      </c>
      <c r="G898" s="12" t="s">
        <v>165</v>
      </c>
      <c r="H898" s="12" t="s">
        <v>141</v>
      </c>
      <c r="I898" s="12" t="s">
        <v>34</v>
      </c>
      <c r="J898" s="12" t="s">
        <v>325</v>
      </c>
      <c r="K898" s="21" t="s">
        <v>122</v>
      </c>
    </row>
    <row r="899" spans="1:11" x14ac:dyDescent="0.25">
      <c r="A899" s="27" t="s">
        <v>175</v>
      </c>
      <c r="B899" s="12">
        <v>1</v>
      </c>
      <c r="C899" s="12" t="s">
        <v>210</v>
      </c>
      <c r="D899" s="12" t="s">
        <v>253</v>
      </c>
      <c r="E899" s="12" t="s">
        <v>40</v>
      </c>
      <c r="F899" s="14">
        <v>47733840</v>
      </c>
      <c r="G899" s="12"/>
      <c r="H899" s="12"/>
      <c r="I899" s="12"/>
      <c r="J899" s="12"/>
      <c r="K899" s="12"/>
    </row>
    <row r="900" spans="1:11" x14ac:dyDescent="0.25">
      <c r="B900" s="12">
        <v>2</v>
      </c>
      <c r="C900" s="18" t="s">
        <v>38</v>
      </c>
      <c r="D900" s="18" t="s">
        <v>277</v>
      </c>
      <c r="E900" s="18" t="s">
        <v>40</v>
      </c>
      <c r="F900" s="19">
        <v>2172630</v>
      </c>
      <c r="G900" s="12"/>
      <c r="H900" s="12"/>
      <c r="I900" s="12"/>
      <c r="J900" s="12"/>
      <c r="K900" s="12"/>
    </row>
    <row r="901" spans="1:11" x14ac:dyDescent="0.25">
      <c r="B901" s="12">
        <v>3</v>
      </c>
      <c r="C901" s="18" t="s">
        <v>49</v>
      </c>
      <c r="D901" s="18" t="s">
        <v>275</v>
      </c>
      <c r="E901" s="18" t="s">
        <v>40</v>
      </c>
      <c r="F901" s="19">
        <v>6110493</v>
      </c>
      <c r="G901" s="12"/>
      <c r="H901" s="12"/>
      <c r="I901" s="12"/>
      <c r="J901" s="12"/>
      <c r="K901" s="12"/>
    </row>
    <row r="902" spans="1:11" x14ac:dyDescent="0.25">
      <c r="B902" s="12">
        <v>4</v>
      </c>
      <c r="C902" s="18" t="s">
        <v>43</v>
      </c>
      <c r="D902" s="18" t="s">
        <v>279</v>
      </c>
      <c r="E902" s="18" t="s">
        <v>40</v>
      </c>
      <c r="F902" s="19">
        <v>2317096</v>
      </c>
      <c r="G902" s="12"/>
      <c r="H902" s="12"/>
      <c r="I902" s="12"/>
      <c r="J902" s="12"/>
      <c r="K902" s="12"/>
    </row>
    <row r="903" spans="1:11" x14ac:dyDescent="0.25">
      <c r="B903" s="12">
        <v>5</v>
      </c>
      <c r="C903" s="18" t="s">
        <v>46</v>
      </c>
      <c r="D903" s="18" t="s">
        <v>276</v>
      </c>
      <c r="E903" s="18" t="s">
        <v>40</v>
      </c>
      <c r="F903" s="19">
        <v>2521408</v>
      </c>
      <c r="G903" s="12"/>
      <c r="H903" s="19"/>
      <c r="I903" s="19"/>
      <c r="J903" s="19"/>
      <c r="K903" s="19">
        <v>1158555</v>
      </c>
    </row>
    <row r="904" spans="1:11" x14ac:dyDescent="0.25">
      <c r="B904" s="12">
        <v>6</v>
      </c>
      <c r="C904" s="18" t="s">
        <v>59</v>
      </c>
      <c r="D904" s="18" t="s">
        <v>280</v>
      </c>
      <c r="E904" s="18" t="s">
        <v>40</v>
      </c>
      <c r="F904" s="19">
        <v>876929</v>
      </c>
      <c r="G904" s="12"/>
      <c r="H904" s="19"/>
      <c r="I904" s="19"/>
      <c r="J904" s="19"/>
      <c r="K904" s="19"/>
    </row>
    <row r="905" spans="1:11" x14ac:dyDescent="0.25">
      <c r="B905" s="12">
        <v>8</v>
      </c>
      <c r="C905" s="18" t="s">
        <v>159</v>
      </c>
      <c r="D905" s="18"/>
      <c r="E905" s="18" t="s">
        <v>40</v>
      </c>
      <c r="F905" s="19">
        <v>243688</v>
      </c>
      <c r="G905" s="12"/>
      <c r="H905" s="19"/>
      <c r="I905" s="19"/>
      <c r="J905" s="19"/>
      <c r="K905" s="19"/>
    </row>
    <row r="906" spans="1:11" x14ac:dyDescent="0.25">
      <c r="B906" s="12">
        <v>7</v>
      </c>
      <c r="C906" s="18" t="s">
        <v>309</v>
      </c>
      <c r="D906" s="18"/>
      <c r="E906" s="18" t="s">
        <v>40</v>
      </c>
      <c r="F906" s="19">
        <v>342913</v>
      </c>
      <c r="G906" s="12"/>
      <c r="H906" s="19"/>
      <c r="I906" s="19"/>
      <c r="J906" s="19"/>
      <c r="K906" s="19"/>
    </row>
    <row r="907" spans="1:11" x14ac:dyDescent="0.25">
      <c r="F907" s="20">
        <f>SUM(F899:F906)</f>
        <v>62318997</v>
      </c>
      <c r="K907" s="20">
        <f>SUM(K903:K906)</f>
        <v>1158555</v>
      </c>
    </row>
    <row r="909" spans="1:11" x14ac:dyDescent="0.25">
      <c r="A909" s="3" t="s">
        <v>526</v>
      </c>
      <c r="B909" s="12" t="s">
        <v>28</v>
      </c>
      <c r="C909" s="12" t="s">
        <v>102</v>
      </c>
      <c r="D909" s="12" t="s">
        <v>103</v>
      </c>
      <c r="E909" s="12" t="s">
        <v>104</v>
      </c>
      <c r="F909" s="12" t="s">
        <v>105</v>
      </c>
      <c r="G909" s="12" t="s">
        <v>165</v>
      </c>
      <c r="H909" s="12" t="s">
        <v>141</v>
      </c>
      <c r="I909" s="12" t="s">
        <v>34</v>
      </c>
      <c r="J909" s="12" t="s">
        <v>325</v>
      </c>
      <c r="K909" s="21" t="s">
        <v>122</v>
      </c>
    </row>
    <row r="910" spans="1:11" x14ac:dyDescent="0.25">
      <c r="A910" s="27" t="s">
        <v>146</v>
      </c>
      <c r="B910" s="12">
        <v>1</v>
      </c>
      <c r="C910" s="12" t="s">
        <v>210</v>
      </c>
      <c r="D910" s="12" t="s">
        <v>253</v>
      </c>
      <c r="E910" s="12" t="s">
        <v>40</v>
      </c>
      <c r="F910" s="14">
        <v>47733840</v>
      </c>
      <c r="G910" s="12"/>
      <c r="H910" s="12"/>
      <c r="I910" s="12"/>
      <c r="J910" s="12"/>
      <c r="K910" s="12"/>
    </row>
    <row r="911" spans="1:11" x14ac:dyDescent="0.25">
      <c r="B911" s="12">
        <v>2</v>
      </c>
      <c r="C911" s="18" t="s">
        <v>38</v>
      </c>
      <c r="D911" s="18" t="s">
        <v>277</v>
      </c>
      <c r="E911" s="18" t="s">
        <v>40</v>
      </c>
      <c r="F911" s="19">
        <v>969066</v>
      </c>
      <c r="G911" s="12"/>
      <c r="H911" s="12"/>
      <c r="I911" s="12"/>
      <c r="J911" s="12"/>
      <c r="K911" s="12"/>
    </row>
    <row r="912" spans="1:11" x14ac:dyDescent="0.25">
      <c r="B912" s="12">
        <v>3</v>
      </c>
      <c r="C912" s="18" t="s">
        <v>49</v>
      </c>
      <c r="D912" s="18" t="s">
        <v>275</v>
      </c>
      <c r="E912" s="18" t="s">
        <v>40</v>
      </c>
      <c r="F912" s="19">
        <v>8245062</v>
      </c>
      <c r="G912" s="12"/>
      <c r="H912" s="12"/>
      <c r="I912" s="12"/>
      <c r="J912" s="12"/>
      <c r="K912" s="12"/>
    </row>
    <row r="913" spans="1:11" x14ac:dyDescent="0.25">
      <c r="B913" s="12">
        <v>4</v>
      </c>
      <c r="C913" s="18" t="s">
        <v>43</v>
      </c>
      <c r="D913" s="18" t="s">
        <v>279</v>
      </c>
      <c r="E913" s="18" t="s">
        <v>40</v>
      </c>
      <c r="F913" s="19">
        <v>3029611</v>
      </c>
      <c r="G913" s="12"/>
      <c r="H913" s="12"/>
      <c r="I913" s="12"/>
      <c r="J913" s="12"/>
      <c r="K913" s="12"/>
    </row>
    <row r="914" spans="1:11" x14ac:dyDescent="0.25">
      <c r="B914" s="12">
        <v>5</v>
      </c>
      <c r="C914" s="18" t="s">
        <v>46</v>
      </c>
      <c r="D914" s="18" t="s">
        <v>276</v>
      </c>
      <c r="E914" s="18" t="s">
        <v>40</v>
      </c>
      <c r="F914" s="19">
        <v>2521408</v>
      </c>
      <c r="G914" s="12"/>
      <c r="H914" s="19"/>
      <c r="I914" s="19"/>
      <c r="J914" s="19"/>
      <c r="K914" s="19">
        <v>1158555</v>
      </c>
    </row>
    <row r="915" spans="1:11" x14ac:dyDescent="0.25">
      <c r="B915" s="12">
        <v>6</v>
      </c>
      <c r="C915" s="18" t="s">
        <v>59</v>
      </c>
      <c r="D915" s="18" t="s">
        <v>280</v>
      </c>
      <c r="E915" s="18" t="s">
        <v>40</v>
      </c>
      <c r="F915" s="19">
        <v>876929</v>
      </c>
      <c r="G915" s="12"/>
      <c r="H915" s="19"/>
      <c r="I915" s="19"/>
      <c r="J915" s="19"/>
      <c r="K915" s="19"/>
    </row>
    <row r="916" spans="1:11" x14ac:dyDescent="0.25">
      <c r="B916" s="12">
        <v>7</v>
      </c>
      <c r="C916" s="18" t="s">
        <v>159</v>
      </c>
      <c r="D916" s="18"/>
      <c r="E916" s="18" t="s">
        <v>40</v>
      </c>
      <c r="F916" s="19">
        <v>243688</v>
      </c>
      <c r="G916" s="12"/>
      <c r="H916" s="19"/>
      <c r="I916" s="19"/>
      <c r="J916" s="19"/>
      <c r="K916" s="19"/>
    </row>
    <row r="917" spans="1:11" x14ac:dyDescent="0.25">
      <c r="B917" s="12">
        <v>8</v>
      </c>
      <c r="C917" s="18" t="s">
        <v>264</v>
      </c>
      <c r="D917" s="18"/>
      <c r="E917" s="18" t="s">
        <v>40</v>
      </c>
      <c r="F917" s="19">
        <v>1462392</v>
      </c>
      <c r="G917" s="12"/>
      <c r="H917" s="19"/>
      <c r="I917" s="19"/>
      <c r="J917" s="19"/>
      <c r="K917" s="19"/>
    </row>
    <row r="918" spans="1:11" x14ac:dyDescent="0.25">
      <c r="B918" s="12">
        <v>9</v>
      </c>
      <c r="C918" s="18" t="s">
        <v>309</v>
      </c>
      <c r="D918" s="18"/>
      <c r="E918" s="18" t="s">
        <v>40</v>
      </c>
      <c r="F918" s="19">
        <v>342913</v>
      </c>
      <c r="G918" s="12"/>
      <c r="H918" s="19"/>
      <c r="I918" s="19"/>
      <c r="J918" s="19"/>
      <c r="K918" s="19"/>
    </row>
    <row r="919" spans="1:11" x14ac:dyDescent="0.25">
      <c r="F919" s="20">
        <f>SUM(F910:F918)</f>
        <v>65424909</v>
      </c>
      <c r="K919" s="20">
        <f>SUM(K914:K918)</f>
        <v>1158555</v>
      </c>
    </row>
    <row r="922" spans="1:11" x14ac:dyDescent="0.25">
      <c r="A922" s="3" t="s">
        <v>540</v>
      </c>
      <c r="B922" s="12" t="s">
        <v>28</v>
      </c>
      <c r="C922" s="12" t="s">
        <v>102</v>
      </c>
      <c r="D922" s="12" t="s">
        <v>103</v>
      </c>
      <c r="E922" s="12" t="s">
        <v>104</v>
      </c>
      <c r="F922" s="12" t="s">
        <v>105</v>
      </c>
      <c r="G922" s="12" t="s">
        <v>165</v>
      </c>
      <c r="H922" s="12" t="s">
        <v>141</v>
      </c>
      <c r="I922" s="12" t="s">
        <v>34</v>
      </c>
      <c r="J922" s="12" t="s">
        <v>325</v>
      </c>
      <c r="K922" s="21" t="s">
        <v>122</v>
      </c>
    </row>
    <row r="923" spans="1:11" x14ac:dyDescent="0.25">
      <c r="A923" s="27" t="s">
        <v>147</v>
      </c>
      <c r="B923" s="12">
        <v>1</v>
      </c>
      <c r="C923" s="12" t="s">
        <v>210</v>
      </c>
      <c r="D923" s="12" t="s">
        <v>253</v>
      </c>
      <c r="E923" s="12" t="s">
        <v>40</v>
      </c>
      <c r="F923" s="14">
        <v>47733840</v>
      </c>
      <c r="G923" s="12"/>
      <c r="H923" s="12"/>
      <c r="I923" s="12"/>
      <c r="J923" s="12"/>
      <c r="K923" s="12"/>
    </row>
    <row r="924" spans="1:11" x14ac:dyDescent="0.25">
      <c r="B924" s="12">
        <v>2</v>
      </c>
      <c r="C924" s="18" t="s">
        <v>38</v>
      </c>
      <c r="D924" s="18" t="s">
        <v>277</v>
      </c>
      <c r="E924" s="18" t="s">
        <v>40</v>
      </c>
      <c r="F924" s="19">
        <v>2048556</v>
      </c>
      <c r="G924" s="12"/>
      <c r="H924" s="12"/>
      <c r="I924" s="12"/>
      <c r="J924" s="12"/>
      <c r="K924" s="12"/>
    </row>
    <row r="925" spans="1:11" x14ac:dyDescent="0.25">
      <c r="B925" s="12">
        <v>3</v>
      </c>
      <c r="C925" s="18" t="s">
        <v>49</v>
      </c>
      <c r="D925" s="18" t="s">
        <v>275</v>
      </c>
      <c r="E925" s="18" t="s">
        <v>40</v>
      </c>
      <c r="F925" s="19">
        <v>9383092</v>
      </c>
      <c r="G925" s="12"/>
      <c r="H925" s="12"/>
      <c r="I925" s="12"/>
      <c r="J925" s="12"/>
      <c r="K925" s="12"/>
    </row>
    <row r="926" spans="1:11" x14ac:dyDescent="0.25">
      <c r="B926" s="12">
        <v>4</v>
      </c>
      <c r="C926" s="18" t="s">
        <v>43</v>
      </c>
      <c r="D926" s="18" t="s">
        <v>279</v>
      </c>
      <c r="E926" s="18" t="s">
        <v>40</v>
      </c>
      <c r="F926" s="19">
        <v>4065440</v>
      </c>
      <c r="G926" s="12"/>
      <c r="H926" s="12"/>
      <c r="I926" s="12"/>
      <c r="J926" s="12"/>
      <c r="K926" s="12"/>
    </row>
    <row r="927" spans="1:11" x14ac:dyDescent="0.25">
      <c r="B927" s="12">
        <v>5</v>
      </c>
      <c r="C927" s="18" t="s">
        <v>46</v>
      </c>
      <c r="D927" s="18" t="s">
        <v>276</v>
      </c>
      <c r="E927" s="18" t="s">
        <v>40</v>
      </c>
      <c r="F927" s="19">
        <v>1957206</v>
      </c>
      <c r="G927" s="12"/>
      <c r="H927" s="19"/>
      <c r="I927" s="19"/>
      <c r="J927" s="19"/>
      <c r="K927" s="19">
        <v>854031</v>
      </c>
    </row>
    <row r="928" spans="1:11" x14ac:dyDescent="0.25">
      <c r="B928" s="12">
        <v>6</v>
      </c>
      <c r="C928" s="18" t="s">
        <v>59</v>
      </c>
      <c r="D928" s="18" t="s">
        <v>280</v>
      </c>
      <c r="E928" s="18" t="s">
        <v>40</v>
      </c>
      <c r="F928" s="19">
        <v>876929</v>
      </c>
      <c r="G928" s="12"/>
      <c r="H928" s="19"/>
      <c r="I928" s="19"/>
      <c r="J928" s="19"/>
      <c r="K928" s="19"/>
    </row>
    <row r="929" spans="1:11" x14ac:dyDescent="0.25">
      <c r="B929" s="12">
        <v>7</v>
      </c>
      <c r="C929" s="18" t="s">
        <v>159</v>
      </c>
      <c r="D929" s="18"/>
      <c r="E929" s="18" t="s">
        <v>40</v>
      </c>
      <c r="F929" s="19">
        <v>243688</v>
      </c>
      <c r="G929" s="12"/>
      <c r="H929" s="19"/>
      <c r="I929" s="19"/>
      <c r="J929" s="19"/>
      <c r="K929" s="19"/>
    </row>
    <row r="930" spans="1:11" x14ac:dyDescent="0.25">
      <c r="B930" s="12">
        <v>8</v>
      </c>
      <c r="C930" s="18" t="s">
        <v>264</v>
      </c>
      <c r="D930" s="18"/>
      <c r="E930" s="18" t="s">
        <v>40</v>
      </c>
      <c r="F930" s="19">
        <v>1462392</v>
      </c>
      <c r="G930" s="12"/>
      <c r="H930" s="19"/>
      <c r="I930" s="19"/>
      <c r="J930" s="19"/>
      <c r="K930" s="19"/>
    </row>
    <row r="931" spans="1:11" x14ac:dyDescent="0.25">
      <c r="B931" s="12">
        <v>9</v>
      </c>
      <c r="C931" s="18" t="s">
        <v>309</v>
      </c>
      <c r="D931" s="18"/>
      <c r="E931" s="18" t="s">
        <v>40</v>
      </c>
      <c r="F931" s="19">
        <v>202213</v>
      </c>
      <c r="G931" s="12"/>
      <c r="H931" s="19"/>
      <c r="I931" s="19"/>
      <c r="J931" s="19"/>
      <c r="K931" s="19"/>
    </row>
    <row r="932" spans="1:11" x14ac:dyDescent="0.25">
      <c r="F932" s="20">
        <f>SUM(F923:F931)</f>
        <v>67973356</v>
      </c>
      <c r="K932" s="20">
        <f>SUM(K927:K931)</f>
        <v>854031</v>
      </c>
    </row>
    <row r="934" spans="1:11" x14ac:dyDescent="0.25">
      <c r="A934" s="3" t="s">
        <v>543</v>
      </c>
      <c r="B934" s="12" t="s">
        <v>28</v>
      </c>
      <c r="C934" s="12" t="s">
        <v>102</v>
      </c>
      <c r="D934" s="12" t="s">
        <v>103</v>
      </c>
      <c r="E934" s="12" t="s">
        <v>104</v>
      </c>
      <c r="F934" s="12" t="s">
        <v>105</v>
      </c>
      <c r="G934" s="12" t="s">
        <v>165</v>
      </c>
      <c r="H934" s="12" t="s">
        <v>141</v>
      </c>
      <c r="I934" s="12" t="s">
        <v>34</v>
      </c>
      <c r="J934" s="12" t="s">
        <v>325</v>
      </c>
      <c r="K934" s="21" t="s">
        <v>122</v>
      </c>
    </row>
    <row r="935" spans="1:11" x14ac:dyDescent="0.25">
      <c r="A935" s="27" t="s">
        <v>161</v>
      </c>
      <c r="B935" s="12">
        <v>1</v>
      </c>
      <c r="C935" s="12" t="s">
        <v>210</v>
      </c>
      <c r="D935" s="12" t="s">
        <v>253</v>
      </c>
      <c r="E935" s="12" t="s">
        <v>40</v>
      </c>
      <c r="F935" s="14">
        <v>47733840</v>
      </c>
      <c r="G935" s="12"/>
      <c r="H935" s="12"/>
      <c r="I935" s="12"/>
      <c r="J935" s="12"/>
      <c r="K935" s="12"/>
    </row>
    <row r="936" spans="1:11" x14ac:dyDescent="0.25">
      <c r="B936" s="12">
        <v>2</v>
      </c>
      <c r="C936" s="18" t="s">
        <v>38</v>
      </c>
      <c r="D936" s="18" t="s">
        <v>277</v>
      </c>
      <c r="E936" s="18" t="s">
        <v>40</v>
      </c>
      <c r="F936" s="19">
        <v>860389</v>
      </c>
      <c r="G936" s="12"/>
      <c r="H936" s="12"/>
      <c r="I936" s="12"/>
      <c r="J936" s="12"/>
      <c r="K936" s="12"/>
    </row>
    <row r="937" spans="1:11" x14ac:dyDescent="0.25">
      <c r="B937" s="12">
        <v>3</v>
      </c>
      <c r="C937" s="18" t="s">
        <v>49</v>
      </c>
      <c r="D937" s="18" t="s">
        <v>275</v>
      </c>
      <c r="E937" s="18" t="s">
        <v>40</v>
      </c>
      <c r="F937" s="19">
        <v>640328</v>
      </c>
      <c r="G937" s="12"/>
      <c r="H937" s="12"/>
      <c r="I937" s="12"/>
      <c r="J937" s="12"/>
      <c r="K937" s="12"/>
    </row>
    <row r="938" spans="1:11" x14ac:dyDescent="0.25">
      <c r="B938" s="12">
        <v>4</v>
      </c>
      <c r="C938" s="18" t="s">
        <v>43</v>
      </c>
      <c r="D938" s="18" t="s">
        <v>279</v>
      </c>
      <c r="E938" s="18" t="s">
        <v>40</v>
      </c>
      <c r="F938" s="19">
        <v>4510641</v>
      </c>
      <c r="G938" s="12"/>
      <c r="H938" s="12"/>
      <c r="I938" s="12"/>
      <c r="J938" s="12"/>
      <c r="K938" s="12"/>
    </row>
    <row r="939" spans="1:11" x14ac:dyDescent="0.25">
      <c r="B939" s="12">
        <v>5</v>
      </c>
      <c r="C939" s="18" t="s">
        <v>46</v>
      </c>
      <c r="D939" s="18" t="s">
        <v>276</v>
      </c>
      <c r="E939" s="18" t="s">
        <v>40</v>
      </c>
      <c r="F939" s="19">
        <v>1957206</v>
      </c>
      <c r="G939" s="12"/>
      <c r="H939" s="19"/>
      <c r="I939" s="19"/>
      <c r="J939" s="19"/>
      <c r="K939" s="19">
        <v>854031</v>
      </c>
    </row>
    <row r="940" spans="1:11" x14ac:dyDescent="0.25">
      <c r="B940" s="12">
        <v>6</v>
      </c>
      <c r="C940" s="18" t="s">
        <v>59</v>
      </c>
      <c r="D940" s="18" t="s">
        <v>280</v>
      </c>
      <c r="E940" s="18" t="s">
        <v>40</v>
      </c>
      <c r="F940" s="19">
        <v>876929</v>
      </c>
      <c r="G940" s="12"/>
      <c r="H940" s="19"/>
      <c r="I940" s="19"/>
      <c r="J940" s="19"/>
      <c r="K940" s="19"/>
    </row>
    <row r="941" spans="1:11" x14ac:dyDescent="0.25">
      <c r="B941" s="12">
        <v>7</v>
      </c>
      <c r="C941" s="18" t="s">
        <v>159</v>
      </c>
      <c r="D941" s="18"/>
      <c r="E941" s="18" t="s">
        <v>40</v>
      </c>
      <c r="F941" s="19">
        <v>243688</v>
      </c>
      <c r="G941" s="12"/>
      <c r="H941" s="19"/>
      <c r="I941" s="19"/>
      <c r="J941" s="19"/>
      <c r="K941" s="19"/>
    </row>
    <row r="942" spans="1:11" x14ac:dyDescent="0.25">
      <c r="B942" s="12">
        <v>8</v>
      </c>
      <c r="C942" s="18" t="s">
        <v>264</v>
      </c>
      <c r="D942" s="18"/>
      <c r="E942" s="18" t="s">
        <v>40</v>
      </c>
      <c r="F942" s="19">
        <v>1462392</v>
      </c>
      <c r="G942" s="12"/>
      <c r="H942" s="19"/>
      <c r="I942" s="19"/>
      <c r="J942" s="19"/>
      <c r="K942" s="19"/>
    </row>
    <row r="943" spans="1:11" x14ac:dyDescent="0.25">
      <c r="B943" s="12">
        <v>9</v>
      </c>
      <c r="C943" s="18" t="s">
        <v>544</v>
      </c>
      <c r="D943" s="18"/>
      <c r="E943" s="18" t="s">
        <v>40</v>
      </c>
      <c r="F943" s="19">
        <v>92925</v>
      </c>
      <c r="G943" s="12"/>
      <c r="H943" s="19"/>
      <c r="I943" s="19"/>
      <c r="J943" s="19"/>
      <c r="K943" s="19"/>
    </row>
    <row r="944" spans="1:11" x14ac:dyDescent="0.25">
      <c r="F944" s="20">
        <f>SUM(F935:F943)</f>
        <v>58378338</v>
      </c>
      <c r="K944" s="20">
        <f>SUM(K939:K943)</f>
        <v>854031</v>
      </c>
    </row>
    <row r="946" spans="1:11" x14ac:dyDescent="0.25">
      <c r="A946" s="3" t="s">
        <v>555</v>
      </c>
      <c r="B946" s="12" t="s">
        <v>28</v>
      </c>
      <c r="C946" s="12" t="s">
        <v>102</v>
      </c>
      <c r="D946" s="12" t="s">
        <v>103</v>
      </c>
      <c r="E946" s="12" t="s">
        <v>104</v>
      </c>
      <c r="F946" s="12" t="s">
        <v>105</v>
      </c>
      <c r="G946" s="12" t="s">
        <v>165</v>
      </c>
      <c r="H946" s="12" t="s">
        <v>141</v>
      </c>
      <c r="I946" s="12" t="s">
        <v>34</v>
      </c>
      <c r="J946" s="12" t="s">
        <v>325</v>
      </c>
      <c r="K946" s="21" t="s">
        <v>122</v>
      </c>
    </row>
    <row r="947" spans="1:11" x14ac:dyDescent="0.25">
      <c r="A947" s="27" t="s">
        <v>162</v>
      </c>
      <c r="B947" s="12">
        <v>1</v>
      </c>
      <c r="C947" s="12" t="s">
        <v>210</v>
      </c>
      <c r="D947" s="12" t="s">
        <v>253</v>
      </c>
      <c r="E947" s="12" t="s">
        <v>40</v>
      </c>
      <c r="F947" s="14">
        <v>47733840</v>
      </c>
      <c r="G947" s="12"/>
      <c r="H947" s="12"/>
      <c r="I947" s="12"/>
      <c r="J947" s="12"/>
      <c r="K947" s="12"/>
    </row>
    <row r="948" spans="1:11" x14ac:dyDescent="0.25">
      <c r="B948" s="12">
        <v>2</v>
      </c>
      <c r="C948" s="18" t="s">
        <v>38</v>
      </c>
      <c r="D948" s="18" t="s">
        <v>277</v>
      </c>
      <c r="E948" s="18" t="s">
        <v>40</v>
      </c>
      <c r="F948" s="19">
        <v>860389</v>
      </c>
      <c r="G948" s="12"/>
      <c r="H948" s="12"/>
      <c r="I948" s="12"/>
      <c r="J948" s="12"/>
      <c r="K948" s="12"/>
    </row>
    <row r="949" spans="1:11" x14ac:dyDescent="0.25">
      <c r="B949" s="12">
        <v>3</v>
      </c>
      <c r="C949" s="18" t="s">
        <v>49</v>
      </c>
      <c r="D949" s="18" t="s">
        <v>275</v>
      </c>
      <c r="E949" s="18" t="s">
        <v>40</v>
      </c>
      <c r="F949" s="19">
        <v>640328</v>
      </c>
      <c r="G949" s="12"/>
      <c r="H949" s="12"/>
      <c r="I949" s="12"/>
      <c r="J949" s="12"/>
      <c r="K949" s="12"/>
    </row>
    <row r="950" spans="1:11" x14ac:dyDescent="0.25">
      <c r="B950" s="12">
        <v>4</v>
      </c>
      <c r="C950" s="18" t="s">
        <v>43</v>
      </c>
      <c r="D950" s="18" t="s">
        <v>279</v>
      </c>
      <c r="E950" s="18" t="s">
        <v>40</v>
      </c>
      <c r="F950" s="19">
        <v>4510641</v>
      </c>
      <c r="G950" s="12"/>
      <c r="H950" s="12"/>
      <c r="I950" s="12"/>
      <c r="J950" s="12"/>
      <c r="K950" s="12"/>
    </row>
    <row r="951" spans="1:11" x14ac:dyDescent="0.25">
      <c r="B951" s="12">
        <v>5</v>
      </c>
      <c r="C951" s="18" t="s">
        <v>46</v>
      </c>
      <c r="D951" s="18" t="s">
        <v>276</v>
      </c>
      <c r="E951" s="18" t="s">
        <v>40</v>
      </c>
      <c r="F951" s="19">
        <v>1957206</v>
      </c>
      <c r="G951" s="12"/>
      <c r="H951" s="19"/>
      <c r="I951" s="19"/>
      <c r="J951" s="19"/>
      <c r="K951" s="19">
        <v>854031</v>
      </c>
    </row>
    <row r="952" spans="1:11" x14ac:dyDescent="0.25">
      <c r="B952" s="12">
        <v>6</v>
      </c>
      <c r="C952" s="18" t="s">
        <v>59</v>
      </c>
      <c r="D952" s="18" t="s">
        <v>280</v>
      </c>
      <c r="E952" s="18" t="s">
        <v>40</v>
      </c>
      <c r="F952" s="19">
        <v>876929</v>
      </c>
      <c r="G952" s="12"/>
      <c r="H952" s="19"/>
      <c r="I952" s="19"/>
      <c r="J952" s="19"/>
      <c r="K952" s="19"/>
    </row>
    <row r="953" spans="1:11" x14ac:dyDescent="0.25">
      <c r="B953" s="12">
        <v>7</v>
      </c>
      <c r="C953" s="18" t="s">
        <v>159</v>
      </c>
      <c r="D953" s="18"/>
      <c r="E953" s="18" t="s">
        <v>40</v>
      </c>
      <c r="F953" s="19">
        <v>243688</v>
      </c>
      <c r="G953" s="12"/>
      <c r="H953" s="19"/>
      <c r="I953" s="19"/>
      <c r="J953" s="19"/>
      <c r="K953" s="19"/>
    </row>
    <row r="954" spans="1:11" x14ac:dyDescent="0.25">
      <c r="B954" s="12">
        <v>8</v>
      </c>
      <c r="C954" s="18" t="s">
        <v>264</v>
      </c>
      <c r="D954" s="18"/>
      <c r="E954" s="18" t="s">
        <v>40</v>
      </c>
      <c r="F954" s="19">
        <v>1462392</v>
      </c>
      <c r="G954" s="12"/>
      <c r="H954" s="19"/>
      <c r="I954" s="19"/>
      <c r="J954" s="19"/>
      <c r="K954" s="19"/>
    </row>
    <row r="955" spans="1:11" x14ac:dyDescent="0.25">
      <c r="B955" s="12">
        <v>9</v>
      </c>
      <c r="C955" s="18" t="s">
        <v>544</v>
      </c>
      <c r="D955" s="18"/>
      <c r="E955" s="18" t="s">
        <v>40</v>
      </c>
      <c r="F955" s="19">
        <v>92925</v>
      </c>
      <c r="G955" s="12"/>
      <c r="H955" s="19"/>
      <c r="I955" s="19"/>
      <c r="J955" s="19"/>
      <c r="K955" s="19"/>
    </row>
    <row r="956" spans="1:11" x14ac:dyDescent="0.25">
      <c r="F956" s="20">
        <f>SUM(F947:F955)</f>
        <v>58378338</v>
      </c>
      <c r="K956" s="20">
        <f>SUM(K951:K955)</f>
        <v>854031</v>
      </c>
    </row>
    <row r="958" spans="1:11" x14ac:dyDescent="0.25">
      <c r="A958" s="3" t="s">
        <v>558</v>
      </c>
      <c r="B958" s="12" t="s">
        <v>28</v>
      </c>
      <c r="C958" s="12" t="s">
        <v>102</v>
      </c>
      <c r="D958" s="12" t="s">
        <v>103</v>
      </c>
      <c r="E958" s="12" t="s">
        <v>104</v>
      </c>
      <c r="F958" s="12" t="s">
        <v>105</v>
      </c>
      <c r="G958" s="12" t="s">
        <v>165</v>
      </c>
      <c r="H958" s="12" t="s">
        <v>141</v>
      </c>
      <c r="I958" s="12" t="s">
        <v>34</v>
      </c>
      <c r="J958" s="12" t="s">
        <v>325</v>
      </c>
      <c r="K958" s="21" t="s">
        <v>122</v>
      </c>
    </row>
    <row r="959" spans="1:11" x14ac:dyDescent="0.25">
      <c r="A959" s="27" t="s">
        <v>177</v>
      </c>
      <c r="B959" s="12">
        <v>1</v>
      </c>
      <c r="C959" s="12" t="s">
        <v>210</v>
      </c>
      <c r="D959" s="12" t="s">
        <v>253</v>
      </c>
      <c r="E959" s="12" t="s">
        <v>40</v>
      </c>
      <c r="F959" s="14">
        <v>47733840</v>
      </c>
      <c r="G959" s="12"/>
      <c r="H959" s="12"/>
      <c r="I959" s="12"/>
      <c r="J959" s="12"/>
      <c r="K959" s="12"/>
    </row>
    <row r="960" spans="1:11" x14ac:dyDescent="0.25">
      <c r="B960" s="12">
        <v>2</v>
      </c>
      <c r="C960" s="18" t="s">
        <v>38</v>
      </c>
      <c r="D960" s="18" t="s">
        <v>277</v>
      </c>
      <c r="E960" s="18" t="s">
        <v>40</v>
      </c>
      <c r="F960" s="19">
        <v>860389</v>
      </c>
      <c r="G960" s="12"/>
      <c r="H960" s="12"/>
      <c r="I960" s="12"/>
      <c r="J960" s="12"/>
      <c r="K960" s="12"/>
    </row>
    <row r="961" spans="1:11" x14ac:dyDescent="0.25">
      <c r="B961" s="12">
        <v>3</v>
      </c>
      <c r="C961" s="18" t="s">
        <v>49</v>
      </c>
      <c r="D961" s="18" t="s">
        <v>275</v>
      </c>
      <c r="E961" s="18" t="s">
        <v>40</v>
      </c>
      <c r="F961" s="19">
        <v>640328</v>
      </c>
      <c r="G961" s="12"/>
      <c r="H961" s="12"/>
      <c r="I961" s="12"/>
      <c r="J961" s="12"/>
      <c r="K961" s="12"/>
    </row>
    <row r="962" spans="1:11" x14ac:dyDescent="0.25">
      <c r="B962" s="12">
        <v>4</v>
      </c>
      <c r="C962" s="18" t="s">
        <v>43</v>
      </c>
      <c r="D962" s="18" t="s">
        <v>279</v>
      </c>
      <c r="E962" s="18" t="s">
        <v>40</v>
      </c>
      <c r="F962" s="19">
        <v>4510641</v>
      </c>
      <c r="G962" s="12"/>
      <c r="H962" s="12"/>
      <c r="I962" s="12"/>
      <c r="J962" s="12"/>
      <c r="K962" s="12"/>
    </row>
    <row r="963" spans="1:11" x14ac:dyDescent="0.25">
      <c r="B963" s="12">
        <v>5</v>
      </c>
      <c r="C963" s="18" t="s">
        <v>46</v>
      </c>
      <c r="D963" s="18" t="s">
        <v>276</v>
      </c>
      <c r="E963" s="18" t="s">
        <v>40</v>
      </c>
      <c r="F963" s="19">
        <v>1957206</v>
      </c>
      <c r="G963" s="12"/>
      <c r="H963" s="19"/>
      <c r="I963" s="19"/>
      <c r="J963" s="19"/>
      <c r="K963" s="19">
        <v>854031</v>
      </c>
    </row>
    <row r="964" spans="1:11" x14ac:dyDescent="0.25">
      <c r="B964" s="12">
        <v>6</v>
      </c>
      <c r="C964" s="18" t="s">
        <v>59</v>
      </c>
      <c r="D964" s="18" t="s">
        <v>280</v>
      </c>
      <c r="E964" s="18" t="s">
        <v>40</v>
      </c>
      <c r="F964" s="19">
        <v>876929</v>
      </c>
      <c r="G964" s="12"/>
      <c r="H964" s="19"/>
      <c r="I964" s="19"/>
      <c r="J964" s="19"/>
      <c r="K964" s="19"/>
    </row>
    <row r="965" spans="1:11" x14ac:dyDescent="0.25">
      <c r="B965" s="12">
        <v>7</v>
      </c>
      <c r="C965" s="18" t="s">
        <v>159</v>
      </c>
      <c r="D965" s="18"/>
      <c r="E965" s="18" t="s">
        <v>40</v>
      </c>
      <c r="F965" s="19">
        <v>243688</v>
      </c>
      <c r="G965" s="12"/>
      <c r="H965" s="19"/>
      <c r="I965" s="19"/>
      <c r="J965" s="19"/>
      <c r="K965" s="19"/>
    </row>
    <row r="966" spans="1:11" x14ac:dyDescent="0.25">
      <c r="B966" s="12">
        <v>8</v>
      </c>
      <c r="C966" s="18" t="s">
        <v>264</v>
      </c>
      <c r="D966" s="18"/>
      <c r="E966" s="18" t="s">
        <v>40</v>
      </c>
      <c r="F966" s="19">
        <v>1462392</v>
      </c>
      <c r="G966" s="12"/>
      <c r="H966" s="19"/>
      <c r="I966" s="19"/>
      <c r="J966" s="19"/>
      <c r="K966" s="19"/>
    </row>
    <row r="967" spans="1:11" x14ac:dyDescent="0.25">
      <c r="B967" s="12">
        <v>9</v>
      </c>
      <c r="C967" s="18" t="s">
        <v>544</v>
      </c>
      <c r="D967" s="18"/>
      <c r="E967" s="18" t="s">
        <v>40</v>
      </c>
      <c r="F967" s="19">
        <v>92925</v>
      </c>
      <c r="G967" s="12"/>
      <c r="H967" s="19"/>
      <c r="I967" s="19"/>
      <c r="J967" s="19"/>
      <c r="K967" s="19"/>
    </row>
    <row r="968" spans="1:11" x14ac:dyDescent="0.25">
      <c r="F968" s="20">
        <f>SUM(F959:F967)</f>
        <v>58378338</v>
      </c>
      <c r="K968" s="20">
        <f>SUM(K963:K967)</f>
        <v>854031</v>
      </c>
    </row>
    <row r="971" spans="1:11" x14ac:dyDescent="0.25">
      <c r="A971" s="3" t="s">
        <v>561</v>
      </c>
      <c r="B971" s="12" t="s">
        <v>28</v>
      </c>
      <c r="C971" s="12" t="s">
        <v>102</v>
      </c>
      <c r="D971" s="12" t="s">
        <v>103</v>
      </c>
      <c r="E971" s="12" t="s">
        <v>104</v>
      </c>
      <c r="F971" s="12" t="s">
        <v>105</v>
      </c>
      <c r="G971" s="12" t="s">
        <v>165</v>
      </c>
      <c r="H971" s="12" t="s">
        <v>141</v>
      </c>
      <c r="I971" s="12" t="s">
        <v>34</v>
      </c>
      <c r="J971" s="12" t="s">
        <v>325</v>
      </c>
      <c r="K971" s="21" t="s">
        <v>122</v>
      </c>
    </row>
    <row r="972" spans="1:11" x14ac:dyDescent="0.25">
      <c r="A972" s="27" t="s">
        <v>176</v>
      </c>
      <c r="B972" s="12">
        <v>1</v>
      </c>
      <c r="C972" s="12" t="s">
        <v>210</v>
      </c>
      <c r="D972" s="12" t="s">
        <v>253</v>
      </c>
      <c r="E972" s="12" t="s">
        <v>40</v>
      </c>
      <c r="F972" s="14">
        <v>47733840</v>
      </c>
      <c r="G972" s="12"/>
      <c r="H972" s="12"/>
      <c r="I972" s="12"/>
      <c r="J972" s="12"/>
      <c r="K972" s="12"/>
    </row>
    <row r="973" spans="1:11" x14ac:dyDescent="0.25">
      <c r="B973" s="12">
        <v>2</v>
      </c>
      <c r="C973" s="18" t="s">
        <v>38</v>
      </c>
      <c r="D973" s="18" t="s">
        <v>277</v>
      </c>
      <c r="E973" s="18" t="s">
        <v>40</v>
      </c>
      <c r="F973" s="19">
        <v>1072842</v>
      </c>
      <c r="G973" s="12"/>
      <c r="H973" s="12"/>
      <c r="I973" s="12"/>
      <c r="J973" s="12"/>
      <c r="K973" s="12"/>
    </row>
    <row r="974" spans="1:11" x14ac:dyDescent="0.25">
      <c r="B974" s="12">
        <v>3</v>
      </c>
      <c r="C974" s="18" t="s">
        <v>49</v>
      </c>
      <c r="D974" s="18" t="s">
        <v>275</v>
      </c>
      <c r="E974" s="18" t="s">
        <v>40</v>
      </c>
      <c r="F974" s="19">
        <v>2986122</v>
      </c>
      <c r="G974" s="12"/>
      <c r="H974" s="12"/>
      <c r="I974" s="12"/>
      <c r="J974" s="12"/>
      <c r="K974" s="12"/>
    </row>
    <row r="975" spans="1:11" x14ac:dyDescent="0.25">
      <c r="B975" s="12">
        <v>4</v>
      </c>
      <c r="C975" s="18" t="s">
        <v>43</v>
      </c>
      <c r="D975" s="18" t="s">
        <v>279</v>
      </c>
      <c r="E975" s="18" t="s">
        <v>40</v>
      </c>
      <c r="F975" s="19">
        <v>5705807</v>
      </c>
      <c r="G975" s="12"/>
      <c r="H975" s="12"/>
      <c r="I975" s="12"/>
      <c r="J975" s="12"/>
      <c r="K975" s="12"/>
    </row>
    <row r="976" spans="1:11" x14ac:dyDescent="0.25">
      <c r="B976" s="12">
        <v>5</v>
      </c>
      <c r="C976" s="18" t="s">
        <v>46</v>
      </c>
      <c r="D976" s="18" t="s">
        <v>276</v>
      </c>
      <c r="E976" s="18" t="s">
        <v>40</v>
      </c>
      <c r="F976" s="19">
        <v>1957206</v>
      </c>
      <c r="G976" s="12"/>
      <c r="H976" s="19"/>
      <c r="I976" s="19"/>
      <c r="J976" s="19"/>
      <c r="K976" s="19">
        <v>854031</v>
      </c>
    </row>
    <row r="977" spans="1:11" x14ac:dyDescent="0.25">
      <c r="B977" s="12">
        <v>6</v>
      </c>
      <c r="C977" s="18" t="s">
        <v>59</v>
      </c>
      <c r="D977" s="18" t="s">
        <v>280</v>
      </c>
      <c r="E977" s="18" t="s">
        <v>40</v>
      </c>
      <c r="F977" s="19">
        <v>876929</v>
      </c>
      <c r="G977" s="12"/>
      <c r="H977" s="19"/>
      <c r="I977" s="19"/>
      <c r="J977" s="19"/>
      <c r="K977" s="19"/>
    </row>
    <row r="978" spans="1:11" x14ac:dyDescent="0.25">
      <c r="B978" s="12">
        <v>7</v>
      </c>
      <c r="C978" s="18" t="s">
        <v>159</v>
      </c>
      <c r="D978" s="18"/>
      <c r="E978" s="18" t="s">
        <v>40</v>
      </c>
      <c r="F978" s="19">
        <v>243688</v>
      </c>
      <c r="G978" s="12"/>
      <c r="H978" s="19"/>
      <c r="I978" s="19"/>
      <c r="J978" s="19"/>
      <c r="K978" s="19"/>
    </row>
    <row r="979" spans="1:11" x14ac:dyDescent="0.25">
      <c r="B979" s="12">
        <v>8</v>
      </c>
      <c r="C979" s="18" t="s">
        <v>264</v>
      </c>
      <c r="D979" s="18"/>
      <c r="E979" s="18" t="s">
        <v>40</v>
      </c>
      <c r="F979" s="19">
        <v>1462392</v>
      </c>
      <c r="G979" s="12"/>
      <c r="H979" s="19"/>
      <c r="I979" s="19"/>
      <c r="J979" s="19"/>
      <c r="K979" s="19"/>
    </row>
    <row r="980" spans="1:11" x14ac:dyDescent="0.25">
      <c r="B980" s="12">
        <v>9</v>
      </c>
      <c r="C980" s="18" t="s">
        <v>544</v>
      </c>
      <c r="D980" s="18"/>
      <c r="E980" s="18" t="s">
        <v>40</v>
      </c>
      <c r="F980" s="19">
        <v>92925</v>
      </c>
      <c r="G980" s="12"/>
      <c r="H980" s="19"/>
      <c r="I980" s="19"/>
      <c r="J980" s="19"/>
      <c r="K980" s="19"/>
    </row>
    <row r="981" spans="1:11" x14ac:dyDescent="0.25">
      <c r="F981" s="20">
        <f>SUM(F972:F980)</f>
        <v>62131751</v>
      </c>
      <c r="K981" s="20">
        <f>SUM(K976:K980)</f>
        <v>854031</v>
      </c>
    </row>
    <row r="983" spans="1:11" x14ac:dyDescent="0.25">
      <c r="A983" s="3" t="s">
        <v>564</v>
      </c>
      <c r="B983" s="12" t="s">
        <v>28</v>
      </c>
      <c r="C983" s="12" t="s">
        <v>102</v>
      </c>
      <c r="D983" s="12" t="s">
        <v>103</v>
      </c>
      <c r="E983" s="12" t="s">
        <v>104</v>
      </c>
      <c r="F983" s="12" t="s">
        <v>105</v>
      </c>
      <c r="G983" s="12" t="s">
        <v>165</v>
      </c>
      <c r="H983" s="12" t="s">
        <v>141</v>
      </c>
      <c r="I983" s="12" t="s">
        <v>34</v>
      </c>
      <c r="J983" s="12" t="s">
        <v>325</v>
      </c>
      <c r="K983" s="21" t="s">
        <v>122</v>
      </c>
    </row>
    <row r="984" spans="1:11" x14ac:dyDescent="0.25">
      <c r="A984" s="27" t="s">
        <v>175</v>
      </c>
      <c r="B984" s="12">
        <v>1</v>
      </c>
      <c r="C984" s="12" t="s">
        <v>210</v>
      </c>
      <c r="D984" s="12" t="s">
        <v>253</v>
      </c>
      <c r="E984" s="12" t="s">
        <v>40</v>
      </c>
      <c r="F984" s="14">
        <v>47733840</v>
      </c>
      <c r="G984" s="12"/>
      <c r="H984" s="12"/>
      <c r="I984" s="12"/>
      <c r="J984" s="12"/>
      <c r="K984" s="12"/>
    </row>
    <row r="985" spans="1:11" x14ac:dyDescent="0.25">
      <c r="B985" s="12">
        <v>2</v>
      </c>
      <c r="C985" s="18" t="s">
        <v>38</v>
      </c>
      <c r="D985" s="18" t="s">
        <v>277</v>
      </c>
      <c r="E985" s="18" t="s">
        <v>40</v>
      </c>
      <c r="F985" s="19">
        <v>1072842</v>
      </c>
      <c r="G985" s="12"/>
      <c r="H985" s="12"/>
      <c r="I985" s="12"/>
      <c r="J985" s="12"/>
      <c r="K985" s="12"/>
    </row>
    <row r="986" spans="1:11" x14ac:dyDescent="0.25">
      <c r="B986" s="12">
        <v>3</v>
      </c>
      <c r="C986" s="18" t="s">
        <v>49</v>
      </c>
      <c r="D986" s="18" t="s">
        <v>275</v>
      </c>
      <c r="E986" s="18" t="s">
        <v>40</v>
      </c>
      <c r="F986" s="19">
        <v>2986122</v>
      </c>
      <c r="G986" s="12"/>
      <c r="H986" s="12"/>
      <c r="I986" s="12"/>
      <c r="J986" s="12"/>
      <c r="K986" s="12"/>
    </row>
    <row r="987" spans="1:11" x14ac:dyDescent="0.25">
      <c r="B987" s="12">
        <v>4</v>
      </c>
      <c r="C987" s="18" t="s">
        <v>43</v>
      </c>
      <c r="D987" s="18" t="s">
        <v>279</v>
      </c>
      <c r="E987" s="18" t="s">
        <v>40</v>
      </c>
      <c r="F987" s="19">
        <v>5705807</v>
      </c>
      <c r="G987" s="12"/>
      <c r="H987" s="12"/>
      <c r="I987" s="12"/>
      <c r="J987" s="12"/>
      <c r="K987" s="12"/>
    </row>
    <row r="988" spans="1:11" x14ac:dyDescent="0.25">
      <c r="B988" s="12">
        <v>5</v>
      </c>
      <c r="C988" s="18" t="s">
        <v>46</v>
      </c>
      <c r="D988" s="18" t="s">
        <v>276</v>
      </c>
      <c r="E988" s="18" t="s">
        <v>40</v>
      </c>
      <c r="F988" s="19">
        <v>1957206</v>
      </c>
      <c r="G988" s="12"/>
      <c r="H988" s="19"/>
      <c r="I988" s="19"/>
      <c r="J988" s="19"/>
      <c r="K988" s="19">
        <v>854031</v>
      </c>
    </row>
    <row r="989" spans="1:11" x14ac:dyDescent="0.25">
      <c r="B989" s="12">
        <v>6</v>
      </c>
      <c r="C989" s="18" t="s">
        <v>59</v>
      </c>
      <c r="D989" s="18" t="s">
        <v>280</v>
      </c>
      <c r="E989" s="18" t="s">
        <v>40</v>
      </c>
      <c r="F989" s="19">
        <v>876929</v>
      </c>
      <c r="G989" s="12"/>
      <c r="H989" s="19"/>
      <c r="I989" s="19"/>
      <c r="J989" s="19"/>
      <c r="K989" s="19"/>
    </row>
    <row r="990" spans="1:11" x14ac:dyDescent="0.25">
      <c r="B990" s="12">
        <v>7</v>
      </c>
      <c r="C990" s="18" t="s">
        <v>159</v>
      </c>
      <c r="D990" s="18"/>
      <c r="E990" s="18" t="s">
        <v>40</v>
      </c>
      <c r="F990" s="19">
        <v>243688</v>
      </c>
      <c r="G990" s="12"/>
      <c r="H990" s="19"/>
      <c r="I990" s="19"/>
      <c r="J990" s="19"/>
      <c r="K990" s="19"/>
    </row>
    <row r="991" spans="1:11" x14ac:dyDescent="0.25">
      <c r="B991" s="12">
        <v>8</v>
      </c>
      <c r="C991" s="18" t="s">
        <v>264</v>
      </c>
      <c r="D991" s="18"/>
      <c r="E991" s="18" t="s">
        <v>40</v>
      </c>
      <c r="F991" s="19">
        <v>1462392</v>
      </c>
      <c r="G991" s="12"/>
      <c r="H991" s="19"/>
      <c r="I991" s="19"/>
      <c r="J991" s="19"/>
      <c r="K991" s="19"/>
    </row>
    <row r="992" spans="1:11" x14ac:dyDescent="0.25">
      <c r="B992" s="12">
        <v>9</v>
      </c>
      <c r="C992" s="18" t="s">
        <v>544</v>
      </c>
      <c r="D992" s="18"/>
      <c r="E992" s="18" t="s">
        <v>40</v>
      </c>
      <c r="F992" s="19">
        <v>92925</v>
      </c>
      <c r="G992" s="12"/>
      <c r="H992" s="19"/>
      <c r="I992" s="19"/>
      <c r="J992" s="19"/>
      <c r="K992" s="19"/>
    </row>
    <row r="993" spans="6:11" x14ac:dyDescent="0.25">
      <c r="F993" s="20">
        <f>SUM(F984:F992)</f>
        <v>62131751</v>
      </c>
      <c r="K993" s="20">
        <f>SUM(K988:K992)</f>
        <v>854031</v>
      </c>
    </row>
  </sheetData>
  <sortState ref="A370:J380">
    <sortCondition descending="1" ref="F370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99"/>
  <sheetViews>
    <sheetView topLeftCell="A88" workbookViewId="0">
      <selection activeCell="E94" sqref="E94"/>
    </sheetView>
  </sheetViews>
  <sheetFormatPr defaultRowHeight="15" x14ac:dyDescent="0.25"/>
  <cols>
    <col min="3" max="3" width="10.42578125" bestFit="1" customWidth="1"/>
    <col min="4" max="4" width="9.85546875" bestFit="1" customWidth="1"/>
    <col min="5" max="5" width="9.85546875" customWidth="1"/>
    <col min="6" max="6" width="7.42578125" bestFit="1" customWidth="1"/>
    <col min="12" max="13" width="10.42578125" customWidth="1"/>
    <col min="14" max="14" width="7.42578125" bestFit="1" customWidth="1"/>
  </cols>
  <sheetData>
    <row r="4" spans="3:16" x14ac:dyDescent="0.25">
      <c r="C4" s="12" t="s">
        <v>397</v>
      </c>
      <c r="D4" s="12" t="s">
        <v>380</v>
      </c>
      <c r="E4" s="12" t="s">
        <v>399</v>
      </c>
      <c r="F4" s="12" t="s">
        <v>388</v>
      </c>
      <c r="G4" s="12" t="s">
        <v>389</v>
      </c>
      <c r="H4" s="12" t="s">
        <v>390</v>
      </c>
      <c r="L4" s="12" t="s">
        <v>380</v>
      </c>
      <c r="M4" s="12" t="s">
        <v>399</v>
      </c>
      <c r="N4" s="12" t="s">
        <v>388</v>
      </c>
      <c r="O4" s="12" t="s">
        <v>389</v>
      </c>
      <c r="P4" s="12" t="s">
        <v>390</v>
      </c>
    </row>
    <row r="5" spans="3:16" x14ac:dyDescent="0.25">
      <c r="C5" s="12" t="s">
        <v>379</v>
      </c>
      <c r="D5" s="12" t="s">
        <v>381</v>
      </c>
      <c r="E5" s="12"/>
      <c r="F5" s="12">
        <v>50</v>
      </c>
      <c r="G5" s="12">
        <v>0</v>
      </c>
      <c r="H5" s="12">
        <f t="shared" ref="H5:H11" si="0">F5</f>
        <v>50</v>
      </c>
      <c r="K5" s="12" t="s">
        <v>387</v>
      </c>
      <c r="L5" s="12" t="s">
        <v>381</v>
      </c>
      <c r="M5" s="12"/>
      <c r="N5" s="12">
        <v>50</v>
      </c>
      <c r="O5" s="12">
        <v>0</v>
      </c>
      <c r="P5" s="12">
        <f>N5-O5</f>
        <v>50</v>
      </c>
    </row>
    <row r="6" spans="3:16" x14ac:dyDescent="0.25">
      <c r="D6" s="41">
        <v>1</v>
      </c>
      <c r="E6" s="41"/>
      <c r="F6" s="12">
        <v>18</v>
      </c>
      <c r="G6" s="12">
        <v>0</v>
      </c>
      <c r="H6" s="12">
        <f t="shared" si="0"/>
        <v>18</v>
      </c>
      <c r="L6" s="41">
        <v>1</v>
      </c>
      <c r="M6" s="41"/>
      <c r="N6" s="12">
        <v>21</v>
      </c>
      <c r="O6" s="12">
        <v>0</v>
      </c>
      <c r="P6" s="12">
        <f t="shared" ref="P6:P11" si="1">N6-O6</f>
        <v>21</v>
      </c>
    </row>
    <row r="7" spans="3:16" x14ac:dyDescent="0.25">
      <c r="D7" s="26" t="s">
        <v>382</v>
      </c>
      <c r="E7" s="26"/>
      <c r="F7" s="12">
        <v>98</v>
      </c>
      <c r="G7" s="12">
        <v>0</v>
      </c>
      <c r="H7" s="12">
        <f t="shared" si="0"/>
        <v>98</v>
      </c>
      <c r="L7" s="26" t="s">
        <v>382</v>
      </c>
      <c r="M7" s="26"/>
      <c r="N7" s="12">
        <v>98</v>
      </c>
      <c r="O7" s="12">
        <v>0</v>
      </c>
      <c r="P7" s="12">
        <f t="shared" si="1"/>
        <v>98</v>
      </c>
    </row>
    <row r="8" spans="3:16" x14ac:dyDescent="0.25">
      <c r="D8" s="26" t="s">
        <v>383</v>
      </c>
      <c r="E8" s="26"/>
      <c r="F8" s="12">
        <v>60</v>
      </c>
      <c r="G8" s="12">
        <v>0</v>
      </c>
      <c r="H8" s="12">
        <f t="shared" si="0"/>
        <v>60</v>
      </c>
      <c r="L8" s="26" t="s">
        <v>383</v>
      </c>
      <c r="M8" s="26"/>
      <c r="N8" s="12">
        <v>54</v>
      </c>
      <c r="O8" s="12">
        <v>0</v>
      </c>
      <c r="P8" s="12">
        <f t="shared" si="1"/>
        <v>54</v>
      </c>
    </row>
    <row r="9" spans="3:16" x14ac:dyDescent="0.25">
      <c r="D9" s="26" t="s">
        <v>384</v>
      </c>
      <c r="E9" s="26"/>
      <c r="F9" s="12">
        <v>65</v>
      </c>
      <c r="G9" s="12">
        <v>0</v>
      </c>
      <c r="H9" s="12">
        <f t="shared" si="0"/>
        <v>65</v>
      </c>
      <c r="L9" s="26" t="s">
        <v>384</v>
      </c>
      <c r="M9" s="26"/>
      <c r="N9" s="12">
        <v>56</v>
      </c>
      <c r="O9" s="12">
        <v>0</v>
      </c>
      <c r="P9" s="12">
        <f t="shared" si="1"/>
        <v>56</v>
      </c>
    </row>
    <row r="10" spans="3:16" x14ac:dyDescent="0.25">
      <c r="D10" s="26" t="s">
        <v>385</v>
      </c>
      <c r="E10" s="26"/>
      <c r="F10" s="12">
        <v>36</v>
      </c>
      <c r="G10" s="12">
        <v>0</v>
      </c>
      <c r="H10" s="12">
        <f t="shared" si="0"/>
        <v>36</v>
      </c>
      <c r="L10" s="26" t="s">
        <v>385</v>
      </c>
      <c r="M10" s="26"/>
      <c r="N10" s="12">
        <v>0</v>
      </c>
      <c r="O10" s="12">
        <v>0</v>
      </c>
      <c r="P10" s="12">
        <f t="shared" si="1"/>
        <v>0</v>
      </c>
    </row>
    <row r="11" spans="3:16" x14ac:dyDescent="0.25">
      <c r="D11" s="26" t="s">
        <v>386</v>
      </c>
      <c r="E11" s="26"/>
      <c r="F11" s="12">
        <v>75</v>
      </c>
      <c r="G11" s="12">
        <v>0</v>
      </c>
      <c r="H11" s="12">
        <f t="shared" si="0"/>
        <v>75</v>
      </c>
      <c r="L11" s="26" t="s">
        <v>386</v>
      </c>
      <c r="M11" s="26"/>
      <c r="N11" s="12">
        <v>60</v>
      </c>
      <c r="O11" s="12">
        <v>0</v>
      </c>
      <c r="P11" s="12">
        <f t="shared" si="1"/>
        <v>60</v>
      </c>
    </row>
    <row r="14" spans="3:16" x14ac:dyDescent="0.25">
      <c r="C14" s="12" t="s">
        <v>398</v>
      </c>
      <c r="D14" s="12" t="s">
        <v>380</v>
      </c>
      <c r="E14" s="12" t="s">
        <v>399</v>
      </c>
      <c r="F14" s="12" t="s">
        <v>388</v>
      </c>
      <c r="G14" s="12" t="s">
        <v>389</v>
      </c>
      <c r="H14" s="12" t="s">
        <v>390</v>
      </c>
      <c r="L14" s="12" t="s">
        <v>380</v>
      </c>
      <c r="M14" s="12" t="s">
        <v>399</v>
      </c>
      <c r="N14" s="12" t="s">
        <v>388</v>
      </c>
      <c r="O14" s="12" t="s">
        <v>389</v>
      </c>
      <c r="P14" s="12" t="s">
        <v>390</v>
      </c>
    </row>
    <row r="15" spans="3:16" x14ac:dyDescent="0.25">
      <c r="C15" s="12" t="s">
        <v>379</v>
      </c>
      <c r="D15" s="12" t="s">
        <v>381</v>
      </c>
      <c r="E15" s="12">
        <f>H5</f>
        <v>50</v>
      </c>
      <c r="F15" s="12"/>
      <c r="G15" s="12">
        <v>17</v>
      </c>
      <c r="H15" s="12">
        <f>E15-G15</f>
        <v>33</v>
      </c>
      <c r="K15" s="12" t="s">
        <v>387</v>
      </c>
      <c r="L15" s="12" t="s">
        <v>381</v>
      </c>
      <c r="M15" s="12">
        <f t="shared" ref="M15:M21" si="2">P5</f>
        <v>50</v>
      </c>
      <c r="N15" s="12"/>
      <c r="O15" s="12">
        <v>20</v>
      </c>
      <c r="P15" s="12">
        <f>M15-O15</f>
        <v>30</v>
      </c>
    </row>
    <row r="16" spans="3:16" x14ac:dyDescent="0.25">
      <c r="D16" s="41">
        <v>1</v>
      </c>
      <c r="E16" s="12">
        <f t="shared" ref="E16:E21" si="3">H6</f>
        <v>18</v>
      </c>
      <c r="F16" s="12"/>
      <c r="G16" s="12">
        <v>0</v>
      </c>
      <c r="H16" s="12">
        <f t="shared" ref="H16:H21" si="4">E16-G16</f>
        <v>18</v>
      </c>
      <c r="L16" s="41">
        <v>1</v>
      </c>
      <c r="M16" s="12">
        <f t="shared" si="2"/>
        <v>21</v>
      </c>
      <c r="N16" s="12"/>
      <c r="O16" s="12">
        <v>0</v>
      </c>
      <c r="P16" s="12">
        <f t="shared" ref="P16:P21" si="5">M16-O16</f>
        <v>21</v>
      </c>
    </row>
    <row r="17" spans="3:16" x14ac:dyDescent="0.25">
      <c r="D17" s="26" t="s">
        <v>382</v>
      </c>
      <c r="E17" s="12">
        <f t="shared" si="3"/>
        <v>98</v>
      </c>
      <c r="F17" s="12"/>
      <c r="G17" s="12">
        <v>0</v>
      </c>
      <c r="H17" s="12">
        <f t="shared" si="4"/>
        <v>98</v>
      </c>
      <c r="L17" s="26" t="s">
        <v>382</v>
      </c>
      <c r="M17" s="12">
        <f t="shared" si="2"/>
        <v>98</v>
      </c>
      <c r="N17" s="12"/>
      <c r="O17" s="12">
        <v>0</v>
      </c>
      <c r="P17" s="12">
        <f t="shared" si="5"/>
        <v>98</v>
      </c>
    </row>
    <row r="18" spans="3:16" x14ac:dyDescent="0.25">
      <c r="D18" s="26" t="s">
        <v>383</v>
      </c>
      <c r="E18" s="12">
        <f t="shared" si="3"/>
        <v>60</v>
      </c>
      <c r="F18" s="12"/>
      <c r="G18" s="12">
        <v>0</v>
      </c>
      <c r="H18" s="12">
        <f t="shared" si="4"/>
        <v>60</v>
      </c>
      <c r="L18" s="26" t="s">
        <v>383</v>
      </c>
      <c r="M18" s="12">
        <f t="shared" si="2"/>
        <v>54</v>
      </c>
      <c r="N18" s="12"/>
      <c r="O18" s="12">
        <v>0</v>
      </c>
      <c r="P18" s="12">
        <f t="shared" si="5"/>
        <v>54</v>
      </c>
    </row>
    <row r="19" spans="3:16" x14ac:dyDescent="0.25">
      <c r="D19" s="26" t="s">
        <v>384</v>
      </c>
      <c r="E19" s="12">
        <f t="shared" si="3"/>
        <v>65</v>
      </c>
      <c r="F19" s="12"/>
      <c r="G19" s="12">
        <v>0</v>
      </c>
      <c r="H19" s="12">
        <f t="shared" si="4"/>
        <v>65</v>
      </c>
      <c r="L19" s="26" t="s">
        <v>384</v>
      </c>
      <c r="M19" s="12">
        <f t="shared" si="2"/>
        <v>56</v>
      </c>
      <c r="N19" s="12"/>
      <c r="O19" s="12">
        <v>0</v>
      </c>
      <c r="P19" s="12">
        <f t="shared" si="5"/>
        <v>56</v>
      </c>
    </row>
    <row r="20" spans="3:16" x14ac:dyDescent="0.25">
      <c r="D20" s="26" t="s">
        <v>385</v>
      </c>
      <c r="E20" s="12">
        <f t="shared" si="3"/>
        <v>36</v>
      </c>
      <c r="F20" s="12"/>
      <c r="G20" s="12">
        <v>0</v>
      </c>
      <c r="H20" s="12">
        <f t="shared" si="4"/>
        <v>36</v>
      </c>
      <c r="L20" s="26" t="s">
        <v>385</v>
      </c>
      <c r="M20" s="12">
        <f t="shared" si="2"/>
        <v>0</v>
      </c>
      <c r="N20" s="12"/>
      <c r="O20" s="12">
        <v>0</v>
      </c>
      <c r="P20" s="12">
        <f t="shared" si="5"/>
        <v>0</v>
      </c>
    </row>
    <row r="21" spans="3:16" x14ac:dyDescent="0.25">
      <c r="D21" s="26" t="s">
        <v>386</v>
      </c>
      <c r="E21" s="12">
        <f t="shared" si="3"/>
        <v>75</v>
      </c>
      <c r="F21" s="12"/>
      <c r="G21" s="12">
        <v>0</v>
      </c>
      <c r="H21" s="12">
        <f t="shared" si="4"/>
        <v>75</v>
      </c>
      <c r="L21" s="26" t="s">
        <v>386</v>
      </c>
      <c r="M21" s="12">
        <f t="shared" si="2"/>
        <v>60</v>
      </c>
      <c r="N21" s="12"/>
      <c r="O21" s="12">
        <v>0</v>
      </c>
      <c r="P21" s="12">
        <f t="shared" si="5"/>
        <v>60</v>
      </c>
    </row>
    <row r="23" spans="3:16" x14ac:dyDescent="0.25">
      <c r="C23" s="12" t="s">
        <v>445</v>
      </c>
      <c r="D23" s="12" t="s">
        <v>380</v>
      </c>
      <c r="E23" s="12" t="s">
        <v>399</v>
      </c>
      <c r="F23" s="12" t="s">
        <v>388</v>
      </c>
      <c r="G23" s="12" t="s">
        <v>389</v>
      </c>
      <c r="H23" s="12" t="s">
        <v>390</v>
      </c>
      <c r="L23" s="12" t="s">
        <v>380</v>
      </c>
      <c r="M23" s="12" t="s">
        <v>399</v>
      </c>
      <c r="N23" s="12" t="s">
        <v>388</v>
      </c>
      <c r="O23" s="12" t="s">
        <v>389</v>
      </c>
      <c r="P23" s="12" t="s">
        <v>390</v>
      </c>
    </row>
    <row r="24" spans="3:16" x14ac:dyDescent="0.25">
      <c r="C24" s="12" t="s">
        <v>379</v>
      </c>
      <c r="D24" s="12" t="s">
        <v>381</v>
      </c>
      <c r="E24" s="12">
        <f>H15</f>
        <v>33</v>
      </c>
      <c r="F24" s="12"/>
      <c r="G24" s="12">
        <v>1</v>
      </c>
      <c r="H24" s="12">
        <f>E24-G24</f>
        <v>32</v>
      </c>
      <c r="K24" s="12" t="s">
        <v>387</v>
      </c>
      <c r="L24" s="12" t="s">
        <v>381</v>
      </c>
      <c r="M24" s="12">
        <f>P15</f>
        <v>30</v>
      </c>
      <c r="N24" s="12"/>
      <c r="O24" s="12">
        <v>1</v>
      </c>
      <c r="P24" s="12">
        <f>M24-O24</f>
        <v>29</v>
      </c>
    </row>
    <row r="25" spans="3:16" x14ac:dyDescent="0.25">
      <c r="D25" s="41">
        <v>1</v>
      </c>
      <c r="E25" s="12">
        <f>H16</f>
        <v>18</v>
      </c>
      <c r="F25" s="12"/>
      <c r="G25" s="12">
        <v>2</v>
      </c>
      <c r="H25" s="12">
        <f t="shared" ref="H25:H30" si="6">E25-G25</f>
        <v>16</v>
      </c>
      <c r="L25" s="41">
        <v>1</v>
      </c>
      <c r="M25" s="12">
        <f>P16</f>
        <v>21</v>
      </c>
      <c r="N25" s="12"/>
      <c r="O25" s="12">
        <v>2</v>
      </c>
      <c r="P25" s="12">
        <f t="shared" ref="P25:P30" si="7">M25-O25</f>
        <v>19</v>
      </c>
    </row>
    <row r="26" spans="3:16" x14ac:dyDescent="0.25">
      <c r="D26" s="26" t="s">
        <v>382</v>
      </c>
      <c r="E26" s="12">
        <f>H17</f>
        <v>98</v>
      </c>
      <c r="F26" s="12"/>
      <c r="G26" s="12">
        <v>0</v>
      </c>
      <c r="H26" s="12">
        <f t="shared" si="6"/>
        <v>98</v>
      </c>
      <c r="L26" s="26" t="s">
        <v>382</v>
      </c>
      <c r="M26" s="12">
        <f t="shared" ref="M26:M30" si="8">P17</f>
        <v>98</v>
      </c>
      <c r="N26" s="12"/>
      <c r="O26" s="12">
        <v>20</v>
      </c>
      <c r="P26" s="12">
        <f t="shared" si="7"/>
        <v>78</v>
      </c>
    </row>
    <row r="27" spans="3:16" x14ac:dyDescent="0.25">
      <c r="D27" s="26" t="s">
        <v>383</v>
      </c>
      <c r="E27" s="12">
        <f t="shared" ref="E27:E30" si="9">H18</f>
        <v>60</v>
      </c>
      <c r="F27" s="12"/>
      <c r="G27" s="12">
        <v>0</v>
      </c>
      <c r="H27" s="12">
        <f t="shared" si="6"/>
        <v>60</v>
      </c>
      <c r="L27" s="26" t="s">
        <v>383</v>
      </c>
      <c r="M27" s="12">
        <f t="shared" si="8"/>
        <v>54</v>
      </c>
      <c r="N27" s="12"/>
      <c r="O27" s="12">
        <v>0</v>
      </c>
      <c r="P27" s="12">
        <f t="shared" si="7"/>
        <v>54</v>
      </c>
    </row>
    <row r="28" spans="3:16" x14ac:dyDescent="0.25">
      <c r="D28" s="26" t="s">
        <v>384</v>
      </c>
      <c r="E28" s="12">
        <f t="shared" si="9"/>
        <v>65</v>
      </c>
      <c r="F28" s="12"/>
      <c r="G28" s="12">
        <v>0</v>
      </c>
      <c r="H28" s="12">
        <f t="shared" si="6"/>
        <v>65</v>
      </c>
      <c r="L28" s="26" t="s">
        <v>384</v>
      </c>
      <c r="M28" s="12">
        <f t="shared" si="8"/>
        <v>56</v>
      </c>
      <c r="N28" s="12"/>
      <c r="O28" s="12">
        <v>0</v>
      </c>
      <c r="P28" s="12">
        <f t="shared" si="7"/>
        <v>56</v>
      </c>
    </row>
    <row r="29" spans="3:16" x14ac:dyDescent="0.25">
      <c r="D29" s="26" t="s">
        <v>385</v>
      </c>
      <c r="E29" s="12">
        <f t="shared" si="9"/>
        <v>36</v>
      </c>
      <c r="F29" s="12"/>
      <c r="G29" s="12">
        <v>0</v>
      </c>
      <c r="H29" s="12">
        <f t="shared" si="6"/>
        <v>36</v>
      </c>
      <c r="L29" s="26" t="s">
        <v>385</v>
      </c>
      <c r="M29" s="12">
        <f t="shared" si="8"/>
        <v>0</v>
      </c>
      <c r="N29" s="12"/>
      <c r="O29" s="12">
        <v>0</v>
      </c>
      <c r="P29" s="12">
        <f t="shared" si="7"/>
        <v>0</v>
      </c>
    </row>
    <row r="30" spans="3:16" x14ac:dyDescent="0.25">
      <c r="D30" s="26" t="s">
        <v>386</v>
      </c>
      <c r="E30" s="12">
        <f t="shared" si="9"/>
        <v>75</v>
      </c>
      <c r="F30" s="12"/>
      <c r="G30" s="12">
        <v>0</v>
      </c>
      <c r="H30" s="12">
        <f t="shared" si="6"/>
        <v>75</v>
      </c>
      <c r="L30" s="26" t="s">
        <v>386</v>
      </c>
      <c r="M30" s="12">
        <f t="shared" si="8"/>
        <v>60</v>
      </c>
      <c r="N30" s="12"/>
      <c r="O30" s="12">
        <v>0</v>
      </c>
      <c r="P30" s="12">
        <f t="shared" si="7"/>
        <v>60</v>
      </c>
    </row>
    <row r="33" spans="3:16" x14ac:dyDescent="0.25">
      <c r="C33" s="12" t="s">
        <v>459</v>
      </c>
      <c r="D33" s="12" t="s">
        <v>380</v>
      </c>
      <c r="E33" s="12" t="s">
        <v>399</v>
      </c>
      <c r="F33" s="12" t="s">
        <v>388</v>
      </c>
      <c r="G33" s="12" t="s">
        <v>389</v>
      </c>
      <c r="H33" s="12" t="s">
        <v>390</v>
      </c>
      <c r="L33" s="12" t="s">
        <v>380</v>
      </c>
      <c r="M33" s="12" t="s">
        <v>399</v>
      </c>
      <c r="N33" s="12" t="s">
        <v>388</v>
      </c>
      <c r="O33" s="12" t="s">
        <v>389</v>
      </c>
      <c r="P33" s="12" t="s">
        <v>390</v>
      </c>
    </row>
    <row r="34" spans="3:16" x14ac:dyDescent="0.25">
      <c r="C34" s="12" t="s">
        <v>379</v>
      </c>
      <c r="D34" s="12" t="s">
        <v>381</v>
      </c>
      <c r="E34" s="12">
        <f>H24</f>
        <v>32</v>
      </c>
      <c r="F34" s="12"/>
      <c r="G34" s="12">
        <v>7</v>
      </c>
      <c r="H34" s="12">
        <f>E34-G34</f>
        <v>25</v>
      </c>
      <c r="K34" s="12" t="s">
        <v>387</v>
      </c>
      <c r="L34" s="12" t="s">
        <v>381</v>
      </c>
      <c r="M34" s="12">
        <f t="shared" ref="M34:M40" si="10">P24</f>
        <v>29</v>
      </c>
      <c r="N34" s="12"/>
      <c r="O34" s="12">
        <v>5</v>
      </c>
      <c r="P34" s="12">
        <f>M34-O34</f>
        <v>24</v>
      </c>
    </row>
    <row r="35" spans="3:16" x14ac:dyDescent="0.25">
      <c r="D35" s="41">
        <v>1</v>
      </c>
      <c r="E35" s="12">
        <f t="shared" ref="E35:E40" si="11">H25</f>
        <v>16</v>
      </c>
      <c r="F35" s="12"/>
      <c r="G35" s="12">
        <v>0</v>
      </c>
      <c r="H35" s="12">
        <f t="shared" ref="H35:H40" si="12">E35-G35</f>
        <v>16</v>
      </c>
      <c r="L35" s="41">
        <v>1</v>
      </c>
      <c r="M35" s="12">
        <f t="shared" si="10"/>
        <v>19</v>
      </c>
      <c r="N35" s="12"/>
      <c r="O35" s="12">
        <v>0</v>
      </c>
      <c r="P35" s="12">
        <f t="shared" ref="P35:P40" si="13">M35-O35</f>
        <v>19</v>
      </c>
    </row>
    <row r="36" spans="3:16" x14ac:dyDescent="0.25">
      <c r="D36" s="26" t="s">
        <v>382</v>
      </c>
      <c r="E36" s="12">
        <f t="shared" si="11"/>
        <v>98</v>
      </c>
      <c r="F36" s="12"/>
      <c r="G36" s="12">
        <v>0</v>
      </c>
      <c r="H36" s="12">
        <f t="shared" si="12"/>
        <v>98</v>
      </c>
      <c r="L36" s="26" t="s">
        <v>382</v>
      </c>
      <c r="M36" s="12">
        <f t="shared" si="10"/>
        <v>78</v>
      </c>
      <c r="N36" s="12"/>
      <c r="O36" s="12">
        <v>0</v>
      </c>
      <c r="P36" s="12">
        <f t="shared" si="13"/>
        <v>78</v>
      </c>
    </row>
    <row r="37" spans="3:16" x14ac:dyDescent="0.25">
      <c r="D37" s="26" t="s">
        <v>383</v>
      </c>
      <c r="E37" s="12">
        <f t="shared" si="11"/>
        <v>60</v>
      </c>
      <c r="F37" s="12"/>
      <c r="G37" s="12">
        <v>5</v>
      </c>
      <c r="H37" s="12">
        <f t="shared" si="12"/>
        <v>55</v>
      </c>
      <c r="L37" s="26" t="s">
        <v>383</v>
      </c>
      <c r="M37" s="12">
        <f t="shared" si="10"/>
        <v>54</v>
      </c>
      <c r="N37" s="12"/>
      <c r="O37" s="12">
        <v>0</v>
      </c>
      <c r="P37" s="12">
        <f t="shared" si="13"/>
        <v>54</v>
      </c>
    </row>
    <row r="38" spans="3:16" x14ac:dyDescent="0.25">
      <c r="D38" s="26" t="s">
        <v>384</v>
      </c>
      <c r="E38" s="12">
        <f t="shared" si="11"/>
        <v>65</v>
      </c>
      <c r="F38" s="12"/>
      <c r="G38" s="12">
        <v>0</v>
      </c>
      <c r="H38" s="12">
        <f t="shared" si="12"/>
        <v>65</v>
      </c>
      <c r="L38" s="26" t="s">
        <v>384</v>
      </c>
      <c r="M38" s="12">
        <f t="shared" si="10"/>
        <v>56</v>
      </c>
      <c r="N38" s="12"/>
      <c r="O38" s="12">
        <v>0</v>
      </c>
      <c r="P38" s="12">
        <f t="shared" si="13"/>
        <v>56</v>
      </c>
    </row>
    <row r="39" spans="3:16" x14ac:dyDescent="0.25">
      <c r="D39" s="26" t="s">
        <v>385</v>
      </c>
      <c r="E39" s="12">
        <f t="shared" si="11"/>
        <v>36</v>
      </c>
      <c r="F39" s="12"/>
      <c r="G39" s="12">
        <v>0</v>
      </c>
      <c r="H39" s="12">
        <f t="shared" si="12"/>
        <v>36</v>
      </c>
      <c r="L39" s="26" t="s">
        <v>385</v>
      </c>
      <c r="M39" s="12">
        <f t="shared" si="10"/>
        <v>0</v>
      </c>
      <c r="N39" s="12"/>
      <c r="O39" s="12">
        <v>0</v>
      </c>
      <c r="P39" s="12">
        <f t="shared" si="13"/>
        <v>0</v>
      </c>
    </row>
    <row r="40" spans="3:16" x14ac:dyDescent="0.25">
      <c r="D40" s="26" t="s">
        <v>386</v>
      </c>
      <c r="E40" s="12">
        <f t="shared" si="11"/>
        <v>75</v>
      </c>
      <c r="F40" s="12"/>
      <c r="G40" s="12">
        <v>0</v>
      </c>
      <c r="H40" s="12">
        <f t="shared" si="12"/>
        <v>75</v>
      </c>
      <c r="L40" s="26" t="s">
        <v>386</v>
      </c>
      <c r="M40" s="12">
        <f t="shared" si="10"/>
        <v>60</v>
      </c>
      <c r="N40" s="12"/>
      <c r="O40" s="12">
        <v>0</v>
      </c>
      <c r="P40" s="12">
        <f t="shared" si="13"/>
        <v>60</v>
      </c>
    </row>
    <row r="43" spans="3:16" x14ac:dyDescent="0.25">
      <c r="C43" s="12" t="s">
        <v>460</v>
      </c>
      <c r="D43" s="12" t="s">
        <v>380</v>
      </c>
      <c r="E43" s="12" t="s">
        <v>399</v>
      </c>
      <c r="F43" s="12" t="s">
        <v>388</v>
      </c>
      <c r="G43" s="12" t="s">
        <v>389</v>
      </c>
      <c r="H43" s="12" t="s">
        <v>390</v>
      </c>
      <c r="L43" s="12" t="s">
        <v>380</v>
      </c>
      <c r="M43" s="12" t="s">
        <v>399</v>
      </c>
      <c r="N43" s="12" t="s">
        <v>388</v>
      </c>
      <c r="O43" s="12" t="s">
        <v>389</v>
      </c>
      <c r="P43" s="12" t="s">
        <v>390</v>
      </c>
    </row>
    <row r="44" spans="3:16" x14ac:dyDescent="0.25">
      <c r="C44" s="12" t="s">
        <v>379</v>
      </c>
      <c r="D44" s="12" t="s">
        <v>381</v>
      </c>
      <c r="E44" s="12">
        <f t="shared" ref="E44:E50" si="14">H34</f>
        <v>25</v>
      </c>
      <c r="F44" s="12"/>
      <c r="G44" s="12">
        <v>11</v>
      </c>
      <c r="H44" s="12">
        <f>E44</f>
        <v>25</v>
      </c>
      <c r="K44" s="12" t="s">
        <v>387</v>
      </c>
      <c r="L44" s="12" t="s">
        <v>381</v>
      </c>
      <c r="M44" s="12">
        <f t="shared" ref="M44:M50" si="15">P34</f>
        <v>24</v>
      </c>
      <c r="N44" s="12"/>
      <c r="O44" s="12">
        <v>13</v>
      </c>
      <c r="P44" s="12">
        <f>M44-O44</f>
        <v>11</v>
      </c>
    </row>
    <row r="45" spans="3:16" x14ac:dyDescent="0.25">
      <c r="D45" s="41">
        <v>1</v>
      </c>
      <c r="E45" s="12">
        <f t="shared" si="14"/>
        <v>16</v>
      </c>
      <c r="F45" s="12"/>
      <c r="G45" s="12">
        <v>0</v>
      </c>
      <c r="H45" s="12">
        <f t="shared" ref="H45:H50" si="16">E45</f>
        <v>16</v>
      </c>
      <c r="L45" s="41">
        <v>1</v>
      </c>
      <c r="M45" s="12">
        <f t="shared" si="15"/>
        <v>19</v>
      </c>
      <c r="N45" s="12"/>
      <c r="O45" s="12">
        <v>0</v>
      </c>
      <c r="P45" s="12">
        <f t="shared" ref="P45:P50" si="17">M45-O45</f>
        <v>19</v>
      </c>
    </row>
    <row r="46" spans="3:16" x14ac:dyDescent="0.25">
      <c r="D46" s="26" t="s">
        <v>382</v>
      </c>
      <c r="E46" s="12">
        <f t="shared" si="14"/>
        <v>98</v>
      </c>
      <c r="F46" s="12"/>
      <c r="G46" s="12">
        <v>0</v>
      </c>
      <c r="H46" s="12">
        <f t="shared" si="16"/>
        <v>98</v>
      </c>
      <c r="L46" s="26" t="s">
        <v>382</v>
      </c>
      <c r="M46" s="12">
        <f t="shared" si="15"/>
        <v>78</v>
      </c>
      <c r="N46" s="12"/>
      <c r="O46" s="12">
        <v>0</v>
      </c>
      <c r="P46" s="12">
        <f t="shared" si="17"/>
        <v>78</v>
      </c>
    </row>
    <row r="47" spans="3:16" x14ac:dyDescent="0.25">
      <c r="D47" s="26" t="s">
        <v>383</v>
      </c>
      <c r="E47" s="12">
        <f t="shared" si="14"/>
        <v>55</v>
      </c>
      <c r="F47" s="12"/>
      <c r="G47" s="12">
        <v>0</v>
      </c>
      <c r="H47" s="12">
        <f t="shared" si="16"/>
        <v>55</v>
      </c>
      <c r="L47" s="26" t="s">
        <v>383</v>
      </c>
      <c r="M47" s="12">
        <f t="shared" si="15"/>
        <v>54</v>
      </c>
      <c r="N47" s="12"/>
      <c r="O47" s="12">
        <v>0</v>
      </c>
      <c r="P47" s="12">
        <f t="shared" si="17"/>
        <v>54</v>
      </c>
    </row>
    <row r="48" spans="3:16" x14ac:dyDescent="0.25">
      <c r="D48" s="26" t="s">
        <v>384</v>
      </c>
      <c r="E48" s="12">
        <f t="shared" si="14"/>
        <v>65</v>
      </c>
      <c r="F48" s="12"/>
      <c r="G48" s="12">
        <v>0</v>
      </c>
      <c r="H48" s="12">
        <f t="shared" si="16"/>
        <v>65</v>
      </c>
      <c r="L48" s="26" t="s">
        <v>384</v>
      </c>
      <c r="M48" s="12">
        <f>P38</f>
        <v>56</v>
      </c>
      <c r="N48" s="12"/>
      <c r="O48" s="12">
        <v>0</v>
      </c>
      <c r="P48" s="12">
        <f t="shared" si="17"/>
        <v>56</v>
      </c>
    </row>
    <row r="49" spans="3:16" x14ac:dyDescent="0.25">
      <c r="D49" s="26" t="s">
        <v>385</v>
      </c>
      <c r="E49" s="12">
        <f t="shared" si="14"/>
        <v>36</v>
      </c>
      <c r="F49" s="12"/>
      <c r="G49" s="12">
        <v>0</v>
      </c>
      <c r="H49" s="12">
        <f t="shared" si="16"/>
        <v>36</v>
      </c>
      <c r="L49" s="26" t="s">
        <v>385</v>
      </c>
      <c r="M49" s="12">
        <f t="shared" si="15"/>
        <v>0</v>
      </c>
      <c r="N49" s="12"/>
      <c r="O49" s="12">
        <v>0</v>
      </c>
      <c r="P49" s="12">
        <f t="shared" si="17"/>
        <v>0</v>
      </c>
    </row>
    <row r="50" spans="3:16" x14ac:dyDescent="0.25">
      <c r="D50" s="26" t="s">
        <v>386</v>
      </c>
      <c r="E50" s="12">
        <f t="shared" si="14"/>
        <v>75</v>
      </c>
      <c r="F50" s="12"/>
      <c r="G50" s="12">
        <v>0</v>
      </c>
      <c r="H50" s="12">
        <f t="shared" si="16"/>
        <v>75</v>
      </c>
      <c r="L50" s="26" t="s">
        <v>386</v>
      </c>
      <c r="M50" s="12">
        <f t="shared" si="15"/>
        <v>60</v>
      </c>
      <c r="N50" s="12"/>
      <c r="O50" s="12">
        <v>0</v>
      </c>
      <c r="P50" s="12">
        <f t="shared" si="17"/>
        <v>60</v>
      </c>
    </row>
    <row r="53" spans="3:16" x14ac:dyDescent="0.25">
      <c r="C53" s="46">
        <v>43112</v>
      </c>
      <c r="D53" s="12" t="s">
        <v>380</v>
      </c>
      <c r="E53" s="12" t="s">
        <v>399</v>
      </c>
      <c r="F53" s="12" t="s">
        <v>388</v>
      </c>
      <c r="G53" s="12" t="s">
        <v>389</v>
      </c>
      <c r="H53" s="12" t="s">
        <v>390</v>
      </c>
      <c r="L53" s="12" t="s">
        <v>380</v>
      </c>
      <c r="M53" s="12" t="s">
        <v>399</v>
      </c>
      <c r="N53" s="12" t="s">
        <v>388</v>
      </c>
      <c r="O53" s="12" t="s">
        <v>389</v>
      </c>
      <c r="P53" s="12" t="s">
        <v>390</v>
      </c>
    </row>
    <row r="54" spans="3:16" x14ac:dyDescent="0.25">
      <c r="C54" s="12" t="s">
        <v>379</v>
      </c>
      <c r="D54" s="12" t="s">
        <v>381</v>
      </c>
      <c r="E54" s="12">
        <f>H44</f>
        <v>25</v>
      </c>
      <c r="F54" s="12"/>
      <c r="G54" s="12">
        <v>10</v>
      </c>
      <c r="H54" s="12">
        <f>E54+F54-G54</f>
        <v>15</v>
      </c>
      <c r="K54" s="12" t="s">
        <v>387</v>
      </c>
      <c r="L54" s="12" t="s">
        <v>381</v>
      </c>
      <c r="M54" s="12">
        <f>P44</f>
        <v>11</v>
      </c>
      <c r="N54" s="12"/>
      <c r="O54" s="12">
        <v>7</v>
      </c>
      <c r="P54" s="12">
        <f>M54+N54-O54</f>
        <v>4</v>
      </c>
    </row>
    <row r="55" spans="3:16" x14ac:dyDescent="0.25">
      <c r="D55" s="41">
        <v>1</v>
      </c>
      <c r="E55" s="12">
        <f t="shared" ref="E55:E60" si="18">H45</f>
        <v>16</v>
      </c>
      <c r="F55" s="12"/>
      <c r="G55" s="12">
        <v>2</v>
      </c>
      <c r="H55" s="12">
        <f t="shared" ref="H55:H60" si="19">E55+F55-G55</f>
        <v>14</v>
      </c>
      <c r="L55" s="41">
        <v>1</v>
      </c>
      <c r="M55" s="12">
        <f t="shared" ref="M55:M60" si="20">P45</f>
        <v>19</v>
      </c>
      <c r="N55" s="12"/>
      <c r="O55" s="12">
        <v>2</v>
      </c>
      <c r="P55" s="12">
        <f t="shared" ref="P55:P60" si="21">M55+N55-O55</f>
        <v>17</v>
      </c>
    </row>
    <row r="56" spans="3:16" x14ac:dyDescent="0.25">
      <c r="D56" s="26" t="s">
        <v>382</v>
      </c>
      <c r="E56" s="12">
        <f t="shared" si="18"/>
        <v>98</v>
      </c>
      <c r="F56" s="12"/>
      <c r="G56" s="12">
        <v>0</v>
      </c>
      <c r="H56" s="12">
        <f t="shared" si="19"/>
        <v>98</v>
      </c>
      <c r="L56" s="26" t="s">
        <v>382</v>
      </c>
      <c r="M56" s="12">
        <f t="shared" si="20"/>
        <v>78</v>
      </c>
      <c r="N56" s="12"/>
      <c r="O56" s="12">
        <v>0</v>
      </c>
      <c r="P56" s="12">
        <f t="shared" si="21"/>
        <v>78</v>
      </c>
    </row>
    <row r="57" spans="3:16" x14ac:dyDescent="0.25">
      <c r="D57" s="26" t="s">
        <v>383</v>
      </c>
      <c r="E57" s="12">
        <f t="shared" si="18"/>
        <v>55</v>
      </c>
      <c r="F57" s="12"/>
      <c r="G57" s="12">
        <v>20</v>
      </c>
      <c r="H57" s="12">
        <f t="shared" si="19"/>
        <v>35</v>
      </c>
      <c r="L57" s="26" t="s">
        <v>383</v>
      </c>
      <c r="M57" s="12">
        <f t="shared" si="20"/>
        <v>54</v>
      </c>
      <c r="N57" s="12"/>
      <c r="O57" s="12">
        <v>20</v>
      </c>
      <c r="P57" s="12">
        <f t="shared" si="21"/>
        <v>34</v>
      </c>
    </row>
    <row r="58" spans="3:16" x14ac:dyDescent="0.25">
      <c r="D58" s="26" t="s">
        <v>384</v>
      </c>
      <c r="E58" s="12">
        <f t="shared" si="18"/>
        <v>65</v>
      </c>
      <c r="F58" s="12"/>
      <c r="G58" s="12">
        <v>0</v>
      </c>
      <c r="H58" s="12">
        <f t="shared" si="19"/>
        <v>65</v>
      </c>
      <c r="L58" s="26" t="s">
        <v>384</v>
      </c>
      <c r="M58" s="12">
        <f t="shared" si="20"/>
        <v>56</v>
      </c>
      <c r="N58" s="12"/>
      <c r="O58" s="12">
        <v>0</v>
      </c>
      <c r="P58" s="12">
        <f t="shared" si="21"/>
        <v>56</v>
      </c>
    </row>
    <row r="59" spans="3:16" x14ac:dyDescent="0.25">
      <c r="D59" s="26" t="s">
        <v>385</v>
      </c>
      <c r="E59" s="12">
        <f t="shared" si="18"/>
        <v>36</v>
      </c>
      <c r="F59" s="12"/>
      <c r="G59" s="12">
        <v>0</v>
      </c>
      <c r="H59" s="12">
        <f t="shared" si="19"/>
        <v>36</v>
      </c>
      <c r="L59" s="26" t="s">
        <v>385</v>
      </c>
      <c r="M59" s="12">
        <f t="shared" si="20"/>
        <v>0</v>
      </c>
      <c r="N59" s="12"/>
      <c r="O59" s="12">
        <v>0</v>
      </c>
      <c r="P59" s="12">
        <f t="shared" si="21"/>
        <v>0</v>
      </c>
    </row>
    <row r="60" spans="3:16" x14ac:dyDescent="0.25">
      <c r="D60" s="26" t="s">
        <v>386</v>
      </c>
      <c r="E60" s="12">
        <f t="shared" si="18"/>
        <v>75</v>
      </c>
      <c r="F60" s="12"/>
      <c r="G60" s="12">
        <v>0</v>
      </c>
      <c r="H60" s="12">
        <f t="shared" si="19"/>
        <v>75</v>
      </c>
      <c r="L60" s="26" t="s">
        <v>386</v>
      </c>
      <c r="M60" s="12">
        <f t="shared" si="20"/>
        <v>60</v>
      </c>
      <c r="N60" s="12"/>
      <c r="O60" s="12">
        <v>0</v>
      </c>
      <c r="P60" s="12">
        <f t="shared" si="21"/>
        <v>60</v>
      </c>
    </row>
    <row r="63" spans="3:16" x14ac:dyDescent="0.25">
      <c r="C63" s="46">
        <v>43112</v>
      </c>
      <c r="D63" s="12" t="s">
        <v>380</v>
      </c>
      <c r="E63" s="12" t="s">
        <v>399</v>
      </c>
      <c r="F63" s="12" t="s">
        <v>388</v>
      </c>
      <c r="G63" s="12" t="s">
        <v>389</v>
      </c>
      <c r="H63" s="12" t="s">
        <v>390</v>
      </c>
      <c r="L63" s="12" t="s">
        <v>380</v>
      </c>
      <c r="M63" s="12" t="s">
        <v>399</v>
      </c>
      <c r="N63" s="12" t="s">
        <v>388</v>
      </c>
      <c r="O63" s="12" t="s">
        <v>389</v>
      </c>
      <c r="P63" s="12" t="s">
        <v>390</v>
      </c>
    </row>
    <row r="64" spans="3:16" x14ac:dyDescent="0.25">
      <c r="C64" s="12" t="s">
        <v>379</v>
      </c>
      <c r="D64" s="12" t="s">
        <v>381</v>
      </c>
      <c r="E64" s="12">
        <f>H54</f>
        <v>15</v>
      </c>
      <c r="F64" s="12"/>
      <c r="G64" s="12">
        <v>0</v>
      </c>
      <c r="H64" s="12">
        <f>E64+F64-G64</f>
        <v>15</v>
      </c>
      <c r="K64" s="12" t="s">
        <v>387</v>
      </c>
      <c r="L64" s="12" t="s">
        <v>381</v>
      </c>
      <c r="M64" s="12">
        <f>P54</f>
        <v>4</v>
      </c>
      <c r="N64" s="12"/>
      <c r="O64" s="12">
        <v>0</v>
      </c>
      <c r="P64" s="12">
        <f>M64+N64-O64</f>
        <v>4</v>
      </c>
    </row>
    <row r="65" spans="4:16" x14ac:dyDescent="0.25">
      <c r="D65" s="41">
        <v>1</v>
      </c>
      <c r="E65" s="12">
        <f t="shared" ref="E65:E70" si="22">H55</f>
        <v>14</v>
      </c>
      <c r="F65" s="12"/>
      <c r="G65" s="12">
        <v>0</v>
      </c>
      <c r="H65" s="12">
        <f t="shared" ref="H65:H70" si="23">E65+F65-G65</f>
        <v>14</v>
      </c>
      <c r="L65" s="41">
        <v>1</v>
      </c>
      <c r="M65" s="12">
        <f t="shared" ref="M65:M70" si="24">P55</f>
        <v>17</v>
      </c>
      <c r="N65" s="12"/>
      <c r="O65" s="12">
        <v>0</v>
      </c>
      <c r="P65" s="12">
        <f t="shared" ref="P65:P70" si="25">M65+N65-O65</f>
        <v>17</v>
      </c>
    </row>
    <row r="66" spans="4:16" x14ac:dyDescent="0.25">
      <c r="D66" s="26" t="s">
        <v>382</v>
      </c>
      <c r="E66" s="12">
        <f t="shared" si="22"/>
        <v>98</v>
      </c>
      <c r="F66" s="12"/>
      <c r="G66" s="12">
        <v>0</v>
      </c>
      <c r="H66" s="12">
        <f t="shared" si="23"/>
        <v>98</v>
      </c>
      <c r="L66" s="26" t="s">
        <v>382</v>
      </c>
      <c r="M66" s="12">
        <f t="shared" si="24"/>
        <v>78</v>
      </c>
      <c r="N66" s="12"/>
      <c r="O66" s="12">
        <v>0</v>
      </c>
      <c r="P66" s="12">
        <f t="shared" si="25"/>
        <v>78</v>
      </c>
    </row>
    <row r="67" spans="4:16" x14ac:dyDescent="0.25">
      <c r="D67" s="26" t="s">
        <v>383</v>
      </c>
      <c r="E67" s="12">
        <f t="shared" si="22"/>
        <v>35</v>
      </c>
      <c r="F67" s="12"/>
      <c r="G67" s="12">
        <v>0</v>
      </c>
      <c r="H67" s="12">
        <f t="shared" si="23"/>
        <v>35</v>
      </c>
      <c r="L67" s="26" t="s">
        <v>383</v>
      </c>
      <c r="M67" s="12">
        <f t="shared" si="24"/>
        <v>34</v>
      </c>
      <c r="N67" s="12"/>
      <c r="O67" s="12">
        <v>0</v>
      </c>
      <c r="P67" s="12">
        <f t="shared" si="25"/>
        <v>34</v>
      </c>
    </row>
    <row r="68" spans="4:16" x14ac:dyDescent="0.25">
      <c r="D68" s="26" t="s">
        <v>384</v>
      </c>
      <c r="E68" s="12">
        <f t="shared" si="22"/>
        <v>65</v>
      </c>
      <c r="F68" s="12"/>
      <c r="G68" s="12">
        <v>0</v>
      </c>
      <c r="H68" s="12">
        <f t="shared" si="23"/>
        <v>65</v>
      </c>
      <c r="L68" s="26" t="s">
        <v>384</v>
      </c>
      <c r="M68" s="12">
        <f t="shared" si="24"/>
        <v>56</v>
      </c>
      <c r="N68" s="12"/>
      <c r="O68" s="12">
        <v>0</v>
      </c>
      <c r="P68" s="12">
        <f t="shared" si="25"/>
        <v>56</v>
      </c>
    </row>
    <row r="69" spans="4:16" x14ac:dyDescent="0.25">
      <c r="D69" s="26" t="s">
        <v>385</v>
      </c>
      <c r="E69" s="12">
        <f t="shared" si="22"/>
        <v>36</v>
      </c>
      <c r="F69" s="12"/>
      <c r="G69" s="12">
        <v>0</v>
      </c>
      <c r="H69" s="12">
        <f t="shared" si="23"/>
        <v>36</v>
      </c>
      <c r="L69" s="26" t="s">
        <v>385</v>
      </c>
      <c r="M69" s="12">
        <f t="shared" si="24"/>
        <v>0</v>
      </c>
      <c r="N69" s="12"/>
      <c r="O69" s="12">
        <v>0</v>
      </c>
      <c r="P69" s="12">
        <f t="shared" si="25"/>
        <v>0</v>
      </c>
    </row>
    <row r="70" spans="4:16" x14ac:dyDescent="0.25">
      <c r="D70" s="26" t="s">
        <v>386</v>
      </c>
      <c r="E70" s="12">
        <f t="shared" si="22"/>
        <v>75</v>
      </c>
      <c r="F70" s="12"/>
      <c r="G70" s="12">
        <v>0</v>
      </c>
      <c r="H70" s="12">
        <f t="shared" si="23"/>
        <v>75</v>
      </c>
      <c r="L70" s="26" t="s">
        <v>386</v>
      </c>
      <c r="M70" s="12">
        <f t="shared" si="24"/>
        <v>60</v>
      </c>
      <c r="N70" s="12"/>
      <c r="O70" s="12">
        <v>0</v>
      </c>
      <c r="P70" s="12">
        <f t="shared" si="25"/>
        <v>60</v>
      </c>
    </row>
    <row r="92" spans="3:16" x14ac:dyDescent="0.25">
      <c r="C92" s="46">
        <v>43112</v>
      </c>
      <c r="D92" s="12" t="s">
        <v>380</v>
      </c>
      <c r="E92" s="12" t="s">
        <v>399</v>
      </c>
      <c r="F92" s="12" t="s">
        <v>388</v>
      </c>
      <c r="G92" s="12" t="s">
        <v>389</v>
      </c>
      <c r="H92" s="12" t="s">
        <v>390</v>
      </c>
      <c r="L92" s="12" t="s">
        <v>380</v>
      </c>
      <c r="M92" s="12" t="s">
        <v>399</v>
      </c>
      <c r="N92" s="12" t="s">
        <v>388</v>
      </c>
      <c r="O92" s="12" t="s">
        <v>389</v>
      </c>
      <c r="P92" s="12" t="s">
        <v>390</v>
      </c>
    </row>
    <row r="93" spans="3:16" x14ac:dyDescent="0.25">
      <c r="C93" s="12" t="s">
        <v>379</v>
      </c>
      <c r="D93" s="12" t="s">
        <v>381</v>
      </c>
      <c r="E93" s="12">
        <f>H83</f>
        <v>0</v>
      </c>
      <c r="F93" s="12"/>
      <c r="G93" s="12">
        <v>0</v>
      </c>
      <c r="H93" s="12">
        <f>E93+F93-G93</f>
        <v>0</v>
      </c>
      <c r="K93" s="12" t="s">
        <v>387</v>
      </c>
      <c r="L93" s="12" t="s">
        <v>381</v>
      </c>
      <c r="M93" s="12">
        <f>P83</f>
        <v>0</v>
      </c>
      <c r="N93" s="12"/>
      <c r="O93" s="12">
        <v>0</v>
      </c>
      <c r="P93" s="12">
        <f>M93+N93-O93</f>
        <v>0</v>
      </c>
    </row>
    <row r="94" spans="3:16" x14ac:dyDescent="0.25">
      <c r="D94" s="41">
        <v>1</v>
      </c>
      <c r="E94" s="12">
        <f t="shared" ref="E94:E99" si="26">H84</f>
        <v>0</v>
      </c>
      <c r="F94" s="12"/>
      <c r="G94" s="12">
        <v>0</v>
      </c>
      <c r="H94" s="12">
        <f t="shared" ref="H94:H99" si="27">E94+F94-G94</f>
        <v>0</v>
      </c>
      <c r="L94" s="41">
        <v>1</v>
      </c>
      <c r="M94" s="12">
        <f t="shared" ref="M94:M99" si="28">P84</f>
        <v>0</v>
      </c>
      <c r="N94" s="12"/>
      <c r="O94" s="12">
        <v>0</v>
      </c>
      <c r="P94" s="12">
        <f t="shared" ref="P94:P99" si="29">M94+N94-O94</f>
        <v>0</v>
      </c>
    </row>
    <row r="95" spans="3:16" x14ac:dyDescent="0.25">
      <c r="D95" s="26" t="s">
        <v>382</v>
      </c>
      <c r="E95" s="12">
        <f t="shared" si="26"/>
        <v>0</v>
      </c>
      <c r="F95" s="12"/>
      <c r="G95" s="12">
        <v>0</v>
      </c>
      <c r="H95" s="12">
        <f t="shared" si="27"/>
        <v>0</v>
      </c>
      <c r="L95" s="26" t="s">
        <v>382</v>
      </c>
      <c r="M95" s="12">
        <f t="shared" si="28"/>
        <v>0</v>
      </c>
      <c r="N95" s="12"/>
      <c r="O95" s="12">
        <v>0</v>
      </c>
      <c r="P95" s="12">
        <f t="shared" si="29"/>
        <v>0</v>
      </c>
    </row>
    <row r="96" spans="3:16" x14ac:dyDescent="0.25">
      <c r="D96" s="26" t="s">
        <v>383</v>
      </c>
      <c r="E96" s="12">
        <f t="shared" si="26"/>
        <v>0</v>
      </c>
      <c r="F96" s="12"/>
      <c r="G96" s="12">
        <v>0</v>
      </c>
      <c r="H96" s="12">
        <f t="shared" si="27"/>
        <v>0</v>
      </c>
      <c r="L96" s="26" t="s">
        <v>383</v>
      </c>
      <c r="M96" s="12">
        <f t="shared" si="28"/>
        <v>0</v>
      </c>
      <c r="N96" s="12"/>
      <c r="O96" s="12">
        <v>0</v>
      </c>
      <c r="P96" s="12">
        <f t="shared" si="29"/>
        <v>0</v>
      </c>
    </row>
    <row r="97" spans="4:16" x14ac:dyDescent="0.25">
      <c r="D97" s="26" t="s">
        <v>384</v>
      </c>
      <c r="E97" s="12">
        <f t="shared" si="26"/>
        <v>0</v>
      </c>
      <c r="F97" s="12"/>
      <c r="G97" s="12">
        <v>0</v>
      </c>
      <c r="H97" s="12">
        <f t="shared" si="27"/>
        <v>0</v>
      </c>
      <c r="L97" s="26" t="s">
        <v>384</v>
      </c>
      <c r="M97" s="12">
        <f t="shared" si="28"/>
        <v>0</v>
      </c>
      <c r="N97" s="12"/>
      <c r="O97" s="12">
        <v>0</v>
      </c>
      <c r="P97" s="12">
        <f t="shared" si="29"/>
        <v>0</v>
      </c>
    </row>
    <row r="98" spans="4:16" x14ac:dyDescent="0.25">
      <c r="D98" s="26" t="s">
        <v>385</v>
      </c>
      <c r="E98" s="12">
        <f t="shared" si="26"/>
        <v>0</v>
      </c>
      <c r="F98" s="12"/>
      <c r="G98" s="12">
        <v>0</v>
      </c>
      <c r="H98" s="12">
        <f t="shared" si="27"/>
        <v>0</v>
      </c>
      <c r="L98" s="26" t="s">
        <v>385</v>
      </c>
      <c r="M98" s="12">
        <f t="shared" si="28"/>
        <v>0</v>
      </c>
      <c r="N98" s="12"/>
      <c r="O98" s="12">
        <v>0</v>
      </c>
      <c r="P98" s="12">
        <f t="shared" si="29"/>
        <v>0</v>
      </c>
    </row>
    <row r="99" spans="4:16" x14ac:dyDescent="0.25">
      <c r="D99" s="26" t="s">
        <v>386</v>
      </c>
      <c r="E99" s="12">
        <f t="shared" si="26"/>
        <v>0</v>
      </c>
      <c r="F99" s="12"/>
      <c r="G99" s="12">
        <v>0</v>
      </c>
      <c r="H99" s="12">
        <f t="shared" si="27"/>
        <v>0</v>
      </c>
      <c r="L99" s="26" t="s">
        <v>386</v>
      </c>
      <c r="M99" s="12">
        <f t="shared" si="28"/>
        <v>0</v>
      </c>
      <c r="N99" s="12"/>
      <c r="O99" s="12">
        <v>0</v>
      </c>
      <c r="P99" s="12">
        <f t="shared" si="29"/>
        <v>0</v>
      </c>
    </row>
  </sheetData>
  <sortState ref="C4:K24">
    <sortCondition ref="I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O156"/>
  <sheetViews>
    <sheetView topLeftCell="A133" workbookViewId="0">
      <selection activeCell="I151" sqref="I151"/>
    </sheetView>
  </sheetViews>
  <sheetFormatPr defaultRowHeight="15" x14ac:dyDescent="0.25"/>
  <cols>
    <col min="4" max="4" width="23.140625" bestFit="1" customWidth="1"/>
    <col min="5" max="5" width="20.85546875" bestFit="1" customWidth="1"/>
    <col min="7" max="7" width="3" customWidth="1"/>
    <col min="8" max="8" width="3" bestFit="1" customWidth="1"/>
    <col min="9" max="9" width="10.140625" bestFit="1" customWidth="1"/>
    <col min="10" max="10" width="9.7109375" bestFit="1" customWidth="1"/>
    <col min="11" max="11" width="23.140625" bestFit="1" customWidth="1"/>
    <col min="12" max="12" width="19" bestFit="1" customWidth="1"/>
    <col min="15" max="15" width="13.85546875" bestFit="1" customWidth="1"/>
  </cols>
  <sheetData>
    <row r="1" spans="3:15" x14ac:dyDescent="0.25">
      <c r="C1" s="53" t="s">
        <v>210</v>
      </c>
      <c r="D1" s="54"/>
    </row>
    <row r="2" spans="3:15" ht="15.75" thickBot="1" x14ac:dyDescent="0.3">
      <c r="C2" s="55"/>
      <c r="D2" s="56"/>
    </row>
    <row r="4" spans="3:15" x14ac:dyDescent="0.25">
      <c r="C4" s="12" t="s">
        <v>403</v>
      </c>
      <c r="D4" s="12" t="s">
        <v>404</v>
      </c>
      <c r="E4" s="12" t="s">
        <v>405</v>
      </c>
      <c r="F4" s="12" t="s">
        <v>406</v>
      </c>
      <c r="G4" s="12" t="s">
        <v>86</v>
      </c>
      <c r="H4" s="12"/>
      <c r="I4" s="12" t="s">
        <v>34</v>
      </c>
      <c r="J4" s="12" t="s">
        <v>404</v>
      </c>
      <c r="K4" s="12" t="s">
        <v>405</v>
      </c>
      <c r="L4" s="12" t="s">
        <v>406</v>
      </c>
      <c r="M4" s="12" t="s">
        <v>86</v>
      </c>
      <c r="N4" s="12" t="s">
        <v>409</v>
      </c>
      <c r="O4" s="38" t="s">
        <v>410</v>
      </c>
    </row>
    <row r="5" spans="3:15" x14ac:dyDescent="0.25">
      <c r="C5" s="12">
        <v>18003066</v>
      </c>
      <c r="D5" s="12" t="s">
        <v>407</v>
      </c>
      <c r="E5" s="14">
        <v>64575</v>
      </c>
      <c r="F5" s="12">
        <v>27</v>
      </c>
      <c r="G5" s="14">
        <f>E5*F5</f>
        <v>1743525</v>
      </c>
      <c r="H5" s="12"/>
      <c r="I5" s="12" t="s">
        <v>408</v>
      </c>
      <c r="J5" s="12" t="s">
        <v>407</v>
      </c>
      <c r="K5" s="14">
        <v>64575</v>
      </c>
      <c r="L5" s="12">
        <v>22</v>
      </c>
      <c r="M5" s="14">
        <f>K5*L5</f>
        <v>1420650</v>
      </c>
      <c r="N5" s="14">
        <f>G5-M5</f>
        <v>322875</v>
      </c>
      <c r="O5" s="38">
        <f>N5/K5</f>
        <v>5</v>
      </c>
    </row>
    <row r="6" spans="3:15" x14ac:dyDescent="0.25">
      <c r="C6" s="12"/>
      <c r="D6" s="12"/>
      <c r="E6" s="12"/>
      <c r="F6" s="12"/>
      <c r="G6" s="14"/>
      <c r="H6" s="12"/>
      <c r="I6" s="12"/>
      <c r="J6" s="12"/>
      <c r="K6" s="12"/>
      <c r="L6" s="12"/>
      <c r="M6" s="12"/>
      <c r="N6" s="12"/>
      <c r="O6" s="38"/>
    </row>
    <row r="7" spans="3:15" x14ac:dyDescent="0.25">
      <c r="C7" s="43">
        <v>18002444</v>
      </c>
      <c r="D7" s="12" t="s">
        <v>411</v>
      </c>
      <c r="E7" s="14">
        <v>78575</v>
      </c>
      <c r="F7" s="12">
        <v>20</v>
      </c>
      <c r="G7" s="14">
        <f>E7*F7</f>
        <v>1571500</v>
      </c>
      <c r="H7" s="12"/>
      <c r="I7" s="12" t="s">
        <v>412</v>
      </c>
      <c r="J7" s="12" t="s">
        <v>411</v>
      </c>
      <c r="K7" s="14">
        <v>78575</v>
      </c>
      <c r="L7" s="12">
        <v>19</v>
      </c>
      <c r="M7" s="14">
        <f>K7*L7</f>
        <v>1492925</v>
      </c>
      <c r="N7" s="14">
        <f>G7-M7</f>
        <v>78575</v>
      </c>
      <c r="O7" s="38">
        <f>N7/K7</f>
        <v>1</v>
      </c>
    </row>
    <row r="8" spans="3:15" x14ac:dyDescent="0.25">
      <c r="C8" s="12"/>
      <c r="D8" s="12"/>
      <c r="E8" s="12"/>
      <c r="F8" s="12"/>
      <c r="G8" s="14"/>
      <c r="H8" s="12"/>
      <c r="I8" s="12"/>
      <c r="J8" s="12"/>
      <c r="K8" s="12"/>
      <c r="L8" s="12"/>
      <c r="M8" s="12"/>
      <c r="N8" s="12"/>
      <c r="O8" s="38"/>
    </row>
    <row r="9" spans="3:15" x14ac:dyDescent="0.25">
      <c r="C9" s="12">
        <v>18002437</v>
      </c>
      <c r="D9" s="12" t="s">
        <v>413</v>
      </c>
      <c r="E9" s="14">
        <v>82863</v>
      </c>
      <c r="F9" s="12">
        <v>16</v>
      </c>
      <c r="G9" s="14">
        <f>E9*F9</f>
        <v>1325808</v>
      </c>
      <c r="H9" s="12"/>
      <c r="I9" s="12" t="s">
        <v>414</v>
      </c>
      <c r="J9" s="12" t="s">
        <v>413</v>
      </c>
      <c r="K9" s="14">
        <v>82863</v>
      </c>
      <c r="L9" s="12">
        <v>15</v>
      </c>
      <c r="M9" s="14">
        <f>K9*L9</f>
        <v>1242945</v>
      </c>
      <c r="N9" s="14">
        <f>G9-M9</f>
        <v>82863</v>
      </c>
      <c r="O9" s="38">
        <f>N9/K9</f>
        <v>1</v>
      </c>
    </row>
    <row r="10" spans="3:15" x14ac:dyDescent="0.25">
      <c r="C10" s="12"/>
      <c r="D10" s="12"/>
      <c r="E10" s="12"/>
      <c r="F10" s="12"/>
      <c r="G10" s="14"/>
      <c r="H10" s="12"/>
      <c r="I10" s="12"/>
      <c r="J10" s="12"/>
      <c r="K10" s="12"/>
      <c r="L10" s="12"/>
      <c r="M10" s="12"/>
      <c r="N10" s="12"/>
      <c r="O10" s="38"/>
    </row>
    <row r="11" spans="3:15" x14ac:dyDescent="0.25">
      <c r="C11" s="12">
        <v>18002346</v>
      </c>
      <c r="D11" s="12" t="s">
        <v>415</v>
      </c>
      <c r="E11" s="14">
        <v>56788</v>
      </c>
      <c r="F11" s="12">
        <v>32</v>
      </c>
      <c r="G11" s="14">
        <f>E11*F11</f>
        <v>1817216</v>
      </c>
      <c r="H11" s="12"/>
      <c r="I11" s="12" t="s">
        <v>416</v>
      </c>
      <c r="J11" s="12" t="s">
        <v>415</v>
      </c>
      <c r="K11" s="14">
        <v>56788</v>
      </c>
      <c r="L11" s="12">
        <v>11</v>
      </c>
      <c r="M11" s="14">
        <f>K11*L11</f>
        <v>624668</v>
      </c>
      <c r="N11" s="14">
        <f>G11-M11</f>
        <v>1192548</v>
      </c>
      <c r="O11" s="38">
        <f>N11/K11</f>
        <v>21</v>
      </c>
    </row>
    <row r="12" spans="3:15" x14ac:dyDescent="0.25">
      <c r="C12" s="12"/>
      <c r="D12" s="12"/>
      <c r="E12" s="12"/>
      <c r="F12" s="12"/>
      <c r="G12" s="14"/>
      <c r="H12" s="12"/>
      <c r="I12" s="12"/>
      <c r="J12" s="12"/>
      <c r="K12" s="12"/>
      <c r="L12" s="12"/>
      <c r="M12" s="12"/>
      <c r="N12" s="12"/>
      <c r="O12" s="38"/>
    </row>
    <row r="13" spans="3:15" x14ac:dyDescent="0.25">
      <c r="C13" s="12">
        <v>18002344</v>
      </c>
      <c r="D13" s="12" t="s">
        <v>417</v>
      </c>
      <c r="E13" s="14">
        <v>56788</v>
      </c>
      <c r="F13" s="12">
        <v>36</v>
      </c>
      <c r="G13" s="14">
        <f>E13*F13</f>
        <v>2044368</v>
      </c>
      <c r="H13" s="12"/>
      <c r="I13" s="12"/>
      <c r="J13" s="12"/>
      <c r="K13" s="12"/>
      <c r="L13" s="12"/>
      <c r="M13" s="12"/>
      <c r="N13" s="12"/>
      <c r="O13" s="38"/>
    </row>
    <row r="14" spans="3:15" x14ac:dyDescent="0.25">
      <c r="C14" s="12"/>
      <c r="D14" s="12"/>
      <c r="E14" s="12"/>
      <c r="F14" s="12"/>
      <c r="G14" s="14"/>
      <c r="H14" s="12"/>
      <c r="I14" s="12"/>
      <c r="J14" s="12"/>
      <c r="K14" s="12"/>
      <c r="L14" s="12"/>
      <c r="M14" s="12"/>
      <c r="N14" s="12"/>
      <c r="O14" s="38"/>
    </row>
    <row r="15" spans="3:15" x14ac:dyDescent="0.25">
      <c r="C15" s="12">
        <v>18002293</v>
      </c>
      <c r="D15" s="12" t="s">
        <v>418</v>
      </c>
      <c r="E15" s="14">
        <v>56088</v>
      </c>
      <c r="F15" s="12">
        <v>32</v>
      </c>
      <c r="G15" s="14">
        <f>E15*F15</f>
        <v>1794816</v>
      </c>
      <c r="H15" s="12"/>
      <c r="I15" s="12" t="s">
        <v>419</v>
      </c>
      <c r="J15" s="12" t="s">
        <v>418</v>
      </c>
      <c r="K15" s="14">
        <v>56088</v>
      </c>
      <c r="L15" s="12">
        <v>31</v>
      </c>
      <c r="M15" s="14">
        <f>K15*L15</f>
        <v>1738728</v>
      </c>
      <c r="N15" s="14">
        <f>G15-M15</f>
        <v>56088</v>
      </c>
      <c r="O15" s="38">
        <f>N15/K15</f>
        <v>1</v>
      </c>
    </row>
    <row r="16" spans="3:15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8"/>
    </row>
    <row r="17" spans="3:15" x14ac:dyDescent="0.25">
      <c r="C17" s="43">
        <v>18002291</v>
      </c>
      <c r="D17" s="12" t="s">
        <v>420</v>
      </c>
      <c r="E17" s="14">
        <v>105788</v>
      </c>
      <c r="F17" s="12">
        <v>36</v>
      </c>
      <c r="G17" s="14">
        <f>E17*F17</f>
        <v>3808368</v>
      </c>
      <c r="H17" s="12"/>
      <c r="I17" s="12" t="s">
        <v>421</v>
      </c>
      <c r="J17" s="12" t="s">
        <v>420</v>
      </c>
      <c r="K17" s="14">
        <v>105788</v>
      </c>
      <c r="L17" s="12">
        <v>32</v>
      </c>
      <c r="M17" s="14">
        <f>K17*L17</f>
        <v>3385216</v>
      </c>
      <c r="N17" s="14">
        <f>G17-M17</f>
        <v>423152</v>
      </c>
      <c r="O17" s="38">
        <f>N17/K17</f>
        <v>4</v>
      </c>
    </row>
    <row r="18" spans="3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8"/>
    </row>
    <row r="19" spans="3:15" x14ac:dyDescent="0.25">
      <c r="C19" s="43">
        <v>18002251</v>
      </c>
      <c r="D19" s="12" t="s">
        <v>422</v>
      </c>
      <c r="E19" s="14">
        <v>117163</v>
      </c>
      <c r="F19" s="12">
        <v>21</v>
      </c>
      <c r="G19" s="14">
        <f>E19*F19</f>
        <v>2460423</v>
      </c>
      <c r="H19" s="12"/>
      <c r="I19" s="43" t="s">
        <v>423</v>
      </c>
      <c r="J19" s="12" t="s">
        <v>424</v>
      </c>
      <c r="K19" s="14">
        <v>117163</v>
      </c>
      <c r="L19" s="12">
        <v>17</v>
      </c>
      <c r="M19" s="14">
        <f>K19*L19</f>
        <v>1991771</v>
      </c>
      <c r="N19" s="14">
        <f>G19-M19</f>
        <v>468652</v>
      </c>
      <c r="O19" s="38">
        <f>N19/K19</f>
        <v>4</v>
      </c>
    </row>
    <row r="20" spans="3:15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8"/>
    </row>
    <row r="21" spans="3:15" x14ac:dyDescent="0.25">
      <c r="C21" s="43">
        <v>18002245</v>
      </c>
      <c r="D21" s="12" t="s">
        <v>425</v>
      </c>
      <c r="E21" s="14">
        <v>53900</v>
      </c>
      <c r="F21" s="12">
        <v>34</v>
      </c>
      <c r="G21" s="14">
        <f>E21*F21</f>
        <v>1832600</v>
      </c>
      <c r="H21" s="12"/>
      <c r="I21" s="43" t="s">
        <v>426</v>
      </c>
      <c r="J21" s="12" t="s">
        <v>427</v>
      </c>
      <c r="K21" s="14">
        <v>53900</v>
      </c>
      <c r="L21" s="12">
        <v>32</v>
      </c>
      <c r="M21" s="14">
        <f>K21*L21</f>
        <v>1724800</v>
      </c>
      <c r="N21" s="14">
        <f>G21-M21</f>
        <v>107800</v>
      </c>
      <c r="O21" s="38">
        <f>N21/K21</f>
        <v>2</v>
      </c>
    </row>
    <row r="22" spans="3:15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8"/>
    </row>
    <row r="23" spans="3:15" x14ac:dyDescent="0.25">
      <c r="C23" s="43">
        <v>18002242</v>
      </c>
      <c r="D23" s="12" t="s">
        <v>428</v>
      </c>
      <c r="E23" s="14">
        <v>91263</v>
      </c>
      <c r="F23" s="12">
        <v>34</v>
      </c>
      <c r="G23" s="14">
        <f>E23*F23</f>
        <v>3102942</v>
      </c>
      <c r="H23" s="12"/>
      <c r="I23" s="43" t="s">
        <v>429</v>
      </c>
      <c r="J23" s="12" t="s">
        <v>428</v>
      </c>
      <c r="K23" s="14">
        <v>91263</v>
      </c>
      <c r="L23" s="12">
        <v>26</v>
      </c>
      <c r="M23" s="14">
        <f>K23*L23</f>
        <v>2372838</v>
      </c>
      <c r="N23" s="14">
        <f>G23-M23</f>
        <v>730104</v>
      </c>
      <c r="O23" s="38">
        <f>N23/K23</f>
        <v>8</v>
      </c>
    </row>
    <row r="24" spans="3:15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8"/>
    </row>
    <row r="25" spans="3:15" x14ac:dyDescent="0.25">
      <c r="C25" s="43">
        <v>18002210</v>
      </c>
      <c r="D25" s="12" t="s">
        <v>430</v>
      </c>
      <c r="E25" s="14">
        <v>61513</v>
      </c>
      <c r="F25" s="12">
        <v>34</v>
      </c>
      <c r="G25" s="14">
        <f>E25*F25</f>
        <v>2091442</v>
      </c>
      <c r="H25" s="12"/>
      <c r="I25" s="43" t="s">
        <v>431</v>
      </c>
      <c r="J25" s="12" t="s">
        <v>432</v>
      </c>
      <c r="K25" s="14">
        <v>61513</v>
      </c>
      <c r="L25" s="12">
        <v>8</v>
      </c>
      <c r="M25" s="14">
        <f>K25*L25</f>
        <v>492104</v>
      </c>
      <c r="N25" s="14">
        <f>G25-M25</f>
        <v>1599338</v>
      </c>
      <c r="O25" s="38">
        <f>N25/K25</f>
        <v>26</v>
      </c>
    </row>
    <row r="26" spans="3:15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3:15" x14ac:dyDescent="0.25">
      <c r="C27" s="43">
        <v>18002197</v>
      </c>
      <c r="D27" s="12" t="s">
        <v>434</v>
      </c>
      <c r="E27" s="14">
        <v>58188</v>
      </c>
      <c r="F27" s="12">
        <v>31</v>
      </c>
      <c r="G27" s="14">
        <f>E27*F27</f>
        <v>1803828</v>
      </c>
      <c r="H27" s="12"/>
      <c r="I27" s="43" t="s">
        <v>433</v>
      </c>
      <c r="J27" s="12" t="s">
        <v>434</v>
      </c>
      <c r="K27" s="14">
        <v>58188</v>
      </c>
      <c r="L27" s="12">
        <v>7</v>
      </c>
      <c r="M27" s="14">
        <f>K27*L27</f>
        <v>407316</v>
      </c>
      <c r="N27" s="14">
        <f>G27-M27</f>
        <v>1396512</v>
      </c>
      <c r="O27" s="38">
        <f>N27/K27</f>
        <v>24</v>
      </c>
    </row>
    <row r="28" spans="3:15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3:15" x14ac:dyDescent="0.25">
      <c r="C29" s="43">
        <v>18002196</v>
      </c>
      <c r="D29" s="12" t="s">
        <v>435</v>
      </c>
      <c r="E29" s="14">
        <v>56700</v>
      </c>
      <c r="F29" s="12">
        <v>33</v>
      </c>
      <c r="G29" s="14">
        <f>E29*F29</f>
        <v>1871100</v>
      </c>
      <c r="H29" s="12"/>
      <c r="I29" s="43" t="s">
        <v>436</v>
      </c>
      <c r="J29" s="12" t="s">
        <v>435</v>
      </c>
      <c r="K29" s="14">
        <v>56700</v>
      </c>
      <c r="L29" s="12">
        <v>15</v>
      </c>
      <c r="M29" s="14">
        <f>K29*L29</f>
        <v>850500</v>
      </c>
      <c r="N29" s="14">
        <f>G29-M29</f>
        <v>1020600</v>
      </c>
      <c r="O29" s="38">
        <f>N29/K29</f>
        <v>18</v>
      </c>
    </row>
    <row r="30" spans="3:15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3:15" x14ac:dyDescent="0.25">
      <c r="C31" s="12">
        <v>18002153</v>
      </c>
      <c r="D31" s="12" t="s">
        <v>438</v>
      </c>
      <c r="E31" s="14">
        <v>56438</v>
      </c>
      <c r="F31" s="12">
        <v>1</v>
      </c>
      <c r="G31" s="14">
        <f t="shared" ref="G31:G36" si="0">E31*F31</f>
        <v>56438</v>
      </c>
      <c r="H31" s="12"/>
      <c r="I31" s="12"/>
      <c r="J31" s="12"/>
      <c r="K31" s="12"/>
      <c r="L31" s="12"/>
      <c r="M31" s="14">
        <f>K31*L31</f>
        <v>0</v>
      </c>
      <c r="N31" s="14">
        <f>G31-M31</f>
        <v>56438</v>
      </c>
      <c r="O31" s="38" t="e">
        <f>N31/K31</f>
        <v>#DIV/0!</v>
      </c>
    </row>
    <row r="32" spans="3:15" x14ac:dyDescent="0.25">
      <c r="C32" s="12"/>
      <c r="D32" s="12" t="s">
        <v>439</v>
      </c>
      <c r="E32" s="14">
        <v>56788</v>
      </c>
      <c r="F32" s="12">
        <v>1</v>
      </c>
      <c r="G32" s="14">
        <f t="shared" si="0"/>
        <v>56788</v>
      </c>
      <c r="H32" s="12"/>
      <c r="I32" s="12"/>
      <c r="J32" s="12"/>
      <c r="K32" s="12"/>
      <c r="L32" s="12"/>
      <c r="M32" s="14">
        <f>K32*L32</f>
        <v>0</v>
      </c>
      <c r="N32" s="14">
        <f>G32-M32</f>
        <v>56788</v>
      </c>
      <c r="O32" s="38" t="e">
        <f>N32/K32</f>
        <v>#DIV/0!</v>
      </c>
    </row>
    <row r="33" spans="3:15" x14ac:dyDescent="0.25">
      <c r="C33" s="12"/>
      <c r="D33" s="12" t="s">
        <v>440</v>
      </c>
      <c r="E33" s="14">
        <v>53900</v>
      </c>
      <c r="F33" s="12">
        <v>1</v>
      </c>
      <c r="G33" s="14">
        <f t="shared" si="0"/>
        <v>53900</v>
      </c>
      <c r="H33" s="12"/>
      <c r="I33" s="12"/>
      <c r="J33" s="12"/>
      <c r="K33" s="12"/>
      <c r="L33" s="12"/>
      <c r="M33" s="14">
        <f>K33*L33</f>
        <v>0</v>
      </c>
      <c r="N33" s="14">
        <f>G33-M33</f>
        <v>53900</v>
      </c>
      <c r="O33" s="38" t="e">
        <f>N33/K33</f>
        <v>#DIV/0!</v>
      </c>
    </row>
    <row r="34" spans="3:15" x14ac:dyDescent="0.25">
      <c r="C34" s="12"/>
      <c r="D34" s="12" t="s">
        <v>441</v>
      </c>
      <c r="E34" s="14">
        <v>110075</v>
      </c>
      <c r="F34" s="12">
        <v>1</v>
      </c>
      <c r="G34" s="14">
        <f t="shared" si="0"/>
        <v>110075</v>
      </c>
      <c r="H34" s="12"/>
      <c r="I34" s="12"/>
      <c r="J34" s="12"/>
      <c r="K34" s="12"/>
      <c r="L34" s="12"/>
      <c r="M34" s="14">
        <f>K34*L34</f>
        <v>0</v>
      </c>
      <c r="N34" s="14">
        <f>G34-M34</f>
        <v>110075</v>
      </c>
      <c r="O34" s="38" t="e">
        <f>N34/K34</f>
        <v>#DIV/0!</v>
      </c>
    </row>
    <row r="35" spans="3:15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3:15" x14ac:dyDescent="0.25">
      <c r="C36" s="43">
        <v>18002146</v>
      </c>
      <c r="D36" s="12" t="s">
        <v>442</v>
      </c>
      <c r="E36" s="14">
        <v>65538</v>
      </c>
      <c r="F36" s="12">
        <v>31</v>
      </c>
      <c r="G36" s="14">
        <f t="shared" si="0"/>
        <v>2031678</v>
      </c>
      <c r="H36" s="12"/>
      <c r="I36" s="12"/>
      <c r="J36" s="12"/>
      <c r="K36" s="12"/>
      <c r="L36" s="12"/>
      <c r="M36" s="14">
        <f>K36*L36</f>
        <v>0</v>
      </c>
      <c r="N36" s="14">
        <f>G36-M36</f>
        <v>2031678</v>
      </c>
      <c r="O36" s="38" t="e">
        <f>N36/K36</f>
        <v>#DIV/0!</v>
      </c>
    </row>
    <row r="37" spans="3:15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3:15" x14ac:dyDescent="0.25">
      <c r="C38" s="43">
        <v>18002145</v>
      </c>
      <c r="D38" s="12" t="s">
        <v>441</v>
      </c>
      <c r="E38" s="14">
        <v>110075</v>
      </c>
      <c r="F38" s="12">
        <v>28</v>
      </c>
      <c r="G38" s="14">
        <f t="shared" ref="G38:G40" si="1">E38*F38</f>
        <v>3082100</v>
      </c>
      <c r="H38" s="12"/>
      <c r="I38" s="43" t="s">
        <v>443</v>
      </c>
      <c r="J38" s="12" t="s">
        <v>441</v>
      </c>
      <c r="K38" s="14">
        <v>110075</v>
      </c>
      <c r="L38" s="12">
        <v>17</v>
      </c>
      <c r="M38" s="14">
        <f>K38*L38</f>
        <v>1871275</v>
      </c>
      <c r="N38" s="14">
        <f>G38-M38</f>
        <v>1210825</v>
      </c>
      <c r="O38" s="38">
        <f>N38/K38</f>
        <v>11</v>
      </c>
    </row>
    <row r="39" spans="3:15" x14ac:dyDescent="0.25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3:15" x14ac:dyDescent="0.25">
      <c r="C40" s="43">
        <v>18002143</v>
      </c>
      <c r="D40" s="12" t="s">
        <v>437</v>
      </c>
      <c r="E40" s="14">
        <v>56438</v>
      </c>
      <c r="F40" s="12">
        <v>31</v>
      </c>
      <c r="G40" s="14">
        <f t="shared" si="1"/>
        <v>1749578</v>
      </c>
      <c r="H40" s="12"/>
      <c r="I40" s="44" t="s">
        <v>444</v>
      </c>
      <c r="J40" s="12" t="s">
        <v>437</v>
      </c>
      <c r="K40" s="14">
        <v>56438</v>
      </c>
      <c r="L40" s="12">
        <v>11</v>
      </c>
      <c r="M40" s="14">
        <f>K40*L40</f>
        <v>620818</v>
      </c>
      <c r="N40" s="14">
        <f>G40-M40</f>
        <v>1128760</v>
      </c>
      <c r="O40" s="38">
        <f>N40/K40</f>
        <v>20</v>
      </c>
    </row>
    <row r="42" spans="3:15" x14ac:dyDescent="0.25">
      <c r="C42" s="42"/>
      <c r="E42" s="20"/>
      <c r="G42" s="20"/>
    </row>
    <row r="50" spans="4:8" x14ac:dyDescent="0.25">
      <c r="D50" s="12" t="s">
        <v>473</v>
      </c>
      <c r="E50" s="12" t="s">
        <v>475</v>
      </c>
      <c r="F50" s="12">
        <v>2</v>
      </c>
      <c r="G50" s="12" t="s">
        <v>488</v>
      </c>
    </row>
    <row r="51" spans="4:8" x14ac:dyDescent="0.25">
      <c r="D51" s="12" t="s">
        <v>49</v>
      </c>
      <c r="E51" s="12" t="s">
        <v>477</v>
      </c>
      <c r="F51" s="12">
        <v>5</v>
      </c>
      <c r="G51" s="12" t="s">
        <v>488</v>
      </c>
    </row>
    <row r="52" spans="4:8" x14ac:dyDescent="0.25">
      <c r="D52" s="12" t="s">
        <v>478</v>
      </c>
      <c r="E52" s="12" t="s">
        <v>479</v>
      </c>
      <c r="F52" s="12">
        <v>50</v>
      </c>
      <c r="G52" s="12" t="s">
        <v>488</v>
      </c>
    </row>
    <row r="53" spans="4:8" x14ac:dyDescent="0.25">
      <c r="D53" s="12" t="s">
        <v>481</v>
      </c>
      <c r="E53" s="12" t="s">
        <v>477</v>
      </c>
      <c r="F53" s="12">
        <v>1</v>
      </c>
      <c r="G53" s="12" t="s">
        <v>488</v>
      </c>
    </row>
    <row r="54" spans="4:8" x14ac:dyDescent="0.25">
      <c r="D54" s="12" t="s">
        <v>482</v>
      </c>
      <c r="E54" s="12" t="s">
        <v>475</v>
      </c>
      <c r="F54" s="12">
        <v>2</v>
      </c>
      <c r="G54" s="12" t="s">
        <v>488</v>
      </c>
    </row>
    <row r="55" spans="4:8" x14ac:dyDescent="0.25">
      <c r="D55" s="12" t="s">
        <v>483</v>
      </c>
      <c r="E55" s="12" t="s">
        <v>477</v>
      </c>
      <c r="F55" s="12">
        <v>2</v>
      </c>
      <c r="G55" s="12" t="s">
        <v>488</v>
      </c>
    </row>
    <row r="56" spans="4:8" x14ac:dyDescent="0.25">
      <c r="D56" s="12" t="s">
        <v>484</v>
      </c>
      <c r="E56" s="12" t="s">
        <v>486</v>
      </c>
      <c r="F56" s="12">
        <v>5</v>
      </c>
      <c r="G56" s="12" t="s">
        <v>488</v>
      </c>
      <c r="H56">
        <f>SUM(F50:F56)</f>
        <v>67</v>
      </c>
    </row>
    <row r="57" spans="4:8" x14ac:dyDescent="0.25">
      <c r="D57" s="12" t="s">
        <v>473</v>
      </c>
      <c r="E57" s="12" t="s">
        <v>474</v>
      </c>
      <c r="F57" s="12">
        <v>2</v>
      </c>
      <c r="G57" s="12" t="s">
        <v>487</v>
      </c>
    </row>
    <row r="58" spans="4:8" x14ac:dyDescent="0.25">
      <c r="D58" s="12" t="s">
        <v>49</v>
      </c>
      <c r="E58" s="12" t="s">
        <v>476</v>
      </c>
      <c r="F58" s="12">
        <v>2</v>
      </c>
      <c r="G58" s="12" t="s">
        <v>487</v>
      </c>
    </row>
    <row r="59" spans="4:8" x14ac:dyDescent="0.25">
      <c r="D59" s="12" t="s">
        <v>478</v>
      </c>
      <c r="E59" s="12" t="s">
        <v>480</v>
      </c>
      <c r="F59" s="12">
        <v>50</v>
      </c>
      <c r="G59" s="12" t="s">
        <v>487</v>
      </c>
    </row>
    <row r="60" spans="4:8" x14ac:dyDescent="0.25">
      <c r="D60" s="12" t="s">
        <v>482</v>
      </c>
      <c r="E60" s="12" t="s">
        <v>474</v>
      </c>
      <c r="F60" s="12">
        <v>2</v>
      </c>
      <c r="G60" s="12" t="s">
        <v>487</v>
      </c>
    </row>
    <row r="61" spans="4:8" x14ac:dyDescent="0.25">
      <c r="D61" s="12" t="s">
        <v>483</v>
      </c>
      <c r="E61" s="12" t="s">
        <v>476</v>
      </c>
      <c r="F61" s="12">
        <v>2</v>
      </c>
      <c r="G61" s="12" t="s">
        <v>487</v>
      </c>
    </row>
    <row r="62" spans="4:8" x14ac:dyDescent="0.25">
      <c r="D62" s="12" t="s">
        <v>484</v>
      </c>
      <c r="E62" s="12" t="s">
        <v>485</v>
      </c>
      <c r="F62" s="12">
        <v>5</v>
      </c>
      <c r="G62" s="12" t="s">
        <v>487</v>
      </c>
      <c r="H62">
        <f>SUM(F57:F62)</f>
        <v>63</v>
      </c>
    </row>
    <row r="68" spans="4:8" x14ac:dyDescent="0.25">
      <c r="D68" s="18" t="s">
        <v>49</v>
      </c>
      <c r="E68" s="18" t="s">
        <v>477</v>
      </c>
      <c r="F68" s="18">
        <v>1</v>
      </c>
      <c r="G68" s="12" t="s">
        <v>488</v>
      </c>
    </row>
    <row r="69" spans="4:8" x14ac:dyDescent="0.25">
      <c r="D69" s="18" t="s">
        <v>494</v>
      </c>
      <c r="E69" s="18" t="s">
        <v>477</v>
      </c>
      <c r="F69" s="18">
        <v>2</v>
      </c>
      <c r="G69" s="12" t="s">
        <v>488</v>
      </c>
    </row>
    <row r="70" spans="4:8" x14ac:dyDescent="0.25">
      <c r="D70" s="18" t="s">
        <v>495</v>
      </c>
      <c r="E70" s="18" t="s">
        <v>477</v>
      </c>
      <c r="F70" s="18">
        <v>2</v>
      </c>
      <c r="G70" s="12" t="s">
        <v>488</v>
      </c>
    </row>
    <row r="71" spans="4:8" x14ac:dyDescent="0.25">
      <c r="D71" s="18" t="s">
        <v>496</v>
      </c>
      <c r="E71" s="18" t="s">
        <v>477</v>
      </c>
      <c r="F71" s="18">
        <v>2</v>
      </c>
      <c r="G71" s="12" t="s">
        <v>488</v>
      </c>
    </row>
    <row r="72" spans="4:8" x14ac:dyDescent="0.25">
      <c r="D72" s="18" t="s">
        <v>498</v>
      </c>
      <c r="E72" s="18" t="s">
        <v>475</v>
      </c>
      <c r="F72" s="18">
        <v>1</v>
      </c>
      <c r="G72" s="12" t="s">
        <v>488</v>
      </c>
      <c r="H72">
        <f>SUM(F68:F72)</f>
        <v>8</v>
      </c>
    </row>
    <row r="73" spans="4:8" x14ac:dyDescent="0.25">
      <c r="D73" s="18" t="s">
        <v>49</v>
      </c>
      <c r="E73" s="18" t="s">
        <v>476</v>
      </c>
      <c r="F73" s="18">
        <v>4</v>
      </c>
      <c r="G73" s="12" t="s">
        <v>487</v>
      </c>
    </row>
    <row r="74" spans="4:8" x14ac:dyDescent="0.25">
      <c r="D74" s="18" t="s">
        <v>494</v>
      </c>
      <c r="E74" s="18" t="s">
        <v>476</v>
      </c>
      <c r="F74" s="18">
        <v>2</v>
      </c>
      <c r="G74" s="12" t="s">
        <v>487</v>
      </c>
    </row>
    <row r="75" spans="4:8" x14ac:dyDescent="0.25">
      <c r="D75" s="18" t="s">
        <v>495</v>
      </c>
      <c r="E75" s="18" t="s">
        <v>476</v>
      </c>
      <c r="F75" s="18">
        <v>2</v>
      </c>
      <c r="G75" s="12" t="s">
        <v>487</v>
      </c>
    </row>
    <row r="76" spans="4:8" x14ac:dyDescent="0.25">
      <c r="D76" s="18" t="s">
        <v>496</v>
      </c>
      <c r="E76" s="18" t="s">
        <v>476</v>
      </c>
      <c r="F76" s="18">
        <v>2</v>
      </c>
      <c r="G76" s="12" t="s">
        <v>487</v>
      </c>
    </row>
    <row r="77" spans="4:8" x14ac:dyDescent="0.25">
      <c r="D77" s="18" t="s">
        <v>497</v>
      </c>
      <c r="E77" s="18" t="s">
        <v>476</v>
      </c>
      <c r="F77" s="18">
        <v>1</v>
      </c>
      <c r="G77" s="12" t="s">
        <v>487</v>
      </c>
    </row>
    <row r="78" spans="4:8" x14ac:dyDescent="0.25">
      <c r="D78" s="18" t="s">
        <v>498</v>
      </c>
      <c r="E78" s="18" t="s">
        <v>474</v>
      </c>
      <c r="F78" s="18">
        <v>1</v>
      </c>
      <c r="G78" s="12" t="s">
        <v>487</v>
      </c>
      <c r="H78">
        <f>SUM(F73:F78)</f>
        <v>12</v>
      </c>
    </row>
    <row r="81" spans="4:8" x14ac:dyDescent="0.25">
      <c r="D81" s="12" t="s">
        <v>49</v>
      </c>
      <c r="E81" s="12" t="s">
        <v>477</v>
      </c>
      <c r="F81" s="12">
        <v>1</v>
      </c>
      <c r="G81" s="12" t="s">
        <v>488</v>
      </c>
    </row>
    <row r="82" spans="4:8" x14ac:dyDescent="0.25">
      <c r="D82" s="12" t="s">
        <v>495</v>
      </c>
      <c r="E82" s="12" t="s">
        <v>477</v>
      </c>
      <c r="F82" s="12">
        <v>50</v>
      </c>
      <c r="G82" s="12" t="s">
        <v>488</v>
      </c>
    </row>
    <row r="83" spans="4:8" x14ac:dyDescent="0.25">
      <c r="D83" s="12" t="s">
        <v>481</v>
      </c>
      <c r="E83" s="12" t="s">
        <v>477</v>
      </c>
      <c r="F83" s="12">
        <v>2</v>
      </c>
      <c r="G83" s="12" t="s">
        <v>488</v>
      </c>
    </row>
    <row r="84" spans="4:8" x14ac:dyDescent="0.25">
      <c r="D84" s="12" t="s">
        <v>502</v>
      </c>
      <c r="E84" s="12" t="s">
        <v>477</v>
      </c>
      <c r="F84" s="12">
        <v>2</v>
      </c>
      <c r="G84" s="12" t="s">
        <v>488</v>
      </c>
    </row>
    <row r="85" spans="4:8" x14ac:dyDescent="0.25">
      <c r="D85" s="12" t="s">
        <v>503</v>
      </c>
      <c r="E85" s="12" t="s">
        <v>475</v>
      </c>
      <c r="F85" s="12">
        <v>3</v>
      </c>
      <c r="G85" s="12" t="s">
        <v>488</v>
      </c>
    </row>
    <row r="86" spans="4:8" x14ac:dyDescent="0.25">
      <c r="D86" s="12" t="s">
        <v>503</v>
      </c>
      <c r="E86" s="12" t="s">
        <v>477</v>
      </c>
      <c r="F86" s="12">
        <v>3</v>
      </c>
      <c r="G86" s="12" t="s">
        <v>488</v>
      </c>
      <c r="H86">
        <f>SUM(F81:F86)</f>
        <v>61</v>
      </c>
    </row>
    <row r="87" spans="4:8" x14ac:dyDescent="0.25">
      <c r="D87" s="12" t="s">
        <v>49</v>
      </c>
      <c r="E87" s="12" t="s">
        <v>476</v>
      </c>
      <c r="F87" s="12">
        <v>1</v>
      </c>
      <c r="G87" s="12" t="s">
        <v>487</v>
      </c>
    </row>
    <row r="88" spans="4:8" x14ac:dyDescent="0.25">
      <c r="D88" s="12" t="s">
        <v>495</v>
      </c>
      <c r="E88" s="12" t="s">
        <v>476</v>
      </c>
      <c r="F88" s="12">
        <v>50</v>
      </c>
      <c r="G88" s="12" t="s">
        <v>487</v>
      </c>
    </row>
    <row r="89" spans="4:8" x14ac:dyDescent="0.25">
      <c r="D89" s="12" t="s">
        <v>502</v>
      </c>
      <c r="E89" s="12" t="s">
        <v>476</v>
      </c>
      <c r="F89" s="12">
        <v>2</v>
      </c>
      <c r="G89" s="12" t="s">
        <v>487</v>
      </c>
    </row>
    <row r="90" spans="4:8" x14ac:dyDescent="0.25">
      <c r="D90" s="12" t="s">
        <v>503</v>
      </c>
      <c r="E90" s="12" t="s">
        <v>474</v>
      </c>
      <c r="F90" s="12">
        <v>3</v>
      </c>
      <c r="G90" s="12" t="s">
        <v>487</v>
      </c>
    </row>
    <row r="91" spans="4:8" x14ac:dyDescent="0.25">
      <c r="D91" s="12" t="s">
        <v>503</v>
      </c>
      <c r="E91" s="12" t="s">
        <v>476</v>
      </c>
      <c r="F91" s="12">
        <v>3</v>
      </c>
      <c r="G91" s="12" t="s">
        <v>487</v>
      </c>
      <c r="H91">
        <f>SUM(F87:F91)</f>
        <v>59</v>
      </c>
    </row>
    <row r="94" spans="4:8" x14ac:dyDescent="0.25">
      <c r="D94" s="18" t="s">
        <v>49</v>
      </c>
      <c r="E94" s="18" t="s">
        <v>477</v>
      </c>
      <c r="F94" s="18">
        <v>1</v>
      </c>
      <c r="G94" s="12" t="s">
        <v>488</v>
      </c>
    </row>
    <row r="95" spans="4:8" x14ac:dyDescent="0.25">
      <c r="D95" s="18" t="s">
        <v>510</v>
      </c>
      <c r="E95" s="18" t="s">
        <v>477</v>
      </c>
      <c r="F95" s="18">
        <v>2</v>
      </c>
      <c r="G95" s="12" t="s">
        <v>488</v>
      </c>
    </row>
    <row r="96" spans="4:8" x14ac:dyDescent="0.25">
      <c r="D96" s="18" t="s">
        <v>511</v>
      </c>
      <c r="E96" s="18" t="s">
        <v>477</v>
      </c>
      <c r="F96" s="18">
        <v>2</v>
      </c>
      <c r="G96" s="12" t="s">
        <v>488</v>
      </c>
    </row>
    <row r="97" spans="4:8" x14ac:dyDescent="0.25">
      <c r="D97" s="18" t="s">
        <v>512</v>
      </c>
      <c r="E97" s="18" t="s">
        <v>477</v>
      </c>
      <c r="F97" s="18">
        <v>1</v>
      </c>
      <c r="G97" s="12" t="s">
        <v>488</v>
      </c>
    </row>
    <row r="98" spans="4:8" x14ac:dyDescent="0.25">
      <c r="D98" s="18" t="s">
        <v>513</v>
      </c>
      <c r="E98" s="18" t="s">
        <v>475</v>
      </c>
      <c r="F98" s="18">
        <v>2</v>
      </c>
      <c r="G98" s="12" t="s">
        <v>488</v>
      </c>
      <c r="H98">
        <f>SUM(F94:F98)</f>
        <v>8</v>
      </c>
    </row>
    <row r="99" spans="4:8" x14ac:dyDescent="0.25">
      <c r="D99" s="18" t="s">
        <v>510</v>
      </c>
      <c r="E99" s="18" t="s">
        <v>476</v>
      </c>
      <c r="F99" s="18">
        <v>2</v>
      </c>
      <c r="G99" s="12" t="s">
        <v>487</v>
      </c>
    </row>
    <row r="100" spans="4:8" x14ac:dyDescent="0.25">
      <c r="D100" s="18" t="s">
        <v>511</v>
      </c>
      <c r="E100" s="18" t="s">
        <v>476</v>
      </c>
      <c r="F100" s="18">
        <v>2</v>
      </c>
      <c r="G100" s="12" t="s">
        <v>487</v>
      </c>
    </row>
    <row r="101" spans="4:8" x14ac:dyDescent="0.25">
      <c r="D101" s="18" t="s">
        <v>512</v>
      </c>
      <c r="E101" s="18" t="s">
        <v>476</v>
      </c>
      <c r="F101" s="18">
        <v>1</v>
      </c>
      <c r="G101" s="12" t="s">
        <v>487</v>
      </c>
    </row>
    <row r="102" spans="4:8" x14ac:dyDescent="0.25">
      <c r="D102" s="18" t="s">
        <v>513</v>
      </c>
      <c r="E102" s="18" t="s">
        <v>474</v>
      </c>
      <c r="F102" s="18">
        <v>2</v>
      </c>
      <c r="G102" s="12" t="s">
        <v>487</v>
      </c>
      <c r="H102">
        <f>SUM(F99:F102)</f>
        <v>7</v>
      </c>
    </row>
    <row r="106" spans="4:8" x14ac:dyDescent="0.25">
      <c r="D106" s="12" t="s">
        <v>477</v>
      </c>
      <c r="E106" s="12" t="s">
        <v>488</v>
      </c>
      <c r="F106" s="12">
        <v>2</v>
      </c>
    </row>
    <row r="107" spans="4:8" x14ac:dyDescent="0.25">
      <c r="D107" s="12" t="s">
        <v>477</v>
      </c>
      <c r="E107" s="12" t="s">
        <v>488</v>
      </c>
      <c r="F107" s="12">
        <v>25</v>
      </c>
    </row>
    <row r="108" spans="4:8" x14ac:dyDescent="0.25">
      <c r="D108" s="12" t="s">
        <v>477</v>
      </c>
      <c r="E108" s="12" t="s">
        <v>488</v>
      </c>
      <c r="F108" s="12">
        <v>2</v>
      </c>
    </row>
    <row r="109" spans="4:8" x14ac:dyDescent="0.25">
      <c r="D109" s="12" t="s">
        <v>523</v>
      </c>
      <c r="E109" s="12" t="s">
        <v>488</v>
      </c>
      <c r="F109" s="12">
        <v>20</v>
      </c>
    </row>
    <row r="110" spans="4:8" x14ac:dyDescent="0.25">
      <c r="D110" s="12" t="s">
        <v>477</v>
      </c>
      <c r="E110" s="12" t="s">
        <v>488</v>
      </c>
      <c r="F110" s="12">
        <v>2</v>
      </c>
    </row>
    <row r="111" spans="4:8" x14ac:dyDescent="0.25">
      <c r="D111" s="12" t="s">
        <v>523</v>
      </c>
      <c r="E111" s="12" t="s">
        <v>488</v>
      </c>
      <c r="F111" s="12">
        <v>5</v>
      </c>
    </row>
    <row r="112" spans="4:8" x14ac:dyDescent="0.25">
      <c r="D112" s="12" t="s">
        <v>475</v>
      </c>
      <c r="E112" s="12" t="s">
        <v>488</v>
      </c>
      <c r="F112" s="12">
        <v>2</v>
      </c>
      <c r="G112">
        <f>SUM(F106:F112)</f>
        <v>58</v>
      </c>
    </row>
    <row r="113" spans="4:7" x14ac:dyDescent="0.25">
      <c r="D113" s="12" t="s">
        <v>476</v>
      </c>
      <c r="E113" s="12" t="s">
        <v>487</v>
      </c>
      <c r="F113" s="12">
        <v>2</v>
      </c>
    </row>
    <row r="114" spans="4:7" x14ac:dyDescent="0.25">
      <c r="D114" s="12" t="s">
        <v>476</v>
      </c>
      <c r="E114" s="12" t="s">
        <v>487</v>
      </c>
      <c r="F114" s="12">
        <v>25</v>
      </c>
    </row>
    <row r="115" spans="4:7" x14ac:dyDescent="0.25">
      <c r="D115" s="12" t="s">
        <v>476</v>
      </c>
      <c r="E115" s="12" t="s">
        <v>487</v>
      </c>
      <c r="F115" s="12">
        <v>2</v>
      </c>
    </row>
    <row r="116" spans="4:7" x14ac:dyDescent="0.25">
      <c r="D116" s="12" t="s">
        <v>524</v>
      </c>
      <c r="E116" s="12" t="s">
        <v>487</v>
      </c>
      <c r="F116" s="12">
        <v>20</v>
      </c>
    </row>
    <row r="117" spans="4:7" x14ac:dyDescent="0.25">
      <c r="D117" s="12" t="s">
        <v>476</v>
      </c>
      <c r="E117" s="12" t="s">
        <v>487</v>
      </c>
      <c r="F117" s="12">
        <v>2</v>
      </c>
    </row>
    <row r="118" spans="4:7" x14ac:dyDescent="0.25">
      <c r="D118" s="12" t="s">
        <v>524</v>
      </c>
      <c r="E118" s="12" t="s">
        <v>487</v>
      </c>
      <c r="F118" s="12">
        <v>5</v>
      </c>
    </row>
    <row r="119" spans="4:7" x14ac:dyDescent="0.25">
      <c r="D119" s="12" t="s">
        <v>474</v>
      </c>
      <c r="E119" s="12" t="s">
        <v>487</v>
      </c>
      <c r="F119" s="12">
        <v>2</v>
      </c>
      <c r="G119">
        <f>SUM(F113:F119)</f>
        <v>58</v>
      </c>
    </row>
    <row r="122" spans="4:7" x14ac:dyDescent="0.25">
      <c r="D122" s="12" t="s">
        <v>477</v>
      </c>
      <c r="E122" s="12" t="s">
        <v>488</v>
      </c>
      <c r="F122" s="12">
        <v>3</v>
      </c>
    </row>
    <row r="123" spans="4:7" x14ac:dyDescent="0.25">
      <c r="D123" s="12" t="s">
        <v>477</v>
      </c>
      <c r="E123" s="12" t="s">
        <v>488</v>
      </c>
      <c r="F123" s="12">
        <v>4</v>
      </c>
    </row>
    <row r="124" spans="4:7" x14ac:dyDescent="0.25">
      <c r="D124" s="12" t="s">
        <v>477</v>
      </c>
      <c r="E124" s="12" t="s">
        <v>488</v>
      </c>
      <c r="F124" s="12">
        <v>50</v>
      </c>
    </row>
    <row r="125" spans="4:7" x14ac:dyDescent="0.25">
      <c r="D125" s="12" t="s">
        <v>477</v>
      </c>
      <c r="E125" s="12" t="s">
        <v>488</v>
      </c>
      <c r="F125" s="12">
        <v>3</v>
      </c>
      <c r="G125">
        <f>SUM(F122:F125)</f>
        <v>60</v>
      </c>
    </row>
    <row r="126" spans="4:7" x14ac:dyDescent="0.25">
      <c r="D126" s="12" t="s">
        <v>476</v>
      </c>
      <c r="E126" s="12" t="s">
        <v>487</v>
      </c>
      <c r="F126" s="12">
        <v>1</v>
      </c>
    </row>
    <row r="127" spans="4:7" x14ac:dyDescent="0.25">
      <c r="D127" s="12" t="s">
        <v>476</v>
      </c>
      <c r="E127" s="12" t="s">
        <v>487</v>
      </c>
      <c r="F127" s="12">
        <v>1</v>
      </c>
    </row>
    <row r="128" spans="4:7" x14ac:dyDescent="0.25">
      <c r="D128" s="12" t="s">
        <v>476</v>
      </c>
      <c r="E128" s="12" t="s">
        <v>487</v>
      </c>
      <c r="F128" s="12">
        <v>4</v>
      </c>
    </row>
    <row r="129" spans="4:7" x14ac:dyDescent="0.25">
      <c r="D129" s="12" t="s">
        <v>476</v>
      </c>
      <c r="E129" s="12" t="s">
        <v>487</v>
      </c>
      <c r="F129" s="12">
        <v>50</v>
      </c>
    </row>
    <row r="130" spans="4:7" x14ac:dyDescent="0.25">
      <c r="D130" s="12" t="s">
        <v>476</v>
      </c>
      <c r="E130" s="12" t="s">
        <v>487</v>
      </c>
      <c r="F130" s="12">
        <v>3</v>
      </c>
      <c r="G130">
        <f>SUM(F126:F130)</f>
        <v>59</v>
      </c>
    </row>
    <row r="133" spans="4:7" x14ac:dyDescent="0.25">
      <c r="D133" s="12" t="s">
        <v>556</v>
      </c>
      <c r="E133" s="12" t="s">
        <v>488</v>
      </c>
      <c r="F133" s="12">
        <v>50</v>
      </c>
    </row>
    <row r="134" spans="4:7" x14ac:dyDescent="0.25">
      <c r="D134" s="12" t="s">
        <v>475</v>
      </c>
      <c r="E134" s="12" t="s">
        <v>488</v>
      </c>
      <c r="F134" s="12">
        <v>1</v>
      </c>
    </row>
    <row r="135" spans="4:7" x14ac:dyDescent="0.25">
      <c r="D135" s="12" t="s">
        <v>477</v>
      </c>
      <c r="E135" s="12" t="s">
        <v>488</v>
      </c>
      <c r="F135" s="12">
        <v>2</v>
      </c>
    </row>
    <row r="136" spans="4:7" x14ac:dyDescent="0.25">
      <c r="D136" s="12" t="s">
        <v>523</v>
      </c>
      <c r="E136" s="12" t="s">
        <v>488</v>
      </c>
      <c r="F136" s="12">
        <v>2</v>
      </c>
      <c r="G136">
        <f>SUM(F133:F136)</f>
        <v>55</v>
      </c>
    </row>
    <row r="137" spans="4:7" x14ac:dyDescent="0.25">
      <c r="D137" s="12" t="s">
        <v>557</v>
      </c>
      <c r="E137" s="12" t="s">
        <v>487</v>
      </c>
      <c r="F137" s="12">
        <v>50</v>
      </c>
    </row>
    <row r="138" spans="4:7" x14ac:dyDescent="0.25">
      <c r="D138" s="12" t="s">
        <v>474</v>
      </c>
      <c r="E138" s="12" t="s">
        <v>487</v>
      </c>
      <c r="F138" s="12">
        <v>2</v>
      </c>
    </row>
    <row r="139" spans="4:7" x14ac:dyDescent="0.25">
      <c r="D139" s="12" t="s">
        <v>476</v>
      </c>
      <c r="E139" s="12" t="s">
        <v>487</v>
      </c>
      <c r="F139" s="12">
        <v>2</v>
      </c>
    </row>
    <row r="140" spans="4:7" x14ac:dyDescent="0.25">
      <c r="D140" s="12" t="s">
        <v>524</v>
      </c>
      <c r="E140" s="12" t="s">
        <v>487</v>
      </c>
      <c r="F140" s="12">
        <v>4</v>
      </c>
      <c r="G140">
        <f>SUM(F137:F140)</f>
        <v>58</v>
      </c>
    </row>
    <row r="143" spans="4:7" x14ac:dyDescent="0.25">
      <c r="D143" s="12" t="s">
        <v>477</v>
      </c>
      <c r="E143" s="12" t="s">
        <v>488</v>
      </c>
      <c r="F143" s="12">
        <v>2</v>
      </c>
    </row>
    <row r="144" spans="4:7" x14ac:dyDescent="0.25">
      <c r="D144" s="12" t="s">
        <v>477</v>
      </c>
      <c r="E144" s="12" t="s">
        <v>488</v>
      </c>
      <c r="F144" s="12">
        <v>2</v>
      </c>
    </row>
    <row r="145" spans="4:7" x14ac:dyDescent="0.25">
      <c r="D145" s="12" t="s">
        <v>477</v>
      </c>
      <c r="E145" s="12" t="s">
        <v>488</v>
      </c>
      <c r="F145" s="12">
        <v>3</v>
      </c>
    </row>
    <row r="146" spans="4:7" x14ac:dyDescent="0.25">
      <c r="D146" s="12" t="s">
        <v>477</v>
      </c>
      <c r="E146" s="12" t="s">
        <v>488</v>
      </c>
      <c r="F146" s="12">
        <v>2</v>
      </c>
    </row>
    <row r="147" spans="4:7" x14ac:dyDescent="0.25">
      <c r="D147" s="12" t="s">
        <v>477</v>
      </c>
      <c r="E147" s="12" t="s">
        <v>488</v>
      </c>
      <c r="F147" s="12">
        <v>2</v>
      </c>
    </row>
    <row r="148" spans="4:7" x14ac:dyDescent="0.25">
      <c r="D148" s="12" t="s">
        <v>477</v>
      </c>
      <c r="E148" s="12" t="s">
        <v>488</v>
      </c>
      <c r="F148" s="12">
        <v>2</v>
      </c>
      <c r="G148">
        <f>SUM(F143:F148)</f>
        <v>13</v>
      </c>
    </row>
    <row r="149" spans="4:7" x14ac:dyDescent="0.25">
      <c r="D149" s="12" t="s">
        <v>476</v>
      </c>
      <c r="E149" s="12" t="s">
        <v>487</v>
      </c>
      <c r="F149" s="12">
        <v>1</v>
      </c>
    </row>
    <row r="150" spans="4:7" x14ac:dyDescent="0.25">
      <c r="D150" s="12" t="s">
        <v>476</v>
      </c>
      <c r="E150" s="12" t="s">
        <v>487</v>
      </c>
      <c r="F150" s="12">
        <v>2</v>
      </c>
    </row>
    <row r="151" spans="4:7" x14ac:dyDescent="0.25">
      <c r="D151" s="12" t="s">
        <v>474</v>
      </c>
      <c r="E151" s="12" t="s">
        <v>487</v>
      </c>
      <c r="F151" s="12">
        <v>10</v>
      </c>
    </row>
    <row r="152" spans="4:7" x14ac:dyDescent="0.25">
      <c r="D152" s="12" t="s">
        <v>476</v>
      </c>
      <c r="E152" s="12" t="s">
        <v>487</v>
      </c>
      <c r="F152" s="12">
        <v>2</v>
      </c>
    </row>
    <row r="153" spans="4:7" x14ac:dyDescent="0.25">
      <c r="D153" s="12" t="s">
        <v>476</v>
      </c>
      <c r="E153" s="12" t="s">
        <v>487</v>
      </c>
      <c r="F153" s="12">
        <v>3</v>
      </c>
    </row>
    <row r="154" spans="4:7" x14ac:dyDescent="0.25">
      <c r="D154" s="12" t="s">
        <v>476</v>
      </c>
      <c r="E154" s="12" t="s">
        <v>487</v>
      </c>
      <c r="F154" s="12">
        <v>2</v>
      </c>
    </row>
    <row r="155" spans="4:7" x14ac:dyDescent="0.25">
      <c r="D155" s="12" t="s">
        <v>476</v>
      </c>
      <c r="E155" s="12" t="s">
        <v>487</v>
      </c>
      <c r="F155" s="12">
        <v>2</v>
      </c>
    </row>
    <row r="156" spans="4:7" x14ac:dyDescent="0.25">
      <c r="D156" s="12" t="s">
        <v>476</v>
      </c>
      <c r="E156" s="12" t="s">
        <v>487</v>
      </c>
      <c r="F156" s="12">
        <v>2</v>
      </c>
      <c r="G156">
        <f>SUM(F149:F156)</f>
        <v>24</v>
      </c>
    </row>
  </sheetData>
  <sortState ref="D143:F156">
    <sortCondition ref="E143"/>
  </sortState>
  <mergeCells count="1">
    <mergeCell ref="C1:D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1"/>
  <sheetViews>
    <sheetView workbookViewId="0">
      <selection activeCell="M15" sqref="M15"/>
    </sheetView>
  </sheetViews>
  <sheetFormatPr defaultRowHeight="15" x14ac:dyDescent="0.25"/>
  <cols>
    <col min="3" max="3" width="3.85546875" bestFit="1" customWidth="1"/>
    <col min="4" max="4" width="10.42578125" bestFit="1" customWidth="1"/>
    <col min="5" max="5" width="11" bestFit="1" customWidth="1"/>
    <col min="6" max="6" width="4" bestFit="1" customWidth="1"/>
    <col min="7" max="8" width="4.7109375" bestFit="1" customWidth="1"/>
    <col min="9" max="9" width="13.140625" bestFit="1" customWidth="1"/>
  </cols>
  <sheetData>
    <row r="4" spans="3:9" x14ac:dyDescent="0.25">
      <c r="C4" s="12" t="s">
        <v>528</v>
      </c>
      <c r="D4" s="12" t="s">
        <v>529</v>
      </c>
      <c r="E4" s="12" t="s">
        <v>530</v>
      </c>
      <c r="F4" s="57" t="s">
        <v>531</v>
      </c>
      <c r="G4" s="57"/>
      <c r="H4" s="12"/>
      <c r="I4" s="12" t="s">
        <v>534</v>
      </c>
    </row>
    <row r="5" spans="3:9" x14ac:dyDescent="0.25">
      <c r="C5" s="12"/>
      <c r="D5" s="12"/>
      <c r="E5" s="12"/>
      <c r="F5" s="12" t="s">
        <v>532</v>
      </c>
      <c r="G5" s="12" t="s">
        <v>533</v>
      </c>
      <c r="H5" s="12"/>
      <c r="I5" s="12"/>
    </row>
    <row r="6" spans="3:9" x14ac:dyDescent="0.25">
      <c r="C6" s="12">
        <v>1</v>
      </c>
      <c r="D6" s="12" t="s">
        <v>535</v>
      </c>
      <c r="E6" s="12" t="s">
        <v>536</v>
      </c>
      <c r="F6" s="12">
        <v>500</v>
      </c>
      <c r="G6" s="12"/>
      <c r="H6" s="12"/>
      <c r="I6" s="12" t="s">
        <v>537</v>
      </c>
    </row>
    <row r="7" spans="3:9" x14ac:dyDescent="0.25">
      <c r="C7" s="12">
        <v>2</v>
      </c>
      <c r="D7" s="12" t="s">
        <v>535</v>
      </c>
      <c r="E7" s="12" t="s">
        <v>539</v>
      </c>
      <c r="F7" s="12">
        <v>300</v>
      </c>
      <c r="G7" s="12"/>
      <c r="H7" s="12"/>
      <c r="I7" s="12" t="s">
        <v>537</v>
      </c>
    </row>
    <row r="8" spans="3:9" x14ac:dyDescent="0.25">
      <c r="C8" s="12">
        <v>3</v>
      </c>
      <c r="D8" s="12" t="s">
        <v>535</v>
      </c>
      <c r="E8" s="12" t="s">
        <v>536</v>
      </c>
      <c r="F8" s="12"/>
      <c r="G8" s="12">
        <v>100</v>
      </c>
      <c r="H8" s="12"/>
      <c r="I8" s="12" t="s">
        <v>538</v>
      </c>
    </row>
    <row r="9" spans="3:9" x14ac:dyDescent="0.25">
      <c r="C9" s="12"/>
      <c r="D9" s="12"/>
      <c r="E9" s="12"/>
      <c r="F9" s="12"/>
      <c r="G9" s="12"/>
      <c r="H9" s="12"/>
      <c r="I9" s="12"/>
    </row>
    <row r="10" spans="3:9" x14ac:dyDescent="0.25">
      <c r="C10" s="12"/>
      <c r="D10" s="12"/>
      <c r="E10" s="12"/>
      <c r="F10" s="12"/>
      <c r="G10" s="12"/>
      <c r="H10" s="12"/>
      <c r="I10" s="12"/>
    </row>
    <row r="11" spans="3:9" x14ac:dyDescent="0.25">
      <c r="C11" s="12"/>
      <c r="D11" s="12"/>
      <c r="E11" s="12"/>
      <c r="F11" s="12"/>
      <c r="G11" s="12"/>
      <c r="H11" s="12"/>
      <c r="I11" s="12"/>
    </row>
  </sheetData>
  <mergeCells count="1"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O72"/>
  <sheetViews>
    <sheetView tabSelected="1" topLeftCell="A50" zoomScale="85" zoomScaleNormal="85" workbookViewId="0">
      <selection activeCell="W61" sqref="W61"/>
    </sheetView>
  </sheetViews>
  <sheetFormatPr defaultRowHeight="15" x14ac:dyDescent="0.25"/>
  <cols>
    <col min="3" max="3" width="3.85546875" bestFit="1" customWidth="1"/>
    <col min="4" max="4" width="10.42578125" bestFit="1" customWidth="1"/>
    <col min="5" max="5" width="9.85546875" bestFit="1" customWidth="1"/>
    <col min="6" max="6" width="11.42578125" style="48" customWidth="1"/>
    <col min="7" max="7" width="12.85546875" bestFit="1" customWidth="1"/>
    <col min="8" max="8" width="6.5703125" customWidth="1"/>
    <col min="9" max="9" width="6.5703125" bestFit="1" customWidth="1"/>
    <col min="11" max="11" width="3.85546875" bestFit="1" customWidth="1"/>
    <col min="12" max="12" width="10.42578125" bestFit="1" customWidth="1"/>
    <col min="13" max="13" width="9.85546875" bestFit="1" customWidth="1"/>
    <col min="14" max="14" width="10" bestFit="1" customWidth="1"/>
  </cols>
  <sheetData>
    <row r="9" spans="3:15" x14ac:dyDescent="0.25">
      <c r="C9" s="57" t="s">
        <v>554</v>
      </c>
      <c r="D9" s="57"/>
      <c r="E9" s="57"/>
      <c r="F9" s="57"/>
      <c r="G9" s="57"/>
      <c r="H9" s="57"/>
      <c r="I9" s="57"/>
    </row>
    <row r="10" spans="3:15" ht="30" x14ac:dyDescent="0.25">
      <c r="C10" s="49" t="s">
        <v>528</v>
      </c>
      <c r="D10" s="49" t="s">
        <v>548</v>
      </c>
      <c r="E10" s="12" t="s">
        <v>380</v>
      </c>
      <c r="F10" s="47" t="s">
        <v>553</v>
      </c>
      <c r="G10" s="12" t="s">
        <v>550</v>
      </c>
      <c r="H10" s="47" t="s">
        <v>549</v>
      </c>
      <c r="I10" s="12" t="s">
        <v>142</v>
      </c>
      <c r="K10" s="12" t="s">
        <v>528</v>
      </c>
      <c r="L10" s="12" t="s">
        <v>548</v>
      </c>
      <c r="M10" s="12" t="s">
        <v>380</v>
      </c>
      <c r="N10" s="21" t="s">
        <v>551</v>
      </c>
      <c r="O10" s="21" t="s">
        <v>552</v>
      </c>
    </row>
    <row r="11" spans="3:15" x14ac:dyDescent="0.25">
      <c r="C11" s="12">
        <v>1</v>
      </c>
      <c r="D11" s="12" t="s">
        <v>379</v>
      </c>
      <c r="E11" s="12" t="s">
        <v>381</v>
      </c>
      <c r="F11" s="47">
        <v>2970</v>
      </c>
      <c r="G11" s="12">
        <v>32</v>
      </c>
      <c r="H11" s="12">
        <v>49</v>
      </c>
      <c r="I11" s="12">
        <f>F11+G11+H11</f>
        <v>3051</v>
      </c>
      <c r="K11" s="12">
        <v>1</v>
      </c>
      <c r="L11" s="12" t="s">
        <v>379</v>
      </c>
      <c r="M11" s="12" t="s">
        <v>381</v>
      </c>
      <c r="N11" s="12">
        <v>3077</v>
      </c>
      <c r="O11" s="12">
        <f>I11-N11</f>
        <v>-26</v>
      </c>
    </row>
    <row r="12" spans="3:15" x14ac:dyDescent="0.25">
      <c r="C12" s="12">
        <v>2</v>
      </c>
      <c r="D12" s="12" t="s">
        <v>379</v>
      </c>
      <c r="E12" s="41">
        <v>1</v>
      </c>
      <c r="F12" s="47">
        <v>300</v>
      </c>
      <c r="G12" s="12">
        <v>3</v>
      </c>
      <c r="H12" s="12">
        <v>58</v>
      </c>
      <c r="I12" s="12">
        <f t="shared" ref="I12:I17" si="0">F12+G12+H12</f>
        <v>361</v>
      </c>
      <c r="K12" s="12">
        <v>2</v>
      </c>
      <c r="L12" s="12" t="s">
        <v>379</v>
      </c>
      <c r="M12" s="41">
        <v>1</v>
      </c>
      <c r="N12" s="12">
        <v>408</v>
      </c>
      <c r="O12" s="12">
        <f t="shared" ref="O12:O17" si="1">I12-N12</f>
        <v>-47</v>
      </c>
    </row>
    <row r="13" spans="3:15" x14ac:dyDescent="0.25">
      <c r="C13" s="12">
        <v>3</v>
      </c>
      <c r="D13" s="12" t="s">
        <v>379</v>
      </c>
      <c r="E13" s="12" t="s">
        <v>382</v>
      </c>
      <c r="F13" s="47">
        <v>60</v>
      </c>
      <c r="G13" s="12"/>
      <c r="H13" s="12">
        <v>50</v>
      </c>
      <c r="I13" s="12">
        <f t="shared" si="0"/>
        <v>110</v>
      </c>
      <c r="K13" s="12">
        <v>3</v>
      </c>
      <c r="L13" s="12" t="s">
        <v>379</v>
      </c>
      <c r="M13" s="12" t="s">
        <v>382</v>
      </c>
      <c r="N13" s="12">
        <v>60</v>
      </c>
      <c r="O13" s="12">
        <f t="shared" si="1"/>
        <v>50</v>
      </c>
    </row>
    <row r="14" spans="3:15" x14ac:dyDescent="0.25">
      <c r="C14" s="12">
        <v>4</v>
      </c>
      <c r="D14" s="12" t="s">
        <v>379</v>
      </c>
      <c r="E14" s="12" t="s">
        <v>383</v>
      </c>
      <c r="F14" s="47">
        <v>682</v>
      </c>
      <c r="G14" s="12"/>
      <c r="H14" s="12">
        <v>5</v>
      </c>
      <c r="I14" s="12">
        <f t="shared" si="0"/>
        <v>687</v>
      </c>
      <c r="K14" s="12">
        <v>4</v>
      </c>
      <c r="L14" s="12" t="s">
        <v>379</v>
      </c>
      <c r="M14" s="12" t="s">
        <v>383</v>
      </c>
      <c r="N14" s="12">
        <v>-77</v>
      </c>
      <c r="O14" s="12">
        <f t="shared" si="1"/>
        <v>764</v>
      </c>
    </row>
    <row r="15" spans="3:15" x14ac:dyDescent="0.25">
      <c r="C15" s="12">
        <v>5</v>
      </c>
      <c r="D15" s="12" t="s">
        <v>379</v>
      </c>
      <c r="E15" s="12" t="s">
        <v>384</v>
      </c>
      <c r="F15" s="47">
        <f>(50*8)+23+50+50</f>
        <v>523</v>
      </c>
      <c r="G15" s="12"/>
      <c r="H15" s="12">
        <v>52</v>
      </c>
      <c r="I15" s="12">
        <f t="shared" si="0"/>
        <v>575</v>
      </c>
      <c r="K15" s="12">
        <v>5</v>
      </c>
      <c r="L15" s="12" t="s">
        <v>379</v>
      </c>
      <c r="M15" s="12" t="s">
        <v>384</v>
      </c>
      <c r="N15" s="12">
        <v>531</v>
      </c>
      <c r="O15" s="12">
        <f t="shared" si="1"/>
        <v>44</v>
      </c>
    </row>
    <row r="16" spans="3:15" x14ac:dyDescent="0.25">
      <c r="C16" s="12">
        <v>6</v>
      </c>
      <c r="D16" s="12" t="s">
        <v>379</v>
      </c>
      <c r="E16" s="12" t="s">
        <v>385</v>
      </c>
      <c r="F16" s="47">
        <v>24</v>
      </c>
      <c r="G16" s="12"/>
      <c r="H16" s="12">
        <v>40</v>
      </c>
      <c r="I16" s="12">
        <f t="shared" si="0"/>
        <v>64</v>
      </c>
      <c r="K16" s="12">
        <v>6</v>
      </c>
      <c r="L16" s="12" t="s">
        <v>379</v>
      </c>
      <c r="M16" s="12" t="s">
        <v>385</v>
      </c>
      <c r="N16" s="12">
        <v>40</v>
      </c>
      <c r="O16" s="12">
        <f t="shared" si="1"/>
        <v>24</v>
      </c>
    </row>
    <row r="17" spans="3:15" x14ac:dyDescent="0.25">
      <c r="C17" s="12">
        <v>7</v>
      </c>
      <c r="D17" s="12" t="s">
        <v>379</v>
      </c>
      <c r="E17" s="12" t="s">
        <v>386</v>
      </c>
      <c r="F17" s="47">
        <v>1637</v>
      </c>
      <c r="G17" s="12"/>
      <c r="H17" s="12">
        <v>62</v>
      </c>
      <c r="I17" s="12">
        <f t="shared" si="0"/>
        <v>1699</v>
      </c>
      <c r="K17" s="12">
        <v>7</v>
      </c>
      <c r="L17" s="12" t="s">
        <v>379</v>
      </c>
      <c r="M17" s="12" t="s">
        <v>386</v>
      </c>
      <c r="N17" s="12">
        <v>1433</v>
      </c>
      <c r="O17" s="12">
        <f t="shared" si="1"/>
        <v>266</v>
      </c>
    </row>
    <row r="19" spans="3:15" ht="30" x14ac:dyDescent="0.25">
      <c r="C19" s="49" t="s">
        <v>528</v>
      </c>
      <c r="D19" s="49" t="s">
        <v>548</v>
      </c>
      <c r="E19" s="12" t="s">
        <v>380</v>
      </c>
      <c r="F19" s="47" t="s">
        <v>553</v>
      </c>
      <c r="G19" s="12" t="s">
        <v>550</v>
      </c>
      <c r="H19" s="47" t="s">
        <v>549</v>
      </c>
      <c r="I19" s="12" t="s">
        <v>142</v>
      </c>
      <c r="K19" s="12" t="s">
        <v>528</v>
      </c>
      <c r="L19" s="12" t="s">
        <v>548</v>
      </c>
      <c r="M19" s="12" t="s">
        <v>380</v>
      </c>
      <c r="N19" s="21" t="s">
        <v>551</v>
      </c>
      <c r="O19" s="12" t="s">
        <v>552</v>
      </c>
    </row>
    <row r="20" spans="3:15" x14ac:dyDescent="0.25">
      <c r="C20" s="12">
        <v>1</v>
      </c>
      <c r="D20" s="12" t="s">
        <v>387</v>
      </c>
      <c r="E20" s="12" t="s">
        <v>381</v>
      </c>
      <c r="F20" s="47">
        <v>2634</v>
      </c>
      <c r="G20" s="12">
        <v>48</v>
      </c>
      <c r="H20" s="12">
        <v>35</v>
      </c>
      <c r="I20" s="12">
        <f>F20+G20+H20</f>
        <v>2717</v>
      </c>
      <c r="K20" s="12">
        <v>1</v>
      </c>
      <c r="L20" s="12" t="s">
        <v>387</v>
      </c>
      <c r="M20" s="12" t="s">
        <v>381</v>
      </c>
      <c r="N20" s="12">
        <v>2682</v>
      </c>
      <c r="O20" s="12">
        <f>I20-N20</f>
        <v>35</v>
      </c>
    </row>
    <row r="21" spans="3:15" x14ac:dyDescent="0.25">
      <c r="C21" s="12">
        <v>2</v>
      </c>
      <c r="D21" s="12" t="s">
        <v>387</v>
      </c>
      <c r="E21" s="41">
        <v>1</v>
      </c>
      <c r="F21" s="47">
        <v>0</v>
      </c>
      <c r="G21" s="12"/>
      <c r="H21" s="12">
        <v>1</v>
      </c>
      <c r="I21" s="12">
        <f t="shared" ref="I21:I26" si="2">F21+G21+H21</f>
        <v>1</v>
      </c>
      <c r="K21" s="12">
        <v>2</v>
      </c>
      <c r="L21" s="12" t="s">
        <v>387</v>
      </c>
      <c r="M21" s="41">
        <v>1</v>
      </c>
      <c r="N21" s="12">
        <v>49</v>
      </c>
      <c r="O21" s="12">
        <f t="shared" ref="O21:O25" si="3">I21-N21</f>
        <v>-48</v>
      </c>
    </row>
    <row r="22" spans="3:15" x14ac:dyDescent="0.25">
      <c r="C22" s="12">
        <v>3</v>
      </c>
      <c r="D22" s="12" t="s">
        <v>387</v>
      </c>
      <c r="E22" s="12" t="s">
        <v>382</v>
      </c>
      <c r="F22" s="47">
        <v>17</v>
      </c>
      <c r="G22" s="12"/>
      <c r="H22" s="12">
        <v>47</v>
      </c>
      <c r="I22" s="12">
        <f t="shared" si="2"/>
        <v>64</v>
      </c>
      <c r="K22" s="12">
        <v>3</v>
      </c>
      <c r="L22" s="12" t="s">
        <v>387</v>
      </c>
      <c r="M22" s="12" t="s">
        <v>382</v>
      </c>
      <c r="N22" s="12">
        <v>14</v>
      </c>
      <c r="O22" s="12">
        <f t="shared" si="3"/>
        <v>50</v>
      </c>
    </row>
    <row r="23" spans="3:15" x14ac:dyDescent="0.25">
      <c r="C23" s="12">
        <v>4</v>
      </c>
      <c r="D23" s="12" t="s">
        <v>387</v>
      </c>
      <c r="E23" s="12" t="s">
        <v>383</v>
      </c>
      <c r="F23" s="47">
        <v>419</v>
      </c>
      <c r="G23" s="12"/>
      <c r="H23" s="12">
        <v>2</v>
      </c>
      <c r="I23" s="12">
        <f t="shared" si="2"/>
        <v>421</v>
      </c>
      <c r="K23" s="12">
        <v>4</v>
      </c>
      <c r="L23" s="12" t="s">
        <v>387</v>
      </c>
      <c r="M23" s="12" t="s">
        <v>383</v>
      </c>
      <c r="N23" s="12">
        <v>354</v>
      </c>
      <c r="O23" s="12">
        <f t="shared" si="3"/>
        <v>67</v>
      </c>
    </row>
    <row r="24" spans="3:15" x14ac:dyDescent="0.25">
      <c r="C24" s="12">
        <v>5</v>
      </c>
      <c r="D24" s="12" t="s">
        <v>387</v>
      </c>
      <c r="E24" s="12" t="s">
        <v>384</v>
      </c>
      <c r="F24" s="47">
        <f>(50*7)+35+24+50+50</f>
        <v>509</v>
      </c>
      <c r="G24" s="12"/>
      <c r="H24" s="12">
        <v>44</v>
      </c>
      <c r="I24" s="12">
        <f t="shared" si="2"/>
        <v>553</v>
      </c>
      <c r="K24" s="12">
        <v>5</v>
      </c>
      <c r="L24" s="12" t="s">
        <v>387</v>
      </c>
      <c r="M24" s="12" t="s">
        <v>384</v>
      </c>
      <c r="N24" s="12">
        <v>559</v>
      </c>
      <c r="O24" s="12">
        <f t="shared" si="3"/>
        <v>-6</v>
      </c>
    </row>
    <row r="25" spans="3:15" x14ac:dyDescent="0.25">
      <c r="C25" s="12">
        <v>6</v>
      </c>
      <c r="D25" s="12" t="s">
        <v>387</v>
      </c>
      <c r="E25" s="12" t="s">
        <v>385</v>
      </c>
      <c r="F25" s="47">
        <v>0</v>
      </c>
      <c r="G25" s="12"/>
      <c r="H25" s="12">
        <v>0</v>
      </c>
      <c r="I25" s="12">
        <f t="shared" si="2"/>
        <v>0</v>
      </c>
      <c r="K25" s="12">
        <v>6</v>
      </c>
      <c r="L25" s="12" t="s">
        <v>387</v>
      </c>
      <c r="M25" s="12" t="s">
        <v>385</v>
      </c>
      <c r="N25" s="12">
        <v>-110</v>
      </c>
      <c r="O25" s="12">
        <f t="shared" si="3"/>
        <v>110</v>
      </c>
    </row>
    <row r="26" spans="3:15" x14ac:dyDescent="0.25">
      <c r="C26" s="12">
        <v>7</v>
      </c>
      <c r="D26" s="12" t="s">
        <v>387</v>
      </c>
      <c r="E26" s="12" t="s">
        <v>386</v>
      </c>
      <c r="F26" s="47">
        <v>1379</v>
      </c>
      <c r="G26" s="12"/>
      <c r="H26" s="12">
        <v>38</v>
      </c>
      <c r="I26" s="12">
        <f t="shared" si="2"/>
        <v>1417</v>
      </c>
      <c r="K26" s="12">
        <v>7</v>
      </c>
      <c r="L26" s="12" t="s">
        <v>387</v>
      </c>
      <c r="M26" s="12" t="s">
        <v>386</v>
      </c>
      <c r="N26" s="12">
        <v>1430</v>
      </c>
      <c r="O26" s="12">
        <f>I26-N26</f>
        <v>-13</v>
      </c>
    </row>
    <row r="30" spans="3:15" x14ac:dyDescent="0.25">
      <c r="C30" s="57" t="s">
        <v>563</v>
      </c>
      <c r="D30" s="57"/>
      <c r="E30" s="57"/>
      <c r="F30" s="57"/>
      <c r="G30" s="57"/>
      <c r="H30" s="57"/>
      <c r="I30" s="57"/>
    </row>
    <row r="31" spans="3:15" ht="30" x14ac:dyDescent="0.25">
      <c r="C31" s="49" t="s">
        <v>528</v>
      </c>
      <c r="D31" s="49" t="s">
        <v>548</v>
      </c>
      <c r="E31" s="12" t="s">
        <v>380</v>
      </c>
      <c r="F31" s="47" t="s">
        <v>553</v>
      </c>
      <c r="G31" s="12" t="s">
        <v>550</v>
      </c>
      <c r="H31" s="47" t="s">
        <v>549</v>
      </c>
      <c r="I31" s="12" t="s">
        <v>142</v>
      </c>
      <c r="K31" s="12" t="s">
        <v>528</v>
      </c>
      <c r="L31" s="12" t="s">
        <v>548</v>
      </c>
      <c r="M31" s="12" t="s">
        <v>380</v>
      </c>
      <c r="N31" s="21" t="s">
        <v>551</v>
      </c>
      <c r="O31" s="21" t="s">
        <v>552</v>
      </c>
    </row>
    <row r="32" spans="3:15" x14ac:dyDescent="0.25">
      <c r="C32" s="12">
        <v>1</v>
      </c>
      <c r="D32" s="12" t="s">
        <v>379</v>
      </c>
      <c r="E32" s="12" t="s">
        <v>381</v>
      </c>
      <c r="F32" s="47">
        <v>3019</v>
      </c>
      <c r="G32" s="12">
        <v>0</v>
      </c>
      <c r="H32" s="12">
        <v>30</v>
      </c>
      <c r="I32" s="12">
        <f>F32+G32+H32</f>
        <v>3049</v>
      </c>
      <c r="K32" s="12">
        <v>1</v>
      </c>
      <c r="L32" s="12" t="s">
        <v>379</v>
      </c>
      <c r="M32" s="12" t="s">
        <v>381</v>
      </c>
      <c r="N32" s="12">
        <v>3058</v>
      </c>
      <c r="O32" s="12">
        <f>I32-N32</f>
        <v>-9</v>
      </c>
    </row>
    <row r="33" spans="3:15" x14ac:dyDescent="0.25">
      <c r="C33" s="12">
        <v>2</v>
      </c>
      <c r="D33" s="12" t="s">
        <v>379</v>
      </c>
      <c r="E33" s="41">
        <v>1</v>
      </c>
      <c r="F33" s="47">
        <v>300</v>
      </c>
      <c r="G33" s="12">
        <v>3</v>
      </c>
      <c r="H33" s="12">
        <v>47</v>
      </c>
      <c r="I33" s="12">
        <f t="shared" ref="I33:I38" si="4">F33+G33+H33</f>
        <v>350</v>
      </c>
      <c r="K33" s="12">
        <v>2</v>
      </c>
      <c r="L33" s="12" t="s">
        <v>379</v>
      </c>
      <c r="M33" s="41">
        <v>1</v>
      </c>
      <c r="N33" s="12">
        <v>395</v>
      </c>
      <c r="O33" s="12">
        <f t="shared" ref="O33:O38" si="5">I33-N33</f>
        <v>-45</v>
      </c>
    </row>
    <row r="34" spans="3:15" x14ac:dyDescent="0.25">
      <c r="C34" s="12">
        <v>3</v>
      </c>
      <c r="D34" s="12" t="s">
        <v>379</v>
      </c>
      <c r="E34" s="12" t="s">
        <v>382</v>
      </c>
      <c r="F34" s="47">
        <v>60</v>
      </c>
      <c r="G34" s="12"/>
      <c r="H34" s="12">
        <v>48</v>
      </c>
      <c r="I34" s="12">
        <f t="shared" si="4"/>
        <v>108</v>
      </c>
      <c r="K34" s="12">
        <v>3</v>
      </c>
      <c r="L34" s="12" t="s">
        <v>379</v>
      </c>
      <c r="M34" s="12" t="s">
        <v>382</v>
      </c>
      <c r="N34" s="12">
        <v>60</v>
      </c>
      <c r="O34" s="12">
        <f t="shared" si="5"/>
        <v>48</v>
      </c>
    </row>
    <row r="35" spans="3:15" x14ac:dyDescent="0.25">
      <c r="C35" s="12">
        <v>4</v>
      </c>
      <c r="D35" s="12" t="s">
        <v>379</v>
      </c>
      <c r="E35" s="12" t="s">
        <v>383</v>
      </c>
      <c r="F35" s="47">
        <v>682</v>
      </c>
      <c r="G35" s="12"/>
      <c r="H35" s="12">
        <v>0</v>
      </c>
      <c r="I35" s="12">
        <f t="shared" si="4"/>
        <v>682</v>
      </c>
      <c r="K35" s="12">
        <v>4</v>
      </c>
      <c r="L35" s="12" t="s">
        <v>379</v>
      </c>
      <c r="M35" s="12" t="s">
        <v>383</v>
      </c>
      <c r="N35" s="12">
        <v>-77</v>
      </c>
      <c r="O35" s="12">
        <f t="shared" si="5"/>
        <v>759</v>
      </c>
    </row>
    <row r="36" spans="3:15" x14ac:dyDescent="0.25">
      <c r="C36" s="12">
        <v>5</v>
      </c>
      <c r="D36" s="12" t="s">
        <v>379</v>
      </c>
      <c r="E36" s="12" t="s">
        <v>384</v>
      </c>
      <c r="F36" s="47">
        <v>423</v>
      </c>
      <c r="G36" s="12"/>
      <c r="H36" s="12">
        <v>52</v>
      </c>
      <c r="I36" s="12">
        <f t="shared" si="4"/>
        <v>475</v>
      </c>
      <c r="K36" s="12">
        <v>5</v>
      </c>
      <c r="L36" s="12" t="s">
        <v>379</v>
      </c>
      <c r="M36" s="12" t="s">
        <v>384</v>
      </c>
      <c r="N36" s="12">
        <v>481</v>
      </c>
      <c r="O36" s="12">
        <f t="shared" si="5"/>
        <v>-6</v>
      </c>
    </row>
    <row r="37" spans="3:15" x14ac:dyDescent="0.25">
      <c r="C37" s="12">
        <v>6</v>
      </c>
      <c r="D37" s="12" t="s">
        <v>379</v>
      </c>
      <c r="E37" s="12" t="s">
        <v>385</v>
      </c>
      <c r="F37" s="47">
        <v>24</v>
      </c>
      <c r="G37" s="12"/>
      <c r="H37" s="12">
        <v>40</v>
      </c>
      <c r="I37" s="12">
        <f t="shared" si="4"/>
        <v>64</v>
      </c>
      <c r="K37" s="12">
        <v>6</v>
      </c>
      <c r="L37" s="12" t="s">
        <v>379</v>
      </c>
      <c r="M37" s="12" t="s">
        <v>385</v>
      </c>
      <c r="N37" s="12">
        <v>40</v>
      </c>
      <c r="O37" s="12">
        <f t="shared" si="5"/>
        <v>24</v>
      </c>
    </row>
    <row r="38" spans="3:15" x14ac:dyDescent="0.25">
      <c r="C38" s="12">
        <v>7</v>
      </c>
      <c r="D38" s="12" t="s">
        <v>379</v>
      </c>
      <c r="E38" s="12" t="s">
        <v>386</v>
      </c>
      <c r="F38" s="47">
        <v>1367</v>
      </c>
      <c r="G38" s="12"/>
      <c r="H38" s="12">
        <v>62</v>
      </c>
      <c r="I38" s="12">
        <f t="shared" si="4"/>
        <v>1429</v>
      </c>
      <c r="K38" s="12">
        <v>7</v>
      </c>
      <c r="L38" s="12" t="s">
        <v>379</v>
      </c>
      <c r="M38" s="12" t="s">
        <v>386</v>
      </c>
      <c r="N38" s="12">
        <v>1433</v>
      </c>
      <c r="O38" s="12">
        <f t="shared" si="5"/>
        <v>-4</v>
      </c>
    </row>
    <row r="40" spans="3:15" ht="30" x14ac:dyDescent="0.25">
      <c r="C40" s="49" t="s">
        <v>528</v>
      </c>
      <c r="D40" s="49" t="s">
        <v>548</v>
      </c>
      <c r="E40" s="12" t="s">
        <v>380</v>
      </c>
      <c r="F40" s="47" t="s">
        <v>553</v>
      </c>
      <c r="G40" s="12" t="s">
        <v>550</v>
      </c>
      <c r="H40" s="47" t="s">
        <v>549</v>
      </c>
      <c r="I40" s="12" t="s">
        <v>142</v>
      </c>
      <c r="K40" s="12" t="s">
        <v>528</v>
      </c>
      <c r="L40" s="12" t="s">
        <v>548</v>
      </c>
      <c r="M40" s="12" t="s">
        <v>380</v>
      </c>
      <c r="N40" s="21" t="s">
        <v>551</v>
      </c>
      <c r="O40" s="12" t="s">
        <v>552</v>
      </c>
    </row>
    <row r="41" spans="3:15" x14ac:dyDescent="0.25">
      <c r="C41" s="12">
        <v>1</v>
      </c>
      <c r="D41" s="12" t="s">
        <v>387</v>
      </c>
      <c r="E41" s="12" t="s">
        <v>381</v>
      </c>
      <c r="F41" s="47">
        <v>2654</v>
      </c>
      <c r="G41" s="12">
        <v>0</v>
      </c>
      <c r="H41" s="12">
        <v>16</v>
      </c>
      <c r="I41" s="12">
        <f>F41+G41+H41</f>
        <v>2670</v>
      </c>
      <c r="K41" s="12">
        <v>1</v>
      </c>
      <c r="L41" s="12" t="s">
        <v>387</v>
      </c>
      <c r="M41" s="12" t="s">
        <v>381</v>
      </c>
      <c r="N41" s="12">
        <v>2664</v>
      </c>
      <c r="O41" s="12">
        <f>I41-N41</f>
        <v>6</v>
      </c>
    </row>
    <row r="42" spans="3:15" x14ac:dyDescent="0.25">
      <c r="C42" s="12">
        <v>2</v>
      </c>
      <c r="D42" s="12" t="s">
        <v>387</v>
      </c>
      <c r="E42" s="41">
        <v>1</v>
      </c>
      <c r="F42" s="47">
        <v>0</v>
      </c>
      <c r="G42" s="12"/>
      <c r="H42" s="12">
        <v>0</v>
      </c>
      <c r="I42" s="12">
        <f t="shared" ref="I42:I47" si="6">F42+G42+H42</f>
        <v>0</v>
      </c>
      <c r="K42" s="12">
        <v>2</v>
      </c>
      <c r="L42" s="12" t="s">
        <v>387</v>
      </c>
      <c r="M42" s="41">
        <v>1</v>
      </c>
      <c r="N42" s="12">
        <v>48</v>
      </c>
      <c r="O42" s="12">
        <f t="shared" ref="O42:O46" si="7">I42-N42</f>
        <v>-48</v>
      </c>
    </row>
    <row r="43" spans="3:15" x14ac:dyDescent="0.25">
      <c r="C43" s="12">
        <v>3</v>
      </c>
      <c r="D43" s="12" t="s">
        <v>387</v>
      </c>
      <c r="E43" s="12" t="s">
        <v>382</v>
      </c>
      <c r="F43" s="47">
        <v>17</v>
      </c>
      <c r="G43" s="12"/>
      <c r="H43" s="12">
        <v>45</v>
      </c>
      <c r="I43" s="12">
        <f t="shared" si="6"/>
        <v>62</v>
      </c>
      <c r="K43" s="12">
        <v>3</v>
      </c>
      <c r="L43" s="12" t="s">
        <v>387</v>
      </c>
      <c r="M43" s="12" t="s">
        <v>382</v>
      </c>
      <c r="N43" s="12">
        <v>14</v>
      </c>
      <c r="O43" s="12">
        <f t="shared" si="7"/>
        <v>48</v>
      </c>
    </row>
    <row r="44" spans="3:15" x14ac:dyDescent="0.25">
      <c r="C44" s="12">
        <v>4</v>
      </c>
      <c r="D44" s="12" t="s">
        <v>387</v>
      </c>
      <c r="E44" s="12" t="s">
        <v>383</v>
      </c>
      <c r="F44" s="47">
        <v>357</v>
      </c>
      <c r="G44" s="12"/>
      <c r="H44" s="12">
        <v>0</v>
      </c>
      <c r="I44" s="12">
        <f t="shared" si="6"/>
        <v>357</v>
      </c>
      <c r="K44" s="12">
        <v>4</v>
      </c>
      <c r="L44" s="12" t="s">
        <v>387</v>
      </c>
      <c r="M44" s="12" t="s">
        <v>383</v>
      </c>
      <c r="N44" s="12">
        <v>354</v>
      </c>
      <c r="O44" s="12">
        <f t="shared" si="7"/>
        <v>3</v>
      </c>
    </row>
    <row r="45" spans="3:15" x14ac:dyDescent="0.25">
      <c r="C45" s="12">
        <v>5</v>
      </c>
      <c r="D45" s="12" t="s">
        <v>387</v>
      </c>
      <c r="E45" s="12" t="s">
        <v>384</v>
      </c>
      <c r="F45" s="47">
        <v>424</v>
      </c>
      <c r="G45" s="12"/>
      <c r="H45" s="12">
        <v>44</v>
      </c>
      <c r="I45" s="12">
        <f t="shared" si="6"/>
        <v>468</v>
      </c>
      <c r="K45" s="12">
        <v>5</v>
      </c>
      <c r="L45" s="12" t="s">
        <v>387</v>
      </c>
      <c r="M45" s="12" t="s">
        <v>384</v>
      </c>
      <c r="N45" s="12">
        <v>509</v>
      </c>
      <c r="O45" s="12">
        <f t="shared" si="7"/>
        <v>-41</v>
      </c>
    </row>
    <row r="46" spans="3:15" x14ac:dyDescent="0.25">
      <c r="C46" s="12">
        <v>6</v>
      </c>
      <c r="D46" s="12" t="s">
        <v>387</v>
      </c>
      <c r="E46" s="12" t="s">
        <v>385</v>
      </c>
      <c r="F46" s="47">
        <v>0</v>
      </c>
      <c r="G46" s="12"/>
      <c r="H46" s="12">
        <v>0</v>
      </c>
      <c r="I46" s="12">
        <f t="shared" si="6"/>
        <v>0</v>
      </c>
      <c r="K46" s="12">
        <v>6</v>
      </c>
      <c r="L46" s="12" t="s">
        <v>387</v>
      </c>
      <c r="M46" s="12" t="s">
        <v>385</v>
      </c>
      <c r="N46" s="12">
        <v>-110</v>
      </c>
      <c r="O46" s="12">
        <f t="shared" si="7"/>
        <v>110</v>
      </c>
    </row>
    <row r="47" spans="3:15" x14ac:dyDescent="0.25">
      <c r="C47" s="12">
        <v>7</v>
      </c>
      <c r="D47" s="12" t="s">
        <v>387</v>
      </c>
      <c r="E47" s="12" t="s">
        <v>386</v>
      </c>
      <c r="F47" s="47">
        <v>1379</v>
      </c>
      <c r="G47" s="12"/>
      <c r="H47" s="12">
        <v>47</v>
      </c>
      <c r="I47" s="12">
        <f t="shared" si="6"/>
        <v>1426</v>
      </c>
      <c r="K47" s="12">
        <v>7</v>
      </c>
      <c r="L47" s="12" t="s">
        <v>387</v>
      </c>
      <c r="M47" s="12" t="s">
        <v>386</v>
      </c>
      <c r="N47" s="12">
        <v>1430</v>
      </c>
      <c r="O47" s="12">
        <f>I47-N47</f>
        <v>-4</v>
      </c>
    </row>
    <row r="52" spans="3:15" x14ac:dyDescent="0.25">
      <c r="C52" s="57" t="s">
        <v>565</v>
      </c>
      <c r="D52" s="57"/>
      <c r="E52" s="57"/>
      <c r="F52" s="57"/>
      <c r="G52" s="57"/>
      <c r="H52" s="57"/>
      <c r="I52" s="57"/>
    </row>
    <row r="53" spans="3:15" ht="30" x14ac:dyDescent="0.25">
      <c r="C53" s="49" t="s">
        <v>528</v>
      </c>
      <c r="D53" s="49" t="s">
        <v>548</v>
      </c>
      <c r="E53" s="12" t="s">
        <v>380</v>
      </c>
      <c r="F53" s="47" t="s">
        <v>553</v>
      </c>
      <c r="G53" s="12" t="s">
        <v>566</v>
      </c>
      <c r="H53" s="47" t="s">
        <v>549</v>
      </c>
      <c r="I53" s="12" t="s">
        <v>142</v>
      </c>
      <c r="K53" s="12" t="s">
        <v>528</v>
      </c>
      <c r="L53" s="12" t="s">
        <v>548</v>
      </c>
      <c r="M53" s="12" t="s">
        <v>380</v>
      </c>
      <c r="N53" s="21" t="s">
        <v>551</v>
      </c>
      <c r="O53" s="21" t="s">
        <v>552</v>
      </c>
    </row>
    <row r="54" spans="3:15" x14ac:dyDescent="0.25">
      <c r="C54" s="12">
        <v>1</v>
      </c>
      <c r="D54" s="12" t="s">
        <v>379</v>
      </c>
      <c r="E54" s="12" t="s">
        <v>381</v>
      </c>
      <c r="F54" s="47">
        <f>11+1</f>
        <v>12</v>
      </c>
      <c r="G54" s="12">
        <f>53*50</f>
        <v>2650</v>
      </c>
      <c r="H54" s="12">
        <f>5*50+40+2</f>
        <v>292</v>
      </c>
      <c r="I54" s="12">
        <f>F54+G54+H54</f>
        <v>2954</v>
      </c>
      <c r="K54" s="12">
        <v>1</v>
      </c>
      <c r="L54" s="12" t="s">
        <v>379</v>
      </c>
      <c r="M54" s="12" t="s">
        <v>381</v>
      </c>
      <c r="N54" s="12">
        <v>2988</v>
      </c>
      <c r="O54" s="12">
        <f>I54-N54</f>
        <v>-34</v>
      </c>
    </row>
    <row r="55" spans="3:15" x14ac:dyDescent="0.25">
      <c r="C55" s="12">
        <v>2</v>
      </c>
      <c r="D55" s="12" t="s">
        <v>379</v>
      </c>
      <c r="E55" s="41">
        <v>1</v>
      </c>
      <c r="F55" s="47">
        <v>0</v>
      </c>
      <c r="G55" s="12"/>
      <c r="H55" s="12">
        <v>354</v>
      </c>
      <c r="I55" s="12">
        <f t="shared" ref="I55:I60" si="8">F55+G55+H55</f>
        <v>354</v>
      </c>
      <c r="K55" s="12">
        <v>2</v>
      </c>
      <c r="L55" s="12" t="s">
        <v>379</v>
      </c>
      <c r="M55" s="41">
        <v>1</v>
      </c>
      <c r="N55" s="12">
        <v>379</v>
      </c>
      <c r="O55" s="12">
        <f t="shared" ref="O55:O60" si="9">I55-N55</f>
        <v>-25</v>
      </c>
    </row>
    <row r="56" spans="3:15" x14ac:dyDescent="0.25">
      <c r="C56" s="12">
        <v>3</v>
      </c>
      <c r="D56" s="12" t="s">
        <v>379</v>
      </c>
      <c r="E56" s="12" t="s">
        <v>382</v>
      </c>
      <c r="F56" s="47">
        <v>0</v>
      </c>
      <c r="G56" s="12"/>
      <c r="H56" s="12">
        <f>35+23+3</f>
        <v>61</v>
      </c>
      <c r="I56" s="12">
        <f t="shared" si="8"/>
        <v>61</v>
      </c>
      <c r="K56" s="12">
        <v>3</v>
      </c>
      <c r="L56" s="12" t="s">
        <v>379</v>
      </c>
      <c r="M56" s="12" t="s">
        <v>382</v>
      </c>
      <c r="N56" s="12">
        <v>10</v>
      </c>
      <c r="O56" s="12">
        <f t="shared" si="9"/>
        <v>51</v>
      </c>
    </row>
    <row r="57" spans="3:15" x14ac:dyDescent="0.25">
      <c r="C57" s="12">
        <v>4</v>
      </c>
      <c r="D57" s="12" t="s">
        <v>379</v>
      </c>
      <c r="E57" s="12" t="s">
        <v>383</v>
      </c>
      <c r="F57" s="47">
        <f>50*12+28</f>
        <v>628</v>
      </c>
      <c r="G57" s="12"/>
      <c r="H57" s="12">
        <v>22</v>
      </c>
      <c r="I57" s="12">
        <f t="shared" si="8"/>
        <v>650</v>
      </c>
      <c r="K57" s="12">
        <v>4</v>
      </c>
      <c r="L57" s="12" t="s">
        <v>379</v>
      </c>
      <c r="M57" s="12" t="s">
        <v>383</v>
      </c>
      <c r="N57" s="12">
        <v>-107</v>
      </c>
      <c r="O57" s="12">
        <f t="shared" si="9"/>
        <v>757</v>
      </c>
    </row>
    <row r="58" spans="3:15" x14ac:dyDescent="0.25">
      <c r="C58" s="12">
        <v>5</v>
      </c>
      <c r="D58" s="12" t="s">
        <v>379</v>
      </c>
      <c r="E58" s="12" t="s">
        <v>384</v>
      </c>
      <c r="F58" s="47">
        <f>50*6</f>
        <v>300</v>
      </c>
      <c r="G58" s="12"/>
      <c r="H58" s="12">
        <f>5*2+23+32</f>
        <v>65</v>
      </c>
      <c r="I58" s="12">
        <f t="shared" si="8"/>
        <v>365</v>
      </c>
      <c r="K58" s="12">
        <v>5</v>
      </c>
      <c r="L58" s="12" t="s">
        <v>379</v>
      </c>
      <c r="M58" s="12" t="s">
        <v>384</v>
      </c>
      <c r="N58" s="12">
        <v>471</v>
      </c>
      <c r="O58" s="12">
        <f t="shared" si="9"/>
        <v>-106</v>
      </c>
    </row>
    <row r="59" spans="3:15" x14ac:dyDescent="0.25">
      <c r="C59" s="12">
        <v>6</v>
      </c>
      <c r="D59" s="12" t="s">
        <v>379</v>
      </c>
      <c r="E59" s="12" t="s">
        <v>385</v>
      </c>
      <c r="F59" s="47">
        <v>0</v>
      </c>
      <c r="G59" s="12"/>
      <c r="H59" s="12">
        <f>20+44</f>
        <v>64</v>
      </c>
      <c r="I59" s="12">
        <f t="shared" si="8"/>
        <v>64</v>
      </c>
      <c r="K59" s="12">
        <v>6</v>
      </c>
      <c r="L59" s="12" t="s">
        <v>379</v>
      </c>
      <c r="M59" s="12" t="s">
        <v>385</v>
      </c>
      <c r="N59" s="12">
        <v>40</v>
      </c>
      <c r="O59" s="12">
        <f t="shared" si="9"/>
        <v>24</v>
      </c>
    </row>
    <row r="60" spans="3:15" x14ac:dyDescent="0.25">
      <c r="C60" s="12">
        <v>7</v>
      </c>
      <c r="D60" s="12" t="s">
        <v>379</v>
      </c>
      <c r="E60" s="12" t="s">
        <v>386</v>
      </c>
      <c r="F60" s="47">
        <f>25*60+100</f>
        <v>1600</v>
      </c>
      <c r="G60" s="12"/>
      <c r="H60" s="12">
        <f>50+17+12</f>
        <v>79</v>
      </c>
      <c r="I60" s="12">
        <f t="shared" si="8"/>
        <v>1679</v>
      </c>
      <c r="K60" s="12">
        <v>7</v>
      </c>
      <c r="L60" s="12" t="s">
        <v>379</v>
      </c>
      <c r="M60" s="12" t="s">
        <v>386</v>
      </c>
      <c r="N60" s="12">
        <v>1430</v>
      </c>
      <c r="O60" s="12">
        <f t="shared" si="9"/>
        <v>249</v>
      </c>
    </row>
    <row r="61" spans="3:15" x14ac:dyDescent="0.25">
      <c r="C61" s="23"/>
      <c r="D61" s="23"/>
      <c r="E61" s="23"/>
      <c r="F61" s="58"/>
      <c r="G61" s="57" t="s">
        <v>567</v>
      </c>
      <c r="H61" s="57"/>
      <c r="I61" s="21">
        <f>SUM(I54:I60)</f>
        <v>6127</v>
      </c>
      <c r="K61" s="23"/>
      <c r="L61" s="23"/>
      <c r="M61" s="21" t="s">
        <v>567</v>
      </c>
      <c r="N61" s="21">
        <f>SUM(N54:N60)</f>
        <v>5211</v>
      </c>
      <c r="O61" s="21">
        <f>I61-N61</f>
        <v>916</v>
      </c>
    </row>
    <row r="62" spans="3:15" x14ac:dyDescent="0.25">
      <c r="C62" s="23"/>
      <c r="D62" s="23"/>
      <c r="E62" s="23"/>
      <c r="F62" s="58"/>
      <c r="G62" s="23"/>
      <c r="H62" s="23"/>
      <c r="I62" s="23"/>
      <c r="K62" s="23"/>
      <c r="L62" s="23"/>
      <c r="M62" s="23"/>
      <c r="N62" s="23"/>
      <c r="O62" s="23"/>
    </row>
    <row r="64" spans="3:15" ht="30" x14ac:dyDescent="0.25">
      <c r="C64" s="49" t="s">
        <v>528</v>
      </c>
      <c r="D64" s="49" t="s">
        <v>548</v>
      </c>
      <c r="E64" s="12" t="s">
        <v>380</v>
      </c>
      <c r="F64" s="47" t="s">
        <v>553</v>
      </c>
      <c r="G64" s="12" t="s">
        <v>566</v>
      </c>
      <c r="H64" s="47" t="s">
        <v>549</v>
      </c>
      <c r="I64" s="12" t="s">
        <v>142</v>
      </c>
      <c r="K64" s="12" t="s">
        <v>528</v>
      </c>
      <c r="L64" s="12" t="s">
        <v>548</v>
      </c>
      <c r="M64" s="12" t="s">
        <v>380</v>
      </c>
      <c r="N64" s="21" t="s">
        <v>551</v>
      </c>
      <c r="O64" s="12" t="s">
        <v>552</v>
      </c>
    </row>
    <row r="65" spans="3:15" x14ac:dyDescent="0.25">
      <c r="C65" s="12">
        <v>1</v>
      </c>
      <c r="D65" s="12" t="s">
        <v>387</v>
      </c>
      <c r="E65" s="12" t="s">
        <v>381</v>
      </c>
      <c r="F65" s="47">
        <f>23+2</f>
        <v>25</v>
      </c>
      <c r="G65" s="12">
        <f>46*50</f>
        <v>2300</v>
      </c>
      <c r="H65" s="12">
        <v>236</v>
      </c>
      <c r="I65" s="12">
        <f>F65+G65+H65</f>
        <v>2561</v>
      </c>
      <c r="K65" s="12">
        <v>1</v>
      </c>
      <c r="L65" s="12" t="s">
        <v>387</v>
      </c>
      <c r="M65" s="12" t="s">
        <v>381</v>
      </c>
      <c r="N65" s="12">
        <v>2581</v>
      </c>
      <c r="O65" s="12">
        <f>I65-N65</f>
        <v>-20</v>
      </c>
    </row>
    <row r="66" spans="3:15" x14ac:dyDescent="0.25">
      <c r="C66" s="12">
        <v>2</v>
      </c>
      <c r="D66" s="12" t="s">
        <v>387</v>
      </c>
      <c r="E66" s="41">
        <v>1</v>
      </c>
      <c r="F66" s="47">
        <v>0</v>
      </c>
      <c r="G66" s="12"/>
      <c r="H66" s="12">
        <v>18</v>
      </c>
      <c r="I66" s="12">
        <f t="shared" ref="I66:I71" si="10">F66+G66+H66</f>
        <v>18</v>
      </c>
      <c r="K66" s="12">
        <v>2</v>
      </c>
      <c r="L66" s="12" t="s">
        <v>387</v>
      </c>
      <c r="M66" s="41">
        <v>1</v>
      </c>
      <c r="N66" s="12">
        <v>46</v>
      </c>
      <c r="O66" s="12">
        <f t="shared" ref="O66:O70" si="11">I66-N66</f>
        <v>-28</v>
      </c>
    </row>
    <row r="67" spans="3:15" x14ac:dyDescent="0.25">
      <c r="C67" s="12">
        <v>3</v>
      </c>
      <c r="D67" s="12" t="s">
        <v>387</v>
      </c>
      <c r="E67" s="12" t="s">
        <v>382</v>
      </c>
      <c r="F67" s="47">
        <v>0</v>
      </c>
      <c r="G67" s="12"/>
      <c r="H67" s="12">
        <v>12</v>
      </c>
      <c r="I67" s="12">
        <f t="shared" si="10"/>
        <v>12</v>
      </c>
      <c r="K67" s="12">
        <v>3</v>
      </c>
      <c r="L67" s="12" t="s">
        <v>387</v>
      </c>
      <c r="M67" s="12" t="s">
        <v>382</v>
      </c>
      <c r="N67" s="12">
        <v>-36</v>
      </c>
      <c r="O67" s="12">
        <f t="shared" si="11"/>
        <v>48</v>
      </c>
    </row>
    <row r="68" spans="3:15" x14ac:dyDescent="0.25">
      <c r="C68" s="12">
        <v>4</v>
      </c>
      <c r="D68" s="12" t="s">
        <v>387</v>
      </c>
      <c r="E68" s="12" t="s">
        <v>383</v>
      </c>
      <c r="F68" s="47">
        <f>5*50+30</f>
        <v>280</v>
      </c>
      <c r="G68" s="12"/>
      <c r="H68" s="12">
        <v>48</v>
      </c>
      <c r="I68" s="12">
        <f t="shared" si="10"/>
        <v>328</v>
      </c>
      <c r="K68" s="12">
        <v>4</v>
      </c>
      <c r="L68" s="12" t="s">
        <v>387</v>
      </c>
      <c r="M68" s="12" t="s">
        <v>383</v>
      </c>
      <c r="N68" s="12">
        <v>324</v>
      </c>
      <c r="O68" s="12">
        <f t="shared" si="11"/>
        <v>4</v>
      </c>
    </row>
    <row r="69" spans="3:15" x14ac:dyDescent="0.25">
      <c r="C69" s="12">
        <v>5</v>
      </c>
      <c r="D69" s="12" t="s">
        <v>387</v>
      </c>
      <c r="E69" s="12" t="s">
        <v>384</v>
      </c>
      <c r="F69" s="47">
        <f>5*50</f>
        <v>250</v>
      </c>
      <c r="G69" s="12"/>
      <c r="H69" s="12">
        <f>2*50+35+50+9</f>
        <v>194</v>
      </c>
      <c r="I69" s="12">
        <f t="shared" si="10"/>
        <v>444</v>
      </c>
      <c r="K69" s="12">
        <v>5</v>
      </c>
      <c r="L69" s="12" t="s">
        <v>387</v>
      </c>
      <c r="M69" s="12" t="s">
        <v>384</v>
      </c>
      <c r="N69" s="12">
        <v>499</v>
      </c>
      <c r="O69" s="12">
        <f t="shared" si="11"/>
        <v>-55</v>
      </c>
    </row>
    <row r="70" spans="3:15" x14ac:dyDescent="0.25">
      <c r="C70" s="12">
        <v>6</v>
      </c>
      <c r="D70" s="12" t="s">
        <v>387</v>
      </c>
      <c r="E70" s="12" t="s">
        <v>385</v>
      </c>
      <c r="F70" s="47">
        <v>0</v>
      </c>
      <c r="G70" s="12"/>
      <c r="H70" s="12">
        <v>0</v>
      </c>
      <c r="I70" s="12">
        <f t="shared" si="10"/>
        <v>0</v>
      </c>
      <c r="K70" s="12">
        <v>6</v>
      </c>
      <c r="L70" s="12" t="s">
        <v>387</v>
      </c>
      <c r="M70" s="12" t="s">
        <v>385</v>
      </c>
      <c r="N70" s="12">
        <v>-110</v>
      </c>
      <c r="O70" s="12">
        <f t="shared" si="11"/>
        <v>110</v>
      </c>
    </row>
    <row r="71" spans="3:15" x14ac:dyDescent="0.25">
      <c r="C71" s="12">
        <v>7</v>
      </c>
      <c r="D71" s="12" t="s">
        <v>387</v>
      </c>
      <c r="E71" s="12" t="s">
        <v>386</v>
      </c>
      <c r="F71" s="47">
        <f>26*50</f>
        <v>1300</v>
      </c>
      <c r="G71" s="12"/>
      <c r="H71" s="12">
        <f>60+35+45</f>
        <v>140</v>
      </c>
      <c r="I71" s="12">
        <f t="shared" si="10"/>
        <v>1440</v>
      </c>
      <c r="K71" s="12">
        <v>7</v>
      </c>
      <c r="L71" s="12" t="s">
        <v>387</v>
      </c>
      <c r="M71" s="12" t="s">
        <v>386</v>
      </c>
      <c r="N71" s="12">
        <v>1430</v>
      </c>
      <c r="O71" s="12">
        <f>I71-N71</f>
        <v>10</v>
      </c>
    </row>
    <row r="72" spans="3:15" x14ac:dyDescent="0.25">
      <c r="G72" s="57" t="s">
        <v>567</v>
      </c>
      <c r="H72" s="57"/>
      <c r="I72" s="21">
        <f>SUM(I65:I71)</f>
        <v>4803</v>
      </c>
      <c r="M72" s="21" t="s">
        <v>567</v>
      </c>
      <c r="N72" s="12">
        <f>SUM(N65:N71)</f>
        <v>4734</v>
      </c>
      <c r="O72" s="21">
        <f>I72-N72</f>
        <v>69</v>
      </c>
    </row>
  </sheetData>
  <mergeCells count="5">
    <mergeCell ref="C9:I9"/>
    <mergeCell ref="C30:I30"/>
    <mergeCell ref="C52:I52"/>
    <mergeCell ref="G61:H61"/>
    <mergeCell ref="G72:H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Pending</vt:lpstr>
      <vt:lpstr>sheet 4</vt:lpstr>
      <vt:lpstr>Sheet1</vt:lpstr>
      <vt:lpstr>Kresek</vt:lpstr>
      <vt:lpstr>SO Katalog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</dc:creator>
  <cp:lastModifiedBy>Windows User</cp:lastModifiedBy>
  <dcterms:created xsi:type="dcterms:W3CDTF">2018-09-20T10:01:08Z</dcterms:created>
  <dcterms:modified xsi:type="dcterms:W3CDTF">2019-01-04T10:55:26Z</dcterms:modified>
</cp:coreProperties>
</file>