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98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Bandros!#REF!</definedName>
    <definedName name="_xlnm.Print_Area" localSheetId="11">Bentang!$A$1:$J$92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ST'!$A$5:$J$33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B13" i="15" l="1"/>
  <c r="B11" i="15"/>
  <c r="B9" i="15"/>
  <c r="L1" i="2" l="1"/>
  <c r="L2" i="54"/>
  <c r="L1" i="54"/>
  <c r="N2" i="16" l="1"/>
  <c r="M2" i="57" l="1"/>
  <c r="L1" i="64" l="1"/>
  <c r="L2" i="58" l="1"/>
  <c r="L1" i="58"/>
  <c r="M1" i="57"/>
  <c r="L2" i="2" l="1"/>
  <c r="L2" i="61" l="1"/>
  <c r="L1" i="61"/>
  <c r="L23" i="56" l="1"/>
  <c r="M2" i="58" l="1"/>
  <c r="M1" i="58"/>
  <c r="L2" i="35" l="1"/>
  <c r="L1" i="35"/>
  <c r="B20" i="15" l="1"/>
  <c r="L2" i="12" l="1"/>
  <c r="L1" i="12"/>
  <c r="M2" i="2"/>
  <c r="M1" i="2"/>
  <c r="N1" i="54" l="1"/>
  <c r="N2" i="54"/>
  <c r="L3" i="58" l="1"/>
  <c r="L66" i="62" l="1"/>
  <c r="L678" i="63" l="1"/>
  <c r="L677" i="63"/>
  <c r="J91" i="64"/>
  <c r="J89" i="64"/>
  <c r="J87" i="64"/>
  <c r="J86" i="64"/>
  <c r="G84" i="64"/>
  <c r="F84" i="64"/>
  <c r="C84" i="64"/>
  <c r="J88" i="64" l="1"/>
  <c r="J90" i="64" s="1"/>
  <c r="J92" i="64" s="1"/>
  <c r="I2" i="64" s="1"/>
  <c r="L679" i="63"/>
  <c r="C21" i="15" l="1"/>
  <c r="L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7" i="58" l="1"/>
  <c r="J35" i="58"/>
  <c r="J33" i="58"/>
  <c r="J32" i="58"/>
  <c r="I30" i="58"/>
  <c r="H30" i="58"/>
  <c r="G30" i="58"/>
  <c r="F30" i="58"/>
  <c r="D30" i="58"/>
  <c r="C30" i="58"/>
  <c r="M3" i="58"/>
  <c r="N3" i="58" l="1"/>
  <c r="J34" i="58"/>
  <c r="J36" i="58" s="1"/>
  <c r="J38" i="58" s="1"/>
  <c r="I38" i="58" l="1"/>
  <c r="I2" i="58"/>
  <c r="C8" i="15" s="1"/>
  <c r="J58" i="57" l="1"/>
  <c r="J56" i="57"/>
  <c r="J54" i="57"/>
  <c r="J53" i="57"/>
  <c r="G51" i="57"/>
  <c r="F51" i="57"/>
  <c r="C51" i="57"/>
  <c r="J55" i="57" l="1"/>
  <c r="J57" i="57" s="1"/>
  <c r="J59" i="57" s="1"/>
  <c r="I59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J91" i="55"/>
  <c r="J89" i="55"/>
  <c r="J87" i="55"/>
  <c r="J86" i="55"/>
  <c r="G84" i="55"/>
  <c r="F84" i="55"/>
  <c r="C84" i="55"/>
  <c r="M1" i="56" l="1"/>
  <c r="J88" i="55"/>
  <c r="J90" i="55" s="1"/>
  <c r="J92" i="55" s="1"/>
  <c r="I92" i="55" s="1"/>
  <c r="I2" i="55" l="1"/>
  <c r="C9" i="15" s="1"/>
  <c r="I42" i="30" l="1"/>
  <c r="I44" i="30"/>
  <c r="I37" i="18" l="1"/>
  <c r="I39" i="18"/>
  <c r="L3" i="12" l="1"/>
  <c r="B17" i="15" l="1"/>
  <c r="B14" i="15"/>
  <c r="J32" i="54" l="1"/>
  <c r="J30" i="54"/>
  <c r="J28" i="54"/>
  <c r="J27" i="54"/>
  <c r="I25" i="54"/>
  <c r="H25" i="54"/>
  <c r="G25" i="54"/>
  <c r="F25" i="54"/>
  <c r="D25" i="54"/>
  <c r="C25" i="54"/>
  <c r="J29" i="54" l="1"/>
  <c r="J31" i="54" s="1"/>
  <c r="J33" i="54" s="1"/>
  <c r="I2" i="54" s="1"/>
  <c r="C5" i="15" s="1"/>
  <c r="L3" i="54"/>
  <c r="N3" i="54" s="1"/>
  <c r="I33" i="54" l="1"/>
  <c r="J228" i="35" l="1"/>
  <c r="J232" i="35"/>
  <c r="J230" i="35"/>
  <c r="J227" i="35"/>
  <c r="G225" i="35"/>
  <c r="F225" i="35"/>
  <c r="J229" i="35" l="1"/>
  <c r="J231" i="35" s="1"/>
  <c r="J233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3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sharedStrings.xml><?xml version="1.0" encoding="utf-8"?>
<sst xmlns="http://schemas.openxmlformats.org/spreadsheetml/2006/main" count="2075" uniqueCount="224">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</sst>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3"/>
  <sheetViews>
    <sheetView zoomScaleNormal="100" workbookViewId="0">
      <pane ySplit="7" topLeftCell="A11" activePane="bottomLeft" state="frozen"/>
      <selection pane="bottomLeft" activeCell="E19" sqref="E19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SUM(D8:D18)</f>
        <v>7428578</v>
      </c>
      <c r="M1" s="238">
        <v>6205588</v>
      </c>
      <c r="N1" s="238">
        <f>L1-M1</f>
        <v>1222990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J33*-1</f>
        <v>8250816</v>
      </c>
      <c r="J2" s="218"/>
      <c r="L2" s="276">
        <f>SUM(G8:G18)</f>
        <v>317625</v>
      </c>
      <c r="M2" s="238">
        <v>519138</v>
      </c>
      <c r="N2" s="238">
        <f>L2-M2</f>
        <v>-201513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7110953</v>
      </c>
      <c r="M3" s="238">
        <f>M1-M2</f>
        <v>5686450</v>
      </c>
      <c r="N3" s="238">
        <f>L3+M3</f>
        <v>12797403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98">
        <v>43465</v>
      </c>
      <c r="B8" s="99">
        <v>180182484</v>
      </c>
      <c r="C8" s="412">
        <v>13</v>
      </c>
      <c r="D8" s="34">
        <v>1145200</v>
      </c>
      <c r="E8" s="101"/>
      <c r="F8" s="100"/>
      <c r="G8" s="34"/>
      <c r="H8" s="101"/>
      <c r="I8" s="102"/>
      <c r="J8" s="34"/>
    </row>
    <row r="9" spans="1:15" ht="15.75" customHeight="1" x14ac:dyDescent="0.25">
      <c r="A9" s="98">
        <v>43465</v>
      </c>
      <c r="B9" s="99">
        <v>180182489</v>
      </c>
      <c r="C9" s="412">
        <v>1</v>
      </c>
      <c r="D9" s="34">
        <v>75513</v>
      </c>
      <c r="E9" s="101"/>
      <c r="F9" s="100"/>
      <c r="G9" s="34"/>
      <c r="H9" s="101"/>
      <c r="I9" s="102"/>
      <c r="J9" s="34"/>
    </row>
    <row r="10" spans="1:15" ht="15.75" customHeight="1" x14ac:dyDescent="0.25">
      <c r="A10" s="98">
        <v>43465</v>
      </c>
      <c r="B10" s="99">
        <v>180182498</v>
      </c>
      <c r="C10" s="412">
        <v>1</v>
      </c>
      <c r="D10" s="34">
        <v>111650</v>
      </c>
      <c r="E10" s="101"/>
      <c r="F10" s="100"/>
      <c r="G10" s="34"/>
      <c r="H10" s="101"/>
      <c r="I10" s="102"/>
      <c r="J10" s="34"/>
    </row>
    <row r="11" spans="1:15" ht="15.75" customHeight="1" x14ac:dyDescent="0.25">
      <c r="A11" s="98">
        <v>43467</v>
      </c>
      <c r="B11" s="99">
        <v>190182544</v>
      </c>
      <c r="C11" s="412">
        <v>16</v>
      </c>
      <c r="D11" s="34">
        <v>1341988</v>
      </c>
      <c r="E11" s="101"/>
      <c r="F11" s="100"/>
      <c r="G11" s="34"/>
      <c r="H11" s="101"/>
      <c r="I11" s="102"/>
      <c r="J11" s="34"/>
    </row>
    <row r="12" spans="1:15" ht="15.75" customHeight="1" x14ac:dyDescent="0.25">
      <c r="A12" s="98">
        <v>43467</v>
      </c>
      <c r="B12" s="99">
        <v>190182569</v>
      </c>
      <c r="C12" s="412">
        <v>2</v>
      </c>
      <c r="D12" s="34">
        <v>170100</v>
      </c>
      <c r="E12" s="101"/>
      <c r="F12" s="100"/>
      <c r="G12" s="34"/>
      <c r="H12" s="101"/>
      <c r="I12" s="102"/>
      <c r="J12" s="34"/>
    </row>
    <row r="13" spans="1:15" ht="15.75" customHeight="1" x14ac:dyDescent="0.25">
      <c r="A13" s="98">
        <v>43468</v>
      </c>
      <c r="B13" s="99">
        <v>190182589</v>
      </c>
      <c r="C13" s="412">
        <v>16</v>
      </c>
      <c r="D13" s="34">
        <v>1592763</v>
      </c>
      <c r="E13" s="101"/>
      <c r="F13" s="100"/>
      <c r="G13" s="34"/>
      <c r="H13" s="101"/>
      <c r="I13" s="102"/>
      <c r="J13" s="34"/>
    </row>
    <row r="14" spans="1:15" ht="15.75" customHeight="1" x14ac:dyDescent="0.25">
      <c r="A14" s="98">
        <v>43468</v>
      </c>
      <c r="B14" s="99">
        <v>190182612</v>
      </c>
      <c r="C14" s="412">
        <v>3</v>
      </c>
      <c r="D14" s="34">
        <v>277113</v>
      </c>
      <c r="E14" s="101"/>
      <c r="F14" s="100"/>
      <c r="G14" s="34"/>
      <c r="H14" s="101"/>
      <c r="I14" s="102"/>
      <c r="J14" s="34"/>
    </row>
    <row r="15" spans="1:15" ht="15.75" customHeight="1" x14ac:dyDescent="0.25">
      <c r="A15" s="98">
        <v>43469</v>
      </c>
      <c r="B15" s="99">
        <v>190182642</v>
      </c>
      <c r="C15" s="412">
        <v>9</v>
      </c>
      <c r="D15" s="34">
        <v>741738</v>
      </c>
      <c r="E15" s="101">
        <v>190046738</v>
      </c>
      <c r="F15" s="100">
        <v>3</v>
      </c>
      <c r="G15" s="34">
        <v>317625</v>
      </c>
      <c r="H15" s="101"/>
      <c r="I15" s="102"/>
      <c r="J15" s="34"/>
    </row>
    <row r="16" spans="1:15" ht="15.75" customHeight="1" x14ac:dyDescent="0.25">
      <c r="A16" s="98">
        <v>43469</v>
      </c>
      <c r="B16" s="99">
        <v>190182660</v>
      </c>
      <c r="C16" s="412">
        <v>4</v>
      </c>
      <c r="D16" s="34">
        <v>374675</v>
      </c>
      <c r="E16" s="101"/>
      <c r="F16" s="100"/>
      <c r="G16" s="34"/>
      <c r="H16" s="101"/>
      <c r="I16" s="102"/>
      <c r="J16" s="34"/>
    </row>
    <row r="17" spans="1:10" ht="15.75" customHeight="1" x14ac:dyDescent="0.25">
      <c r="A17" s="98">
        <v>43470</v>
      </c>
      <c r="B17" s="99">
        <v>190182694</v>
      </c>
      <c r="C17" s="412">
        <v>10</v>
      </c>
      <c r="D17" s="34">
        <v>979650</v>
      </c>
      <c r="E17" s="101"/>
      <c r="F17" s="100"/>
      <c r="G17" s="34"/>
      <c r="H17" s="101"/>
      <c r="I17" s="102"/>
      <c r="J17" s="34"/>
    </row>
    <row r="18" spans="1:10" ht="15.75" customHeight="1" x14ac:dyDescent="0.25">
      <c r="A18" s="98">
        <v>43470</v>
      </c>
      <c r="B18" s="99">
        <v>190182709</v>
      </c>
      <c r="C18" s="412">
        <v>6</v>
      </c>
      <c r="D18" s="34">
        <v>618188</v>
      </c>
      <c r="E18" s="101"/>
      <c r="F18" s="100"/>
      <c r="G18" s="34"/>
      <c r="H18" s="101"/>
      <c r="I18" s="102"/>
      <c r="J18" s="34"/>
    </row>
    <row r="19" spans="1:10" ht="15.75" customHeight="1" x14ac:dyDescent="0.25">
      <c r="A19" s="98">
        <v>43472</v>
      </c>
      <c r="B19" s="99">
        <v>190182780</v>
      </c>
      <c r="C19" s="412">
        <v>1</v>
      </c>
      <c r="D19" s="34">
        <v>127225</v>
      </c>
      <c r="E19" s="101">
        <v>190046763</v>
      </c>
      <c r="F19" s="100">
        <v>8</v>
      </c>
      <c r="G19" s="34">
        <v>790125</v>
      </c>
      <c r="H19" s="101"/>
      <c r="I19" s="102"/>
      <c r="J19" s="34"/>
    </row>
    <row r="20" spans="1:10" ht="15.75" customHeight="1" x14ac:dyDescent="0.25">
      <c r="A20" s="98">
        <v>43472</v>
      </c>
      <c r="B20" s="99">
        <v>190182800</v>
      </c>
      <c r="C20" s="412">
        <v>13</v>
      </c>
      <c r="D20" s="34">
        <v>1216163</v>
      </c>
      <c r="E20" s="101"/>
      <c r="F20" s="100"/>
      <c r="G20" s="34"/>
      <c r="H20" s="101"/>
      <c r="I20" s="102"/>
      <c r="J20" s="34"/>
    </row>
    <row r="21" spans="1:10" ht="15.75" customHeight="1" x14ac:dyDescent="0.25">
      <c r="A21" s="98">
        <v>43472</v>
      </c>
      <c r="B21" s="99">
        <v>190182824</v>
      </c>
      <c r="C21" s="412">
        <v>6</v>
      </c>
      <c r="D21" s="34">
        <v>586600</v>
      </c>
      <c r="E21" s="101"/>
      <c r="F21" s="100"/>
      <c r="G21" s="34"/>
      <c r="H21" s="101"/>
      <c r="I21" s="102"/>
      <c r="J21" s="34"/>
    </row>
    <row r="22" spans="1:10" ht="15.75" customHeight="1" x14ac:dyDescent="0.25">
      <c r="A22" s="98"/>
      <c r="B22" s="99"/>
      <c r="C22" s="412"/>
      <c r="D22" s="34"/>
      <c r="E22" s="101"/>
      <c r="F22" s="100"/>
      <c r="G22" s="34"/>
      <c r="H22" s="101"/>
      <c r="I22" s="102"/>
      <c r="J22" s="34"/>
    </row>
    <row r="23" spans="1:10" ht="15.75" customHeight="1" x14ac:dyDescent="0.25">
      <c r="A23" s="98"/>
      <c r="B23" s="99"/>
      <c r="C23" s="412"/>
      <c r="D23" s="34"/>
      <c r="E23" s="101"/>
      <c r="F23" s="100"/>
      <c r="G23" s="34"/>
      <c r="H23" s="101"/>
      <c r="I23" s="102"/>
      <c r="J23" s="34"/>
    </row>
    <row r="24" spans="1:10" x14ac:dyDescent="0.25">
      <c r="A24" s="235"/>
      <c r="B24" s="234"/>
      <c r="C24" s="12"/>
      <c r="D24" s="236"/>
      <c r="E24" s="237"/>
      <c r="F24" s="240"/>
      <c r="G24" s="236"/>
      <c r="H24" s="237"/>
      <c r="I24" s="239"/>
      <c r="J24" s="236"/>
    </row>
    <row r="25" spans="1:10" x14ac:dyDescent="0.25">
      <c r="A25" s="235"/>
      <c r="B25" s="223" t="s">
        <v>11</v>
      </c>
      <c r="C25" s="229">
        <f>SUM(C8:C24)</f>
        <v>101</v>
      </c>
      <c r="D25" s="224">
        <f>SUM(D8:D24)</f>
        <v>9358566</v>
      </c>
      <c r="E25" s="223" t="s">
        <v>11</v>
      </c>
      <c r="F25" s="232">
        <f>SUM(F8:F24)</f>
        <v>11</v>
      </c>
      <c r="G25" s="224">
        <f>SUM(G8:G24)</f>
        <v>1107750</v>
      </c>
      <c r="H25" s="232">
        <f>SUM(H8:H24)</f>
        <v>0</v>
      </c>
      <c r="I25" s="232">
        <f>SUM(I8:I24)</f>
        <v>0</v>
      </c>
      <c r="J25" s="5"/>
    </row>
    <row r="26" spans="1:10" x14ac:dyDescent="0.25">
      <c r="A26" s="235"/>
      <c r="B26" s="223"/>
      <c r="C26" s="229"/>
      <c r="D26" s="224"/>
      <c r="E26" s="223"/>
      <c r="F26" s="232"/>
      <c r="G26" s="224"/>
      <c r="H26" s="232"/>
      <c r="I26" s="232"/>
      <c r="J26" s="5"/>
    </row>
    <row r="27" spans="1:10" x14ac:dyDescent="0.25">
      <c r="A27" s="225"/>
      <c r="B27" s="226"/>
      <c r="C27" s="12"/>
      <c r="D27" s="236"/>
      <c r="E27" s="223"/>
      <c r="F27" s="240"/>
      <c r="G27" s="413" t="s">
        <v>12</v>
      </c>
      <c r="H27" s="413"/>
      <c r="I27" s="239"/>
      <c r="J27" s="227">
        <f>SUM(D8:D24)</f>
        <v>9358566</v>
      </c>
    </row>
    <row r="28" spans="1:10" x14ac:dyDescent="0.25">
      <c r="A28" s="235"/>
      <c r="B28" s="234"/>
      <c r="C28" s="12"/>
      <c r="D28" s="236"/>
      <c r="E28" s="237"/>
      <c r="F28" s="240"/>
      <c r="G28" s="413" t="s">
        <v>13</v>
      </c>
      <c r="H28" s="413"/>
      <c r="I28" s="239"/>
      <c r="J28" s="227">
        <f>SUM(G8:G24)</f>
        <v>1107750</v>
      </c>
    </row>
    <row r="29" spans="1:10" x14ac:dyDescent="0.25">
      <c r="A29" s="228"/>
      <c r="B29" s="237"/>
      <c r="C29" s="12"/>
      <c r="D29" s="236"/>
      <c r="E29" s="237"/>
      <c r="F29" s="240"/>
      <c r="G29" s="413" t="s">
        <v>14</v>
      </c>
      <c r="H29" s="413"/>
      <c r="I29" s="41"/>
      <c r="J29" s="229">
        <f>J27-J28</f>
        <v>8250816</v>
      </c>
    </row>
    <row r="30" spans="1:10" x14ac:dyDescent="0.25">
      <c r="A30" s="235"/>
      <c r="B30" s="230"/>
      <c r="C30" s="12"/>
      <c r="D30" s="231"/>
      <c r="E30" s="237"/>
      <c r="F30" s="240"/>
      <c r="G30" s="413" t="s">
        <v>15</v>
      </c>
      <c r="H30" s="413"/>
      <c r="I30" s="239"/>
      <c r="J30" s="227">
        <f>SUM(H8:H24)</f>
        <v>0</v>
      </c>
    </row>
    <row r="31" spans="1:10" x14ac:dyDescent="0.25">
      <c r="A31" s="235"/>
      <c r="B31" s="230"/>
      <c r="C31" s="12"/>
      <c r="D31" s="231"/>
      <c r="E31" s="237"/>
      <c r="F31" s="240"/>
      <c r="G31" s="413" t="s">
        <v>16</v>
      </c>
      <c r="H31" s="413"/>
      <c r="I31" s="239"/>
      <c r="J31" s="227">
        <f>J29+J30</f>
        <v>8250816</v>
      </c>
    </row>
    <row r="32" spans="1:10" x14ac:dyDescent="0.25">
      <c r="A32" s="235"/>
      <c r="B32" s="230"/>
      <c r="C32" s="12"/>
      <c r="D32" s="231"/>
      <c r="E32" s="237"/>
      <c r="F32" s="240"/>
      <c r="G32" s="413" t="s">
        <v>5</v>
      </c>
      <c r="H32" s="413"/>
      <c r="I32" s="239"/>
      <c r="J32" s="227">
        <f>SUM(I8:I24)</f>
        <v>0</v>
      </c>
    </row>
    <row r="33" spans="1:10" x14ac:dyDescent="0.25">
      <c r="A33" s="235"/>
      <c r="B33" s="230"/>
      <c r="C33" s="12"/>
      <c r="D33" s="231"/>
      <c r="E33" s="237"/>
      <c r="F33" s="240"/>
      <c r="G33" s="413" t="s">
        <v>31</v>
      </c>
      <c r="H33" s="413"/>
      <c r="I33" s="240" t="str">
        <f>IF(J33&gt;0,"SALDO",IF(J33&lt;0,"PIUTANG",IF(J33=0,"LUNAS")))</f>
        <v>PIUTANG</v>
      </c>
      <c r="J33" s="227">
        <f>J32-J31</f>
        <v>-8250816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22" right="0.22" top="0.75" bottom="0.75" header="0.3" footer="0.3"/>
  <pageSetup scale="10" orientation="portrait" horizontalDpi="120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3" activePane="bottomLeft" state="frozen"/>
      <selection pane="bottomLeft" activeCell="B33" sqref="B3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2179487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/>
      <c r="J33" s="34"/>
      <c r="L33" s="238"/>
    </row>
    <row r="34" spans="1:12" s="233" customFormat="1" x14ac:dyDescent="0.25">
      <c r="A34" s="98"/>
      <c r="B34" s="99"/>
      <c r="C34" s="253"/>
      <c r="D34" s="34"/>
      <c r="E34" s="101"/>
      <c r="F34" s="99"/>
      <c r="G34" s="34"/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822</v>
      </c>
      <c r="D40" s="9"/>
      <c r="E40" s="8" t="s">
        <v>11</v>
      </c>
      <c r="F40" s="8">
        <f>SUM(F8:F39)</f>
        <v>130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86252256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13963769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72288487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72288487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70109000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PIUTANG</v>
      </c>
      <c r="J48" s="13">
        <f>J47-J46</f>
        <v>-2179487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9"/>
  <sheetViews>
    <sheetView workbookViewId="0">
      <pane ySplit="7" topLeftCell="A218" activePane="bottomLeft" state="frozen"/>
      <selection pane="bottomLeft" activeCell="I231" sqref="I23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J233*-1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35"/>
      <c r="B224" s="234"/>
      <c r="C224" s="240"/>
      <c r="D224" s="236"/>
      <c r="E224" s="237"/>
      <c r="F224" s="234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4"/>
      <c r="B225" s="8" t="s">
        <v>11</v>
      </c>
      <c r="C225" s="77">
        <f>SUM(C8:C224)</f>
        <v>923</v>
      </c>
      <c r="D225" s="9"/>
      <c r="E225" s="223" t="s">
        <v>11</v>
      </c>
      <c r="F225" s="223">
        <f>SUM(F8:F224)</f>
        <v>1</v>
      </c>
      <c r="G225" s="224">
        <f>SUM(G8:G224)</f>
        <v>98525</v>
      </c>
      <c r="H225" s="239"/>
      <c r="I225" s="239"/>
      <c r="J225" s="23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4"/>
      <c r="B226" s="8"/>
      <c r="C226" s="77"/>
      <c r="D226" s="9"/>
      <c r="E226" s="237"/>
      <c r="F226" s="234"/>
      <c r="G226" s="236"/>
      <c r="H226" s="239"/>
      <c r="I226" s="239"/>
      <c r="J226" s="23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10"/>
      <c r="B227" s="11"/>
      <c r="C227" s="40"/>
      <c r="D227" s="6"/>
      <c r="E227" s="8"/>
      <c r="F227" s="234"/>
      <c r="G227" s="413" t="s">
        <v>12</v>
      </c>
      <c r="H227" s="413"/>
      <c r="I227" s="39"/>
      <c r="J227" s="13">
        <f>SUM(D8:D224)</f>
        <v>82898558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4"/>
      <c r="B228" s="3"/>
      <c r="C228" s="40"/>
      <c r="D228" s="6"/>
      <c r="E228" s="8"/>
      <c r="F228" s="234"/>
      <c r="G228" s="413" t="s">
        <v>13</v>
      </c>
      <c r="H228" s="413"/>
      <c r="I228" s="39"/>
      <c r="J228" s="13">
        <f>SUM(G8:G224)</f>
        <v>98525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14"/>
      <c r="B229" s="7"/>
      <c r="C229" s="40"/>
      <c r="D229" s="6"/>
      <c r="E229" s="7"/>
      <c r="F229" s="234"/>
      <c r="G229" s="413" t="s">
        <v>14</v>
      </c>
      <c r="H229" s="413"/>
      <c r="I229" s="41"/>
      <c r="J229" s="15">
        <f>J227-J228</f>
        <v>82800033</v>
      </c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16"/>
      <c r="C230" s="40"/>
      <c r="D230" s="17"/>
      <c r="E230" s="7"/>
      <c r="F230" s="8"/>
      <c r="G230" s="413" t="s">
        <v>15</v>
      </c>
      <c r="H230" s="413"/>
      <c r="I230" s="39"/>
      <c r="J230" s="13">
        <f>SUM(H8:H226)</f>
        <v>5057500</v>
      </c>
      <c r="K230" s="219"/>
      <c r="L230" s="219"/>
      <c r="M230" s="219"/>
      <c r="N230" s="219"/>
      <c r="O230" s="219"/>
      <c r="P230" s="219"/>
    </row>
    <row r="231" spans="1:16" x14ac:dyDescent="0.25">
      <c r="A231" s="4"/>
      <c r="B231" s="16"/>
      <c r="C231" s="40"/>
      <c r="D231" s="17"/>
      <c r="E231" s="7"/>
      <c r="F231" s="8"/>
      <c r="G231" s="413" t="s">
        <v>16</v>
      </c>
      <c r="H231" s="413"/>
      <c r="I231" s="39"/>
      <c r="J231" s="13">
        <f>J229+J230</f>
        <v>87857533</v>
      </c>
    </row>
    <row r="232" spans="1:16" x14ac:dyDescent="0.25">
      <c r="A232" s="4"/>
      <c r="B232" s="16"/>
      <c r="C232" s="40"/>
      <c r="D232" s="17"/>
      <c r="E232" s="7"/>
      <c r="F232" s="3"/>
      <c r="G232" s="413" t="s">
        <v>5</v>
      </c>
      <c r="H232" s="413"/>
      <c r="I232" s="39"/>
      <c r="J232" s="13">
        <f>SUM(I8:I226)</f>
        <v>87857533</v>
      </c>
    </row>
    <row r="233" spans="1:16" x14ac:dyDescent="0.25">
      <c r="A233" s="4"/>
      <c r="B233" s="16"/>
      <c r="C233" s="40"/>
      <c r="D233" s="17"/>
      <c r="E233" s="7"/>
      <c r="F233" s="3"/>
      <c r="G233" s="413" t="s">
        <v>31</v>
      </c>
      <c r="H233" s="413"/>
      <c r="I233" s="40" t="str">
        <f>IF(J233&gt;0,"SALDO",IF(J233&lt;0,"PIUTANG",IF(J233=0,"LUNAS")))</f>
        <v>LUNAS</v>
      </c>
      <c r="J233" s="13">
        <f>J232-J231</f>
        <v>0</v>
      </c>
    </row>
    <row r="234" spans="1:16" x14ac:dyDescent="0.25">
      <c r="F234" s="37"/>
      <c r="G234" s="37"/>
      <c r="J234" s="37"/>
    </row>
    <row r="235" spans="1:16" x14ac:dyDescent="0.25">
      <c r="C235" s="37"/>
      <c r="D235" s="37"/>
      <c r="F235" s="37"/>
      <c r="G235" s="37"/>
      <c r="J235" s="37"/>
      <c r="L235"/>
      <c r="M235"/>
      <c r="N235"/>
      <c r="O235"/>
      <c r="P235"/>
    </row>
    <row r="236" spans="1:16" x14ac:dyDescent="0.25">
      <c r="C236" s="37"/>
      <c r="D236" s="37"/>
      <c r="F236" s="37"/>
      <c r="G236" s="37"/>
      <c r="J236" s="37"/>
      <c r="L236"/>
      <c r="M236"/>
      <c r="N236"/>
      <c r="O236"/>
      <c r="P236"/>
    </row>
    <row r="237" spans="1:16" x14ac:dyDescent="0.25">
      <c r="A237" s="404">
        <v>43411</v>
      </c>
      <c r="C237" s="37"/>
      <c r="D237" s="37"/>
      <c r="F237" s="37"/>
      <c r="G237" s="37"/>
      <c r="J237" s="37"/>
      <c r="L237"/>
      <c r="M237"/>
      <c r="N237"/>
      <c r="O237"/>
      <c r="P237"/>
    </row>
    <row r="238" spans="1:16" x14ac:dyDescent="0.25">
      <c r="C238" s="37"/>
      <c r="D238" s="37"/>
      <c r="F238" s="37"/>
      <c r="G238" s="37"/>
      <c r="J238" s="37"/>
      <c r="L238"/>
      <c r="M238"/>
      <c r="N238"/>
      <c r="O238"/>
      <c r="P238"/>
    </row>
    <row r="239" spans="1:16" x14ac:dyDescent="0.25">
      <c r="C239" s="37"/>
      <c r="D239" s="37"/>
      <c r="L239"/>
      <c r="M239"/>
      <c r="N239"/>
      <c r="O239"/>
      <c r="P239"/>
    </row>
  </sheetData>
  <mergeCells count="15">
    <mergeCell ref="G233:H233"/>
    <mergeCell ref="G227:H227"/>
    <mergeCell ref="G228:H228"/>
    <mergeCell ref="G229:H229"/>
    <mergeCell ref="G230:H230"/>
    <mergeCell ref="G231:H231"/>
    <mergeCell ref="G232:H232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8"/>
  <sheetViews>
    <sheetView workbookViewId="0">
      <pane ySplit="7" topLeftCell="A70" activePane="bottomLeft" state="frozen"/>
      <selection pane="bottomLeft" activeCell="E79" sqref="E7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J92*-1</f>
        <v>4350504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98">
        <v>43451</v>
      </c>
      <c r="B71" s="99">
        <v>180181739</v>
      </c>
      <c r="C71" s="100">
        <v>94</v>
      </c>
      <c r="D71" s="34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101"/>
      <c r="F72" s="99"/>
      <c r="G72" s="34"/>
      <c r="H72" s="102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101"/>
      <c r="F73" s="99"/>
      <c r="G73" s="34"/>
      <c r="H73" s="102"/>
      <c r="I73" s="245"/>
      <c r="J73" s="246"/>
    </row>
    <row r="74" spans="1:10" x14ac:dyDescent="0.25">
      <c r="A74" s="98">
        <v>43458</v>
      </c>
      <c r="B74" s="99"/>
      <c r="C74" s="100"/>
      <c r="D74" s="34"/>
      <c r="E74" s="101"/>
      <c r="F74" s="99"/>
      <c r="G74" s="34"/>
      <c r="H74" s="102"/>
      <c r="I74" s="245">
        <v>9000000</v>
      </c>
      <c r="J74" s="246" t="s">
        <v>17</v>
      </c>
    </row>
    <row r="75" spans="1:10" x14ac:dyDescent="0.25">
      <c r="A75" s="98">
        <v>43461</v>
      </c>
      <c r="B75" s="99">
        <v>180182306</v>
      </c>
      <c r="C75" s="100">
        <v>20</v>
      </c>
      <c r="D75" s="34">
        <v>2286550</v>
      </c>
      <c r="E75" s="101">
        <v>180046665</v>
      </c>
      <c r="F75" s="99">
        <v>9</v>
      </c>
      <c r="G75" s="34">
        <v>1029525</v>
      </c>
      <c r="H75" s="102"/>
      <c r="I75" s="102"/>
      <c r="J75" s="34"/>
    </row>
    <row r="76" spans="1:10" x14ac:dyDescent="0.25">
      <c r="A76" s="98">
        <v>43469</v>
      </c>
      <c r="B76" s="99"/>
      <c r="C76" s="100"/>
      <c r="D76" s="34"/>
      <c r="E76" s="101"/>
      <c r="F76" s="99"/>
      <c r="G76" s="34"/>
      <c r="H76" s="102"/>
      <c r="I76" s="102">
        <v>4000000</v>
      </c>
      <c r="J76" s="34" t="s">
        <v>17</v>
      </c>
    </row>
    <row r="77" spans="1:10" x14ac:dyDescent="0.25">
      <c r="A77" s="98">
        <v>43470</v>
      </c>
      <c r="B77" s="99"/>
      <c r="C77" s="100"/>
      <c r="D77" s="34"/>
      <c r="E77" s="101">
        <v>190046743</v>
      </c>
      <c r="F77" s="99">
        <v>6</v>
      </c>
      <c r="G77" s="34">
        <v>571988</v>
      </c>
      <c r="H77" s="102"/>
      <c r="I77" s="102"/>
      <c r="J77" s="34"/>
    </row>
    <row r="78" spans="1:10" x14ac:dyDescent="0.25">
      <c r="A78" s="98">
        <v>43471</v>
      </c>
      <c r="B78" s="99">
        <v>190182752</v>
      </c>
      <c r="C78" s="100">
        <v>17</v>
      </c>
      <c r="D78" s="34">
        <v>1764788</v>
      </c>
      <c r="E78" s="101"/>
      <c r="F78" s="99"/>
      <c r="G78" s="34"/>
      <c r="H78" s="102"/>
      <c r="I78" s="102"/>
      <c r="J78" s="34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101">
        <v>190046762</v>
      </c>
      <c r="F79" s="99">
        <v>6</v>
      </c>
      <c r="G79" s="34">
        <v>658438</v>
      </c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6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6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6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6" x14ac:dyDescent="0.25">
      <c r="A84" s="235"/>
      <c r="B84" s="223" t="s">
        <v>11</v>
      </c>
      <c r="C84" s="232">
        <f>SUM(C8:C83)</f>
        <v>1328</v>
      </c>
      <c r="D84" s="224"/>
      <c r="E84" s="223" t="s">
        <v>11</v>
      </c>
      <c r="F84" s="223">
        <f>SUM(F8:F83)</f>
        <v>215</v>
      </c>
      <c r="G84" s="224">
        <f>SUM(G8:G83)</f>
        <v>22461081</v>
      </c>
      <c r="H84" s="239"/>
      <c r="I84" s="239"/>
      <c r="J84" s="236"/>
    </row>
    <row r="85" spans="1:16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6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139168761</v>
      </c>
    </row>
    <row r="87" spans="1:16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22461081</v>
      </c>
    </row>
    <row r="88" spans="1:16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116707680</v>
      </c>
    </row>
    <row r="89" spans="1:16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6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116707680</v>
      </c>
    </row>
    <row r="91" spans="1:16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112357176</v>
      </c>
    </row>
    <row r="92" spans="1:16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-4350504</v>
      </c>
    </row>
    <row r="93" spans="1:16" x14ac:dyDescent="0.25">
      <c r="F93" s="219"/>
      <c r="G93" s="219"/>
      <c r="J93" s="219"/>
    </row>
    <row r="94" spans="1:16" x14ac:dyDescent="0.25">
      <c r="C94" s="219"/>
      <c r="D94" s="219"/>
      <c r="F94" s="219"/>
      <c r="G94" s="219"/>
      <c r="J94" s="219"/>
      <c r="M94" s="233"/>
      <c r="N94" s="233"/>
      <c r="O94" s="233"/>
      <c r="P94" s="233"/>
    </row>
    <row r="95" spans="1:16" x14ac:dyDescent="0.25">
      <c r="C95" s="219"/>
      <c r="D95" s="219"/>
      <c r="F95" s="219"/>
      <c r="G95" s="219"/>
      <c r="J95" s="219"/>
      <c r="L95" s="238"/>
      <c r="M95" s="233"/>
      <c r="N95" s="233"/>
      <c r="O95" s="233"/>
      <c r="P95" s="233"/>
    </row>
    <row r="96" spans="1:16" x14ac:dyDescent="0.25">
      <c r="C96" s="219"/>
      <c r="D96" s="219"/>
      <c r="F96" s="219"/>
      <c r="G96" s="219"/>
      <c r="J96" s="219"/>
      <c r="L96" s="238"/>
      <c r="M96" s="233"/>
      <c r="N96" s="233"/>
      <c r="O96" s="233"/>
      <c r="P96" s="233"/>
    </row>
    <row r="97" spans="3:16" x14ac:dyDescent="0.25">
      <c r="C97" s="219"/>
      <c r="D97" s="219"/>
      <c r="F97" s="219"/>
      <c r="G97" s="219"/>
      <c r="J97" s="219"/>
      <c r="L97" s="233"/>
      <c r="M97" s="233"/>
      <c r="N97" s="233"/>
      <c r="O97" s="233"/>
      <c r="P97" s="233"/>
    </row>
    <row r="98" spans="3:16" x14ac:dyDescent="0.25">
      <c r="C98" s="219"/>
      <c r="D98" s="219"/>
      <c r="L98" s="233"/>
      <c r="M98" s="233"/>
      <c r="N98" s="233"/>
      <c r="O98" s="233"/>
      <c r="P9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9" activePane="bottomLeft" state="frozen"/>
      <selection pane="bottomLeft" activeCell="J24" sqref="J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309672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J36*-1</f>
        <v>-972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2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2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2" x14ac:dyDescent="0.25">
      <c r="A28" s="235"/>
      <c r="B28" s="223" t="s">
        <v>11</v>
      </c>
      <c r="C28" s="232">
        <f>SUM(C8:C27)</f>
        <v>428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2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2" x14ac:dyDescent="0.25">
      <c r="A30" s="225"/>
      <c r="B30" s="226"/>
      <c r="C30" s="240"/>
      <c r="D30" s="236"/>
      <c r="E30" s="223"/>
      <c r="F30" s="234"/>
      <c r="G30" s="413" t="s">
        <v>12</v>
      </c>
      <c r="H30" s="413"/>
      <c r="I30" s="239"/>
      <c r="J30" s="227">
        <f>SUM(D8:D27)</f>
        <v>43177580</v>
      </c>
    </row>
    <row r="31" spans="1:12" x14ac:dyDescent="0.25">
      <c r="A31" s="235"/>
      <c r="B31" s="234"/>
      <c r="C31" s="240"/>
      <c r="D31" s="236"/>
      <c r="E31" s="223"/>
      <c r="F31" s="234"/>
      <c r="G31" s="413" t="s">
        <v>13</v>
      </c>
      <c r="H31" s="413"/>
      <c r="I31" s="239"/>
      <c r="J31" s="227">
        <f>SUM(G8:G27)</f>
        <v>8667052</v>
      </c>
    </row>
    <row r="32" spans="1:12" x14ac:dyDescent="0.25">
      <c r="A32" s="228"/>
      <c r="B32" s="237"/>
      <c r="C32" s="240"/>
      <c r="D32" s="236"/>
      <c r="E32" s="237"/>
      <c r="F32" s="234"/>
      <c r="G32" s="413" t="s">
        <v>14</v>
      </c>
      <c r="H32" s="413"/>
      <c r="I32" s="41"/>
      <c r="J32" s="229">
        <f>J30-J31</f>
        <v>34510528</v>
      </c>
    </row>
    <row r="33" spans="1:16" x14ac:dyDescent="0.25">
      <c r="A33" s="235"/>
      <c r="B33" s="230"/>
      <c r="C33" s="240"/>
      <c r="D33" s="231"/>
      <c r="E33" s="237"/>
      <c r="F33" s="223"/>
      <c r="G33" s="413" t="s">
        <v>15</v>
      </c>
      <c r="H33" s="413"/>
      <c r="I33" s="239"/>
      <c r="J33" s="227">
        <f>SUM(H8:H29)</f>
        <v>60000</v>
      </c>
    </row>
    <row r="34" spans="1:16" x14ac:dyDescent="0.25">
      <c r="A34" s="235"/>
      <c r="B34" s="230"/>
      <c r="C34" s="240"/>
      <c r="D34" s="231"/>
      <c r="E34" s="237"/>
      <c r="F34" s="223"/>
      <c r="G34" s="413" t="s">
        <v>16</v>
      </c>
      <c r="H34" s="413"/>
      <c r="I34" s="239"/>
      <c r="J34" s="227">
        <f>J32+J33</f>
        <v>34570528</v>
      </c>
    </row>
    <row r="35" spans="1:16" x14ac:dyDescent="0.25">
      <c r="A35" s="235"/>
      <c r="B35" s="230"/>
      <c r="C35" s="240"/>
      <c r="D35" s="231"/>
      <c r="E35" s="237"/>
      <c r="F35" s="234"/>
      <c r="G35" s="413" t="s">
        <v>5</v>
      </c>
      <c r="H35" s="413"/>
      <c r="I35" s="239"/>
      <c r="J35" s="227">
        <f>SUM(I8:I29)</f>
        <v>34571500</v>
      </c>
    </row>
    <row r="36" spans="1:16" x14ac:dyDescent="0.25">
      <c r="A36" s="235"/>
      <c r="B36" s="230"/>
      <c r="C36" s="240"/>
      <c r="D36" s="231"/>
      <c r="E36" s="237"/>
      <c r="F36" s="234"/>
      <c r="G36" s="413" t="s">
        <v>31</v>
      </c>
      <c r="H36" s="413"/>
      <c r="I36" s="240" t="str">
        <f>IF(J36&gt;0,"SALDO",IF(J36&lt;0,"PIUTANG",IF(J36=0,"LUNAS")))</f>
        <v>SALDO</v>
      </c>
      <c r="J36" s="227">
        <f>J35-J34</f>
        <v>972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6:H36"/>
    <mergeCell ref="G30:H30"/>
    <mergeCell ref="G31:H31"/>
    <mergeCell ref="G32:H32"/>
    <mergeCell ref="G33:H33"/>
    <mergeCell ref="G34:H34"/>
    <mergeCell ref="G35:H3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7" activePane="bottomLeft" state="frozen"/>
      <selection pane="bottomLeft" activeCell="K15" sqref="K15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1080601</v>
      </c>
      <c r="J2" s="131"/>
      <c r="L2" s="37"/>
      <c r="M2" s="37">
        <f>SUM(D22:D24)</f>
        <v>444150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444150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/>
      <c r="I22" s="102">
        <v>445000</v>
      </c>
      <c r="J22" s="34" t="s">
        <v>17</v>
      </c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62</v>
      </c>
      <c r="D32" s="9">
        <f>SUM(D7:D31)</f>
        <v>6596015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697000</v>
      </c>
      <c r="I32" s="77">
        <f>SUM(I7:I31)</f>
        <v>3675000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6596015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4058601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697000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4755601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3675000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-1080601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20" sqref="E20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43465</v>
      </c>
      <c r="C5" s="281">
        <f>'Taufik ST'!I2</f>
        <v>8250816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531476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43472</v>
      </c>
      <c r="C8" s="281">
        <f>Bandros!I2</f>
        <v>8914326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Bentang!A75</f>
        <v>43461</v>
      </c>
      <c r="C9" s="281">
        <f>Bentang!I2</f>
        <v>4350504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ESP!A29</f>
        <v>43470</v>
      </c>
      <c r="C11" s="281">
        <f>ESP!I2</f>
        <v>5331189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680575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v>43463</v>
      </c>
      <c r="C18" s="281">
        <f>Agus!I2</f>
        <v>2179487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1080601</v>
      </c>
      <c r="E20" s="288"/>
    </row>
    <row r="21" spans="1:5" s="267" customFormat="1" ht="18.75" customHeight="1" x14ac:dyDescent="0.25">
      <c r="A21" s="185" t="s">
        <v>211</v>
      </c>
      <c r="B21" s="184" t="s">
        <v>39</v>
      </c>
      <c r="C21" s="281">
        <f>'Sale ESP'!I2</f>
        <v>559545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31878671.5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D25" sqref="D2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J22*-1</f>
        <v>531476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/>
      <c r="B11" s="234"/>
      <c r="C11" s="240"/>
      <c r="D11" s="236"/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4</v>
      </c>
      <c r="D14" s="9">
        <f>SUM(D8:D13)</f>
        <v>531476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3" t="s">
        <v>12</v>
      </c>
      <c r="H16" s="413"/>
      <c r="I16" s="39"/>
      <c r="J16" s="13">
        <f>SUM(D8:D13)</f>
        <v>531476</v>
      </c>
    </row>
    <row r="17" spans="1:18" x14ac:dyDescent="0.25">
      <c r="A17" s="162"/>
      <c r="B17" s="3"/>
      <c r="C17" s="40"/>
      <c r="D17" s="6"/>
      <c r="E17" s="7"/>
      <c r="F17" s="40"/>
      <c r="G17" s="413" t="s">
        <v>13</v>
      </c>
      <c r="H17" s="413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3" t="s">
        <v>14</v>
      </c>
      <c r="H18" s="413"/>
      <c r="I18" s="41"/>
      <c r="J18" s="15">
        <f>J16-J17</f>
        <v>531476</v>
      </c>
    </row>
    <row r="19" spans="1:18" x14ac:dyDescent="0.25">
      <c r="A19" s="162"/>
      <c r="B19" s="16"/>
      <c r="C19" s="40"/>
      <c r="D19" s="17"/>
      <c r="E19" s="7"/>
      <c r="F19" s="40"/>
      <c r="G19" s="413" t="s">
        <v>15</v>
      </c>
      <c r="H19" s="413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3" t="s">
        <v>16</v>
      </c>
      <c r="H20" s="413"/>
      <c r="I20" s="39"/>
      <c r="J20" s="13">
        <f>J18+J19</f>
        <v>531476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3" t="s">
        <v>5</v>
      </c>
      <c r="H21" s="413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3" t="s">
        <v>31</v>
      </c>
      <c r="H22" s="413"/>
      <c r="I22" s="40" t="str">
        <f>IF(J22&gt;0,"SALDO",IF(J22&lt;0,"PIUTANG",IF(J22=0,"LUNAS")))</f>
        <v>PIUTANG</v>
      </c>
      <c r="J22" s="13">
        <f>J21-J20</f>
        <v>-531476</v>
      </c>
      <c r="K22"/>
      <c r="L22"/>
      <c r="M22"/>
      <c r="N22"/>
      <c r="O22"/>
      <c r="P22"/>
      <c r="Q22"/>
      <c r="R22"/>
    </row>
  </sheetData>
  <mergeCells count="15">
    <mergeCell ref="G21:H21"/>
    <mergeCell ref="G22:H22"/>
    <mergeCell ref="G16:H16"/>
    <mergeCell ref="G17:H17"/>
    <mergeCell ref="G18:H18"/>
    <mergeCell ref="G19:H19"/>
    <mergeCell ref="G20:H2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8"/>
  <sheetViews>
    <sheetView workbookViewId="0">
      <pane ySplit="7" topLeftCell="A15" activePane="bottomLeft" state="frozen"/>
      <selection pane="bottomLeft" activeCell="J21" sqref="J2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SUM(D16:D18)</f>
        <v>5795301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J38*-1</f>
        <v>8914326</v>
      </c>
      <c r="J2" s="218"/>
      <c r="L2" s="219">
        <f>SUM(G16:G18)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5795301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98">
        <v>43470</v>
      </c>
      <c r="B19" s="99">
        <v>190182687</v>
      </c>
      <c r="C19" s="100">
        <v>75</v>
      </c>
      <c r="D19" s="34">
        <v>7731588</v>
      </c>
      <c r="E19" s="99"/>
      <c r="F19" s="100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98">
        <v>43470</v>
      </c>
      <c r="B20" s="99">
        <v>190182697</v>
      </c>
      <c r="C20" s="100">
        <v>6</v>
      </c>
      <c r="D20" s="34">
        <v>561925</v>
      </c>
      <c r="E20" s="99"/>
      <c r="F20" s="100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98">
        <v>43470</v>
      </c>
      <c r="B21" s="99">
        <v>190182724</v>
      </c>
      <c r="C21" s="100">
        <v>3</v>
      </c>
      <c r="D21" s="34">
        <v>214988</v>
      </c>
      <c r="E21" s="99"/>
      <c r="F21" s="100"/>
      <c r="G21" s="34"/>
      <c r="H21" s="102"/>
      <c r="I21" s="102">
        <v>8508501</v>
      </c>
      <c r="J21" s="34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98">
        <v>43472</v>
      </c>
      <c r="B22" s="99">
        <v>190182775</v>
      </c>
      <c r="C22" s="412">
        <v>49</v>
      </c>
      <c r="D22" s="34">
        <v>5089875</v>
      </c>
      <c r="E22" s="99"/>
      <c r="F22" s="100"/>
      <c r="G22" s="34"/>
      <c r="H22" s="102"/>
      <c r="I22" s="102"/>
      <c r="J22" s="34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98">
        <v>43472</v>
      </c>
      <c r="B23" s="99">
        <v>190182794</v>
      </c>
      <c r="C23" s="412">
        <v>16</v>
      </c>
      <c r="D23" s="34">
        <v>1930688</v>
      </c>
      <c r="E23" s="99"/>
      <c r="F23" s="100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98">
        <v>43472</v>
      </c>
      <c r="B24" s="99">
        <v>190182812</v>
      </c>
      <c r="C24" s="412">
        <v>16</v>
      </c>
      <c r="D24" s="34">
        <v>1893763</v>
      </c>
      <c r="E24" s="99"/>
      <c r="F24" s="100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98"/>
      <c r="B25" s="99"/>
      <c r="C25" s="412"/>
      <c r="D25" s="34"/>
      <c r="E25" s="99"/>
      <c r="F25" s="100"/>
      <c r="G25" s="34"/>
      <c r="H25" s="102"/>
      <c r="I25" s="102"/>
      <c r="J25" s="34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98"/>
      <c r="B26" s="99"/>
      <c r="C26" s="412"/>
      <c r="D26" s="34"/>
      <c r="E26" s="99"/>
      <c r="F26" s="100"/>
      <c r="G26" s="34"/>
      <c r="H26" s="102"/>
      <c r="I26" s="102"/>
      <c r="J26" s="34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98"/>
      <c r="B27" s="99"/>
      <c r="C27" s="412"/>
      <c r="D27" s="34"/>
      <c r="E27" s="99"/>
      <c r="F27" s="100"/>
      <c r="G27" s="34"/>
      <c r="H27" s="102"/>
      <c r="I27" s="102"/>
      <c r="J27" s="34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98"/>
      <c r="B28" s="99"/>
      <c r="C28" s="412"/>
      <c r="D28" s="34"/>
      <c r="E28" s="99"/>
      <c r="F28" s="100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  <c r="R28" s="138"/>
    </row>
    <row r="29" spans="1:18" x14ac:dyDescent="0.25">
      <c r="A29" s="235"/>
      <c r="B29" s="234"/>
      <c r="C29" s="240"/>
      <c r="D29" s="236"/>
      <c r="E29" s="234"/>
      <c r="F29" s="240"/>
      <c r="G29" s="236"/>
      <c r="H29" s="239"/>
      <c r="I29" s="239"/>
      <c r="J29" s="236"/>
    </row>
    <row r="30" spans="1:18" s="218" customFormat="1" x14ac:dyDescent="0.25">
      <c r="A30" s="226"/>
      <c r="B30" s="223" t="s">
        <v>11</v>
      </c>
      <c r="C30" s="232">
        <f>SUM(C8:C29)</f>
        <v>389</v>
      </c>
      <c r="D30" s="224">
        <f>SUM(D8:D29)</f>
        <v>41926154</v>
      </c>
      <c r="E30" s="223" t="s">
        <v>11</v>
      </c>
      <c r="F30" s="232">
        <f>SUM(F8:F29)</f>
        <v>2</v>
      </c>
      <c r="G30" s="224">
        <f>SUM(G8:G29)</f>
        <v>234588</v>
      </c>
      <c r="H30" s="232">
        <f>SUM(H8:H29)</f>
        <v>0</v>
      </c>
      <c r="I30" s="232">
        <f>SUM(I8:I29)</f>
        <v>32777240</v>
      </c>
      <c r="J30" s="224"/>
      <c r="K30" s="220"/>
      <c r="L30" s="220"/>
      <c r="M30" s="220"/>
      <c r="N30" s="220"/>
      <c r="O30" s="220"/>
      <c r="P30" s="220"/>
      <c r="Q30" s="220"/>
      <c r="R30" s="220"/>
    </row>
    <row r="31" spans="1:18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  <c r="K31" s="220"/>
      <c r="M31" s="220"/>
      <c r="N31" s="220"/>
      <c r="O31" s="220"/>
      <c r="P31" s="220"/>
      <c r="Q31" s="220"/>
      <c r="R31" s="220"/>
    </row>
    <row r="32" spans="1:18" x14ac:dyDescent="0.25">
      <c r="A32" s="225"/>
      <c r="B32" s="226"/>
      <c r="C32" s="240"/>
      <c r="D32" s="236"/>
      <c r="E32" s="223"/>
      <c r="F32" s="240"/>
      <c r="G32" s="428" t="s">
        <v>12</v>
      </c>
      <c r="H32" s="429"/>
      <c r="I32" s="236"/>
      <c r="J32" s="227">
        <f>SUM(D8:D29)</f>
        <v>41926154</v>
      </c>
      <c r="P32" s="220"/>
      <c r="Q32" s="220"/>
      <c r="R32" s="233"/>
    </row>
    <row r="33" spans="1:18" x14ac:dyDescent="0.25">
      <c r="A33" s="235"/>
      <c r="B33" s="234"/>
      <c r="C33" s="240"/>
      <c r="D33" s="236"/>
      <c r="E33" s="234"/>
      <c r="F33" s="240"/>
      <c r="G33" s="428" t="s">
        <v>13</v>
      </c>
      <c r="H33" s="429"/>
      <c r="I33" s="237"/>
      <c r="J33" s="227">
        <f>SUM(G8:G29)</f>
        <v>234588</v>
      </c>
      <c r="R33" s="233"/>
    </row>
    <row r="34" spans="1:18" x14ac:dyDescent="0.25">
      <c r="A34" s="228"/>
      <c r="B34" s="237"/>
      <c r="C34" s="240"/>
      <c r="D34" s="236"/>
      <c r="E34" s="234"/>
      <c r="F34" s="240"/>
      <c r="G34" s="428" t="s">
        <v>14</v>
      </c>
      <c r="H34" s="429"/>
      <c r="I34" s="229"/>
      <c r="J34" s="229">
        <f>J32-J33</f>
        <v>41691566</v>
      </c>
      <c r="L34" s="220"/>
      <c r="R34" s="233"/>
    </row>
    <row r="35" spans="1:18" x14ac:dyDescent="0.25">
      <c r="A35" s="235"/>
      <c r="B35" s="230"/>
      <c r="C35" s="240"/>
      <c r="D35" s="231"/>
      <c r="E35" s="234"/>
      <c r="F35" s="240"/>
      <c r="G35" s="428" t="s">
        <v>15</v>
      </c>
      <c r="H35" s="429"/>
      <c r="I35" s="237"/>
      <c r="J35" s="227">
        <f>SUM(H8:H29)</f>
        <v>0</v>
      </c>
      <c r="R35" s="233"/>
    </row>
    <row r="36" spans="1:18" x14ac:dyDescent="0.25">
      <c r="A36" s="235"/>
      <c r="B36" s="230"/>
      <c r="C36" s="240"/>
      <c r="D36" s="231"/>
      <c r="E36" s="234"/>
      <c r="F36" s="240"/>
      <c r="G36" s="428" t="s">
        <v>16</v>
      </c>
      <c r="H36" s="429"/>
      <c r="I36" s="237"/>
      <c r="J36" s="227">
        <f>J34+J35</f>
        <v>41691566</v>
      </c>
      <c r="R36" s="233"/>
    </row>
    <row r="37" spans="1:18" x14ac:dyDescent="0.25">
      <c r="A37" s="235"/>
      <c r="B37" s="230"/>
      <c r="C37" s="240"/>
      <c r="D37" s="231"/>
      <c r="E37" s="234"/>
      <c r="F37" s="240"/>
      <c r="G37" s="428" t="s">
        <v>5</v>
      </c>
      <c r="H37" s="429"/>
      <c r="I37" s="237"/>
      <c r="J37" s="227">
        <f>SUM(I8:I29)</f>
        <v>32777240</v>
      </c>
      <c r="R37" s="233"/>
    </row>
    <row r="38" spans="1:18" x14ac:dyDescent="0.25">
      <c r="A38" s="235"/>
      <c r="B38" s="230"/>
      <c r="C38" s="240"/>
      <c r="D38" s="231"/>
      <c r="E38" s="234"/>
      <c r="F38" s="240"/>
      <c r="G38" s="428" t="s">
        <v>31</v>
      </c>
      <c r="H38" s="429"/>
      <c r="I38" s="234" t="str">
        <f>IF(J38&gt;0,"SALDO",IF(J38&lt;0,"PIUTANG",IF(J38=0,"LUNAS")))</f>
        <v>PIUTANG</v>
      </c>
      <c r="J38" s="227">
        <f>J37-J36</f>
        <v>-8914326</v>
      </c>
      <c r="R38" s="233"/>
    </row>
  </sheetData>
  <mergeCells count="13">
    <mergeCell ref="G38:H38"/>
    <mergeCell ref="G32:H32"/>
    <mergeCell ref="G33:H33"/>
    <mergeCell ref="G34:H34"/>
    <mergeCell ref="G35:H35"/>
    <mergeCell ref="G36:H36"/>
    <mergeCell ref="G37:H37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65"/>
  <sheetViews>
    <sheetView zoomScaleNormal="100" workbookViewId="0">
      <pane ySplit="7" topLeftCell="A26" activePane="bottomLeft" state="frozen"/>
      <selection pane="bottomLeft" activeCell="E34" sqref="E3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SUM(D8:D29)</f>
        <v>16134570</v>
      </c>
      <c r="N1" s="219">
        <v>10446975</v>
      </c>
      <c r="O1" s="219">
        <f>N1-M1</f>
        <v>-5687595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J59*-1</f>
        <v>5331189</v>
      </c>
      <c r="J2" s="218"/>
      <c r="M2" s="219">
        <f>SUM(G8:G29)</f>
        <v>287274</v>
      </c>
      <c r="N2" s="219">
        <v>197400</v>
      </c>
      <c r="O2" s="219">
        <f>N2-M2</f>
        <v>-89874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15847296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98">
        <v>43470</v>
      </c>
      <c r="B29" s="99">
        <v>190182692</v>
      </c>
      <c r="C29" s="100">
        <v>4</v>
      </c>
      <c r="D29" s="34">
        <v>454300</v>
      </c>
      <c r="E29" s="101"/>
      <c r="F29" s="99"/>
      <c r="G29" s="34"/>
      <c r="H29" s="102"/>
      <c r="I29" s="102"/>
      <c r="J29" s="34"/>
      <c r="K29" s="233"/>
      <c r="L29" s="233"/>
      <c r="M29" s="233"/>
      <c r="N29" s="233"/>
      <c r="O29" s="233"/>
      <c r="P29" s="233"/>
    </row>
    <row r="30" spans="1:16" x14ac:dyDescent="0.25">
      <c r="A30" s="98">
        <v>43470</v>
      </c>
      <c r="B30" s="99">
        <v>190182693</v>
      </c>
      <c r="C30" s="100">
        <v>9</v>
      </c>
      <c r="D30" s="34">
        <v>865025</v>
      </c>
      <c r="E30" s="101"/>
      <c r="F30" s="99"/>
      <c r="G30" s="34"/>
      <c r="H30" s="102"/>
      <c r="I30" s="102"/>
      <c r="J30" s="34"/>
      <c r="K30" s="233"/>
      <c r="L30" s="233"/>
      <c r="M30" s="233"/>
      <c r="N30" s="233"/>
      <c r="O30" s="233"/>
      <c r="P30" s="233"/>
    </row>
    <row r="31" spans="1:16" x14ac:dyDescent="0.25">
      <c r="A31" s="98">
        <v>43470</v>
      </c>
      <c r="B31" s="99">
        <v>190182715</v>
      </c>
      <c r="C31" s="100">
        <v>9</v>
      </c>
      <c r="D31" s="34">
        <v>955063</v>
      </c>
      <c r="E31" s="101"/>
      <c r="F31" s="99"/>
      <c r="G31" s="34"/>
      <c r="H31" s="102"/>
      <c r="I31" s="102"/>
      <c r="J31" s="34"/>
      <c r="K31" s="233"/>
      <c r="L31" s="233"/>
      <c r="M31" s="233"/>
      <c r="N31" s="233"/>
      <c r="O31" s="233"/>
      <c r="P31" s="233"/>
    </row>
    <row r="32" spans="1:16" x14ac:dyDescent="0.25">
      <c r="A32" s="98">
        <v>43470</v>
      </c>
      <c r="B32" s="99">
        <v>190182716</v>
      </c>
      <c r="C32" s="100">
        <v>1</v>
      </c>
      <c r="D32" s="34">
        <v>123638</v>
      </c>
      <c r="E32" s="101"/>
      <c r="F32" s="99"/>
      <c r="G32" s="34"/>
      <c r="H32" s="102"/>
      <c r="I32" s="102"/>
      <c r="J32" s="34"/>
      <c r="K32" s="233"/>
      <c r="L32" s="233"/>
      <c r="M32" s="233"/>
      <c r="N32" s="233"/>
      <c r="O32" s="233"/>
      <c r="P32" s="233"/>
    </row>
    <row r="33" spans="1:16" x14ac:dyDescent="0.25">
      <c r="A33" s="98">
        <v>43470</v>
      </c>
      <c r="B33" s="99">
        <v>190182721</v>
      </c>
      <c r="C33" s="100">
        <v>2</v>
      </c>
      <c r="D33" s="34">
        <v>291463</v>
      </c>
      <c r="E33" s="101"/>
      <c r="F33" s="99"/>
      <c r="G33" s="34"/>
      <c r="H33" s="102"/>
      <c r="I33" s="102"/>
      <c r="J33" s="34"/>
      <c r="K33" s="233"/>
      <c r="L33" s="233"/>
      <c r="M33" s="233"/>
      <c r="N33" s="233"/>
      <c r="O33" s="233"/>
      <c r="P33" s="233"/>
    </row>
    <row r="34" spans="1:16" x14ac:dyDescent="0.25">
      <c r="A34" s="98">
        <v>43472</v>
      </c>
      <c r="B34" s="99">
        <v>190182782</v>
      </c>
      <c r="C34" s="100">
        <v>2</v>
      </c>
      <c r="D34" s="34">
        <v>241325</v>
      </c>
      <c r="E34" s="101">
        <v>190046759</v>
      </c>
      <c r="F34" s="99">
        <v>2</v>
      </c>
      <c r="G34" s="34">
        <v>224788</v>
      </c>
      <c r="H34" s="102"/>
      <c r="I34" s="102"/>
      <c r="J34" s="34"/>
      <c r="K34" s="233"/>
      <c r="L34" s="233"/>
      <c r="M34" s="233"/>
      <c r="N34" s="233"/>
      <c r="O34" s="233"/>
      <c r="P34" s="233"/>
    </row>
    <row r="35" spans="1:16" x14ac:dyDescent="0.25">
      <c r="A35" s="98">
        <v>43472</v>
      </c>
      <c r="B35" s="99">
        <v>190182796</v>
      </c>
      <c r="C35" s="100">
        <v>8</v>
      </c>
      <c r="D35" s="34">
        <v>825300</v>
      </c>
      <c r="E35" s="101"/>
      <c r="F35" s="99"/>
      <c r="G35" s="34"/>
      <c r="H35" s="102"/>
      <c r="I35" s="102"/>
      <c r="J35" s="34"/>
      <c r="K35" s="233"/>
      <c r="L35" s="233"/>
      <c r="M35" s="233"/>
      <c r="N35" s="233"/>
      <c r="O35" s="233"/>
      <c r="P35" s="233"/>
    </row>
    <row r="36" spans="1:16" x14ac:dyDescent="0.25">
      <c r="A36" s="98">
        <v>43472</v>
      </c>
      <c r="B36" s="99">
        <v>190182797</v>
      </c>
      <c r="C36" s="100">
        <v>4</v>
      </c>
      <c r="D36" s="34">
        <v>413963</v>
      </c>
      <c r="E36" s="101"/>
      <c r="F36" s="99"/>
      <c r="G36" s="34"/>
      <c r="H36" s="102"/>
      <c r="I36" s="102"/>
      <c r="J36" s="34"/>
      <c r="K36" s="233"/>
      <c r="L36" s="233"/>
      <c r="M36" s="233"/>
      <c r="N36" s="233"/>
      <c r="O36" s="233"/>
      <c r="P36" s="233"/>
    </row>
    <row r="37" spans="1:16" x14ac:dyDescent="0.25">
      <c r="A37" s="98">
        <v>43472</v>
      </c>
      <c r="B37" s="99">
        <v>190182820</v>
      </c>
      <c r="C37" s="100">
        <v>10</v>
      </c>
      <c r="D37" s="34">
        <v>1128663</v>
      </c>
      <c r="E37" s="101"/>
      <c r="F37" s="99"/>
      <c r="G37" s="34"/>
      <c r="H37" s="102"/>
      <c r="I37" s="102"/>
      <c r="J37" s="34"/>
      <c r="K37" s="233"/>
      <c r="L37" s="233"/>
      <c r="M37" s="233"/>
      <c r="N37" s="233"/>
      <c r="O37" s="233"/>
      <c r="P37" s="233"/>
    </row>
    <row r="38" spans="1:16" x14ac:dyDescent="0.25">
      <c r="A38" s="98">
        <v>43472</v>
      </c>
      <c r="B38" s="99">
        <v>190182821</v>
      </c>
      <c r="C38" s="100">
        <v>3</v>
      </c>
      <c r="D38" s="34">
        <v>257250</v>
      </c>
      <c r="E38" s="101"/>
      <c r="F38" s="99"/>
      <c r="G38" s="34"/>
      <c r="H38" s="102"/>
      <c r="I38" s="102"/>
      <c r="J38" s="34"/>
      <c r="K38" s="233"/>
      <c r="L38" s="233"/>
      <c r="M38" s="233"/>
      <c r="N38" s="233"/>
      <c r="O38" s="233"/>
      <c r="P38" s="233"/>
    </row>
    <row r="39" spans="1:16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  <c r="K39" s="233"/>
      <c r="L39" s="233"/>
      <c r="M39" s="233"/>
      <c r="N39" s="233"/>
      <c r="O39" s="233"/>
      <c r="P39" s="233"/>
    </row>
    <row r="40" spans="1:16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  <c r="K40" s="233"/>
      <c r="L40" s="233"/>
      <c r="M40" s="233"/>
      <c r="N40" s="233"/>
      <c r="O40" s="233"/>
      <c r="P40" s="233"/>
    </row>
    <row r="41" spans="1:16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  <c r="K41" s="233"/>
      <c r="L41" s="233"/>
      <c r="M41" s="233"/>
      <c r="N41" s="233"/>
      <c r="O41" s="233"/>
      <c r="P41" s="233"/>
    </row>
    <row r="42" spans="1:16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  <c r="K42" s="233"/>
      <c r="L42" s="233"/>
      <c r="M42" s="233"/>
      <c r="N42" s="233"/>
      <c r="O42" s="233"/>
      <c r="P42" s="233"/>
    </row>
    <row r="43" spans="1:16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  <c r="K43" s="233"/>
      <c r="L43" s="233"/>
      <c r="M43" s="233"/>
      <c r="N43" s="233"/>
      <c r="O43" s="233"/>
      <c r="P43" s="233"/>
    </row>
    <row r="44" spans="1:16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  <c r="K44" s="233"/>
      <c r="L44" s="233"/>
      <c r="M44" s="233"/>
      <c r="N44" s="233"/>
      <c r="O44" s="233"/>
      <c r="P44" s="233"/>
    </row>
    <row r="45" spans="1:16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  <c r="K45" s="233"/>
      <c r="L45" s="233"/>
      <c r="M45" s="233"/>
      <c r="N45" s="233"/>
      <c r="O45" s="233"/>
      <c r="P45" s="233"/>
    </row>
    <row r="46" spans="1:16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  <c r="K46" s="233"/>
      <c r="L46" s="233"/>
      <c r="M46" s="233"/>
      <c r="N46" s="233"/>
      <c r="O46" s="233"/>
      <c r="P46" s="233"/>
    </row>
    <row r="47" spans="1:16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  <c r="K47" s="233"/>
      <c r="L47" s="233"/>
      <c r="M47" s="233"/>
      <c r="N47" s="233"/>
      <c r="O47" s="233"/>
      <c r="P47" s="233"/>
    </row>
    <row r="48" spans="1:16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  <c r="K48" s="233"/>
      <c r="L48" s="233"/>
      <c r="M48" s="233"/>
      <c r="N48" s="233"/>
      <c r="O48" s="233"/>
      <c r="P48" s="233"/>
    </row>
    <row r="49" spans="1:16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233"/>
      <c r="L49" s="233"/>
      <c r="M49" s="233"/>
      <c r="N49" s="233"/>
      <c r="O49" s="233"/>
      <c r="P49" s="233"/>
    </row>
    <row r="50" spans="1:16" x14ac:dyDescent="0.25">
      <c r="A50" s="235"/>
      <c r="B50" s="234"/>
      <c r="C50" s="240"/>
      <c r="D50" s="236"/>
      <c r="E50" s="237"/>
      <c r="F50" s="234"/>
      <c r="G50" s="236"/>
      <c r="H50" s="239"/>
      <c r="I50" s="239"/>
      <c r="J50" s="236"/>
      <c r="K50" s="233"/>
      <c r="L50" s="233"/>
      <c r="M50" s="233"/>
      <c r="N50" s="233"/>
      <c r="O50" s="233"/>
      <c r="P50" s="233"/>
    </row>
    <row r="51" spans="1:16" x14ac:dyDescent="0.25">
      <c r="A51" s="235"/>
      <c r="B51" s="223" t="s">
        <v>11</v>
      </c>
      <c r="C51" s="232">
        <f>SUM(C8:C50)</f>
        <v>196</v>
      </c>
      <c r="D51" s="224"/>
      <c r="E51" s="223" t="s">
        <v>11</v>
      </c>
      <c r="F51" s="223">
        <f>SUM(F8:F50)</f>
        <v>5</v>
      </c>
      <c r="G51" s="224">
        <f>SUM(G8:G50)</f>
        <v>512062</v>
      </c>
      <c r="H51" s="239"/>
      <c r="I51" s="239"/>
      <c r="J51" s="236"/>
      <c r="K51" s="233"/>
      <c r="L51" s="233"/>
      <c r="M51" s="233"/>
      <c r="N51" s="233"/>
      <c r="O51" s="233"/>
      <c r="P51" s="233"/>
    </row>
    <row r="52" spans="1:16" x14ac:dyDescent="0.25">
      <c r="A52" s="235"/>
      <c r="B52" s="223"/>
      <c r="C52" s="232"/>
      <c r="D52" s="224"/>
      <c r="E52" s="237"/>
      <c r="F52" s="234"/>
      <c r="G52" s="236"/>
      <c r="H52" s="239"/>
      <c r="I52" s="239"/>
      <c r="J52" s="236"/>
      <c r="K52" s="233"/>
      <c r="L52" s="233"/>
      <c r="M52" s="233"/>
      <c r="N52" s="233"/>
      <c r="O52" s="233"/>
      <c r="P52" s="233"/>
    </row>
    <row r="53" spans="1:16" x14ac:dyDescent="0.25">
      <c r="A53" s="225"/>
      <c r="B53" s="226"/>
      <c r="C53" s="240"/>
      <c r="D53" s="236"/>
      <c r="E53" s="223"/>
      <c r="F53" s="234"/>
      <c r="G53" s="413" t="s">
        <v>12</v>
      </c>
      <c r="H53" s="413"/>
      <c r="I53" s="239"/>
      <c r="J53" s="227">
        <f>SUM(D8:D50)</f>
        <v>21236260</v>
      </c>
      <c r="K53" s="233"/>
      <c r="L53" s="233"/>
      <c r="M53" s="233"/>
      <c r="N53" s="233"/>
      <c r="O53" s="233"/>
      <c r="P53" s="233"/>
    </row>
    <row r="54" spans="1:16" x14ac:dyDescent="0.25">
      <c r="A54" s="235"/>
      <c r="B54" s="234"/>
      <c r="C54" s="240"/>
      <c r="D54" s="236"/>
      <c r="E54" s="223"/>
      <c r="F54" s="234"/>
      <c r="G54" s="413" t="s">
        <v>13</v>
      </c>
      <c r="H54" s="413"/>
      <c r="I54" s="239"/>
      <c r="J54" s="227">
        <f>SUM(G8:G50)</f>
        <v>512062</v>
      </c>
    </row>
    <row r="55" spans="1:16" x14ac:dyDescent="0.25">
      <c r="A55" s="228"/>
      <c r="B55" s="237"/>
      <c r="C55" s="240"/>
      <c r="D55" s="236"/>
      <c r="E55" s="237"/>
      <c r="F55" s="234"/>
      <c r="G55" s="413" t="s">
        <v>14</v>
      </c>
      <c r="H55" s="413"/>
      <c r="I55" s="41"/>
      <c r="J55" s="229">
        <f>J53-J54</f>
        <v>20724198</v>
      </c>
    </row>
    <row r="56" spans="1:16" x14ac:dyDescent="0.25">
      <c r="A56" s="235"/>
      <c r="B56" s="230"/>
      <c r="C56" s="240"/>
      <c r="D56" s="231"/>
      <c r="E56" s="237"/>
      <c r="F56" s="223"/>
      <c r="G56" s="413" t="s">
        <v>15</v>
      </c>
      <c r="H56" s="413"/>
      <c r="I56" s="239"/>
      <c r="J56" s="227">
        <f>SUM(H8:H52)</f>
        <v>0</v>
      </c>
    </row>
    <row r="57" spans="1:16" x14ac:dyDescent="0.25">
      <c r="A57" s="235"/>
      <c r="B57" s="230"/>
      <c r="C57" s="240"/>
      <c r="D57" s="231"/>
      <c r="E57" s="237"/>
      <c r="F57" s="223"/>
      <c r="G57" s="413" t="s">
        <v>16</v>
      </c>
      <c r="H57" s="413"/>
      <c r="I57" s="239"/>
      <c r="J57" s="227">
        <f>J55+J56</f>
        <v>20724198</v>
      </c>
    </row>
    <row r="58" spans="1:16" x14ac:dyDescent="0.25">
      <c r="A58" s="235"/>
      <c r="B58" s="230"/>
      <c r="C58" s="240"/>
      <c r="D58" s="231"/>
      <c r="E58" s="237"/>
      <c r="F58" s="234"/>
      <c r="G58" s="413" t="s">
        <v>5</v>
      </c>
      <c r="H58" s="413"/>
      <c r="I58" s="239"/>
      <c r="J58" s="227">
        <f>SUM(I8:I52)</f>
        <v>15393009</v>
      </c>
    </row>
    <row r="59" spans="1:16" x14ac:dyDescent="0.25">
      <c r="A59" s="235"/>
      <c r="B59" s="230"/>
      <c r="C59" s="240"/>
      <c r="D59" s="231"/>
      <c r="E59" s="237"/>
      <c r="F59" s="234"/>
      <c r="G59" s="413" t="s">
        <v>31</v>
      </c>
      <c r="H59" s="413"/>
      <c r="I59" s="240" t="str">
        <f>IF(J59&gt;0,"SALDO",IF(J59&lt;0,"PIUTANG",IF(J59=0,"LUNAS")))</f>
        <v>PIUTANG</v>
      </c>
      <c r="J59" s="227">
        <f>J58-J57</f>
        <v>-5331189</v>
      </c>
    </row>
    <row r="60" spans="1:16" x14ac:dyDescent="0.25">
      <c r="F60" s="219"/>
      <c r="G60" s="219"/>
      <c r="J60" s="219"/>
    </row>
    <row r="61" spans="1:16" x14ac:dyDescent="0.25">
      <c r="C61" s="219"/>
      <c r="D61" s="219"/>
      <c r="F61" s="219"/>
      <c r="G61" s="219"/>
      <c r="J61" s="219"/>
      <c r="L61" s="233"/>
      <c r="M61" s="233"/>
      <c r="N61" s="233"/>
      <c r="O61" s="233"/>
      <c r="P61" s="233"/>
    </row>
    <row r="62" spans="1:16" x14ac:dyDescent="0.25">
      <c r="C62" s="219"/>
      <c r="D62" s="219"/>
      <c r="F62" s="219"/>
      <c r="G62" s="219"/>
      <c r="J62" s="219"/>
      <c r="L62" s="233"/>
      <c r="M62" s="233"/>
      <c r="N62" s="233"/>
      <c r="O62" s="233"/>
      <c r="P62" s="233"/>
    </row>
    <row r="63" spans="1:16" x14ac:dyDescent="0.25">
      <c r="C63" s="219"/>
      <c r="D63" s="219"/>
      <c r="F63" s="219"/>
      <c r="G63" s="219"/>
      <c r="J63" s="219"/>
      <c r="L63" s="233"/>
      <c r="M63" s="233"/>
      <c r="N63" s="233"/>
      <c r="O63" s="233"/>
      <c r="P63" s="233"/>
    </row>
    <row r="64" spans="1:16" x14ac:dyDescent="0.25">
      <c r="C64" s="219"/>
      <c r="D64" s="219"/>
      <c r="F64" s="219"/>
      <c r="G64" s="219"/>
      <c r="J64" s="219"/>
      <c r="L64" s="233"/>
      <c r="M64" s="233"/>
      <c r="N64" s="233"/>
      <c r="O64" s="233"/>
      <c r="P64" s="233"/>
    </row>
    <row r="65" spans="3:16" x14ac:dyDescent="0.25">
      <c r="C65" s="219"/>
      <c r="D65" s="219"/>
      <c r="L65" s="233"/>
      <c r="M65" s="233"/>
      <c r="N65" s="233"/>
      <c r="O65" s="233"/>
      <c r="P65" s="233"/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L98"/>
  <sheetViews>
    <sheetView workbookViewId="0">
      <pane ySplit="7" topLeftCell="A8" activePane="bottomLeft" state="frozen"/>
      <selection pane="bottomLeft" activeCell="F18" sqref="F1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6384" width="9.140625" style="233"/>
  </cols>
  <sheetData>
    <row r="1" spans="1:12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SUM(D8:D17)</f>
        <v>2036340</v>
      </c>
    </row>
    <row r="2" spans="1:12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559545</v>
      </c>
      <c r="J2" s="218"/>
      <c r="L2" s="219">
        <v>2089845</v>
      </c>
    </row>
    <row r="3" spans="1:12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I2-L2</f>
        <v>-1530300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2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2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2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2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2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2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2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2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2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2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98">
        <v>43472</v>
      </c>
      <c r="B18" s="99">
        <v>19000017</v>
      </c>
      <c r="C18" s="100">
        <v>5</v>
      </c>
      <c r="D18" s="34">
        <v>196050</v>
      </c>
      <c r="E18" s="101"/>
      <c r="F18" s="99"/>
      <c r="G18" s="34"/>
      <c r="H18" s="102"/>
      <c r="I18" s="102"/>
      <c r="J18" s="34"/>
    </row>
    <row r="19" spans="1:10" x14ac:dyDescent="0.25">
      <c r="A19" s="98">
        <v>43472</v>
      </c>
      <c r="B19" s="99">
        <v>19000018</v>
      </c>
      <c r="C19" s="100">
        <v>2</v>
      </c>
      <c r="D19" s="34">
        <v>95400</v>
      </c>
      <c r="E19" s="101"/>
      <c r="F19" s="99"/>
      <c r="G19" s="34"/>
      <c r="H19" s="102"/>
      <c r="I19" s="102"/>
      <c r="J19" s="34"/>
    </row>
    <row r="20" spans="1:10" x14ac:dyDescent="0.25">
      <c r="A20" s="98">
        <v>43472</v>
      </c>
      <c r="B20" s="99">
        <v>19000019</v>
      </c>
      <c r="C20" s="100">
        <v>6</v>
      </c>
      <c r="D20" s="34">
        <v>215595</v>
      </c>
      <c r="E20" s="101"/>
      <c r="F20" s="99"/>
      <c r="G20" s="34"/>
      <c r="H20" s="102"/>
      <c r="I20" s="102"/>
      <c r="J20" s="34"/>
    </row>
    <row r="21" spans="1:10" x14ac:dyDescent="0.25">
      <c r="A21" s="98">
        <v>43472</v>
      </c>
      <c r="B21" s="99">
        <v>19000020</v>
      </c>
      <c r="C21" s="100">
        <v>1</v>
      </c>
      <c r="D21" s="34">
        <v>52500</v>
      </c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52</v>
      </c>
      <c r="D84" s="224"/>
      <c r="E84" s="223" t="s">
        <v>11</v>
      </c>
      <c r="F84" s="223">
        <f>SUM(F8:F83)</f>
        <v>0</v>
      </c>
      <c r="G84" s="224">
        <f>SUM(G8:G83)</f>
        <v>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2595885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0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2595885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2595885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2036340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-559545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B12" sqref="B12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 t="e">
        <f>SUM(#REF!)</f>
        <v>#REF!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J25*-1</f>
        <v>4396189</v>
      </c>
      <c r="J2" s="218"/>
      <c r="L2" s="238" t="e">
        <f>SUM(#REF!)</f>
        <v>#REF!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 t="e">
        <f>L1-L2</f>
        <v>#REF!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/>
      <c r="B13" s="99"/>
      <c r="C13" s="253"/>
      <c r="D13" s="34"/>
      <c r="E13" s="101"/>
      <c r="F13" s="99"/>
      <c r="G13" s="34"/>
      <c r="H13" s="101"/>
      <c r="I13" s="102"/>
      <c r="J13" s="34"/>
      <c r="L13" s="238"/>
    </row>
    <row r="14" spans="1:13" x14ac:dyDescent="0.25">
      <c r="A14" s="98"/>
      <c r="B14" s="99"/>
      <c r="C14" s="253"/>
      <c r="D14" s="34"/>
      <c r="E14" s="101"/>
      <c r="F14" s="99"/>
      <c r="G14" s="34"/>
      <c r="H14" s="101"/>
      <c r="I14" s="102"/>
      <c r="J14" s="34"/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58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3" t="s">
        <v>12</v>
      </c>
      <c r="H19" s="413"/>
      <c r="I19" s="239"/>
      <c r="J19" s="227">
        <f>SUM(D8:D16)</f>
        <v>6690339</v>
      </c>
    </row>
    <row r="20" spans="1:10" x14ac:dyDescent="0.25">
      <c r="A20" s="235"/>
      <c r="B20" s="234"/>
      <c r="C20" s="26"/>
      <c r="D20" s="236"/>
      <c r="E20" s="237"/>
      <c r="F20" s="234"/>
      <c r="G20" s="413" t="s">
        <v>13</v>
      </c>
      <c r="H20" s="413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3" t="s">
        <v>14</v>
      </c>
      <c r="H21" s="413"/>
      <c r="I21" s="41"/>
      <c r="J21" s="229">
        <f>J19-J20</f>
        <v>6690339</v>
      </c>
    </row>
    <row r="22" spans="1:10" x14ac:dyDescent="0.25">
      <c r="A22" s="235"/>
      <c r="B22" s="230"/>
      <c r="C22" s="26"/>
      <c r="D22" s="231"/>
      <c r="E22" s="237"/>
      <c r="F22" s="234"/>
      <c r="G22" s="413" t="s">
        <v>15</v>
      </c>
      <c r="H22" s="413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3" t="s">
        <v>16</v>
      </c>
      <c r="H23" s="413"/>
      <c r="I23" s="239"/>
      <c r="J23" s="227">
        <f>J21+J22</f>
        <v>6690339</v>
      </c>
    </row>
    <row r="24" spans="1:10" x14ac:dyDescent="0.25">
      <c r="A24" s="235"/>
      <c r="B24" s="230"/>
      <c r="C24" s="26"/>
      <c r="D24" s="231"/>
      <c r="E24" s="237"/>
      <c r="F24" s="234"/>
      <c r="G24" s="413" t="s">
        <v>5</v>
      </c>
      <c r="H24" s="413"/>
      <c r="I24" s="239"/>
      <c r="J24" s="227">
        <f>SUM(I8:I17)</f>
        <v>2294150</v>
      </c>
    </row>
    <row r="25" spans="1:10" x14ac:dyDescent="0.25">
      <c r="A25" s="235"/>
      <c r="B25" s="230"/>
      <c r="C25" s="26"/>
      <c r="D25" s="231"/>
      <c r="E25" s="237"/>
      <c r="F25" s="234"/>
      <c r="G25" s="413" t="s">
        <v>31</v>
      </c>
      <c r="H25" s="413"/>
      <c r="I25" s="240" t="str">
        <f>IF(J25&gt;0,"SALDO",IF(J25&lt;0,"PIUTANG",IF(J25=0,"LUNAS")))</f>
        <v>PIUTANG</v>
      </c>
      <c r="J25" s="227">
        <f>J24-J23</f>
        <v>-4396189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2" activePane="bottomLeft" state="frozen"/>
      <selection pane="bottomLeft" activeCell="B81" sqref="B8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SUM(D78:D80)</f>
        <v>693000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680575</v>
      </c>
      <c r="J2" s="20"/>
      <c r="L2" s="37">
        <f>SUM(G78:G80)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693000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414</v>
      </c>
      <c r="D86" s="9"/>
      <c r="E86" s="8" t="s">
        <v>11</v>
      </c>
      <c r="F86" s="8">
        <f>SUM(F8:F85)</f>
        <v>117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46344478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13807935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32536543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32536543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-680575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2018-11-26T06:12:22Z</cp:lastPrinted>
  <dcterms:created xsi:type="dcterms:W3CDTF">2016-05-07T01:49:09Z</dcterms:created>
  <dcterms:modified xsi:type="dcterms:W3CDTF">2019-01-07T10:47:48Z</dcterms:modified>
</cp:coreProperties>
</file>