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9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Bentang!$A$1:$J$92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ST'!$A$5:$J$37</definedName>
    <definedName name="_xlnm.Print_Area" localSheetId="28">Widya!$A$1:$J$25</definedName>
    <definedName name="_xlnm.Print_Area" localSheetId="7">Yuan!$N$8:$N$18</definedName>
  </definedNames>
  <calcPr calcId="144525"/>
</workbook>
</file>

<file path=xl/calcChain.xml><?xml version="1.0" encoding="utf-8"?>
<calcChain xmlns="http://schemas.openxmlformats.org/spreadsheetml/2006/main">
  <c r="B9" i="15" l="1"/>
  <c r="B5" i="15"/>
  <c r="L2" i="58" l="1"/>
  <c r="L1" i="58"/>
  <c r="L2" i="61" l="1"/>
  <c r="L1" i="61"/>
  <c r="B13" i="15" l="1"/>
  <c r="B11" i="15"/>
  <c r="L1" i="2" l="1"/>
  <c r="L2" i="54"/>
  <c r="L1" i="54"/>
  <c r="N2" i="16" l="1"/>
  <c r="M2" i="57" l="1"/>
  <c r="L1" i="64" l="1"/>
  <c r="M1" i="57" l="1"/>
  <c r="L2" i="2" l="1"/>
  <c r="L23" i="56" l="1"/>
  <c r="M2" i="58" l="1"/>
  <c r="M1" i="58"/>
  <c r="L2" i="35" l="1"/>
  <c r="L1" i="35"/>
  <c r="B20" i="15" l="1"/>
  <c r="L2" i="12" l="1"/>
  <c r="L1" i="12"/>
  <c r="M2" i="2"/>
  <c r="M1" i="2"/>
  <c r="N1" i="54" l="1"/>
  <c r="N2" i="54"/>
  <c r="L3" i="58" l="1"/>
  <c r="L66" i="62" l="1"/>
  <c r="L678" i="63" l="1"/>
  <c r="L677" i="63"/>
  <c r="J91" i="64"/>
  <c r="J89" i="64"/>
  <c r="J87" i="64"/>
  <c r="J86" i="64"/>
  <c r="G84" i="64"/>
  <c r="F84" i="64"/>
  <c r="C84" i="64"/>
  <c r="J88" i="64" l="1"/>
  <c r="J90" i="64" s="1"/>
  <c r="J92" i="64" s="1"/>
  <c r="I2" i="64" s="1"/>
  <c r="L679" i="63"/>
  <c r="C21" i="15" l="1"/>
  <c r="L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4" i="61" l="1"/>
  <c r="J22" i="61"/>
  <c r="J20" i="61"/>
  <c r="J19" i="61"/>
  <c r="F17" i="61"/>
  <c r="C17" i="61"/>
  <c r="J21" i="61" l="1"/>
  <c r="J23" i="61" s="1"/>
  <c r="J25" i="61" s="1"/>
  <c r="I25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54" i="58" l="1"/>
  <c r="J52" i="58"/>
  <c r="J50" i="58"/>
  <c r="J49" i="58"/>
  <c r="I47" i="58"/>
  <c r="H47" i="58"/>
  <c r="G47" i="58"/>
  <c r="F47" i="58"/>
  <c r="D47" i="58"/>
  <c r="C47" i="58"/>
  <c r="M3" i="58"/>
  <c r="N3" i="58" l="1"/>
  <c r="J51" i="58"/>
  <c r="J53" i="58" s="1"/>
  <c r="J55" i="58" s="1"/>
  <c r="I55" i="58" l="1"/>
  <c r="I2" i="58"/>
  <c r="C8" i="15" s="1"/>
  <c r="J65" i="57" l="1"/>
  <c r="J63" i="57"/>
  <c r="J61" i="57"/>
  <c r="J60" i="57"/>
  <c r="G58" i="57"/>
  <c r="F58" i="57"/>
  <c r="C58" i="57"/>
  <c r="J62" i="57" l="1"/>
  <c r="J64" i="57" s="1"/>
  <c r="J66" i="57" s="1"/>
  <c r="I66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1" i="55"/>
  <c r="J89" i="55"/>
  <c r="J87" i="55"/>
  <c r="J86" i="55"/>
  <c r="G84" i="55"/>
  <c r="F84" i="55"/>
  <c r="C84" i="55"/>
  <c r="M1" i="56" l="1"/>
  <c r="J88" i="55"/>
  <c r="J90" i="55" s="1"/>
  <c r="J92" i="55" s="1"/>
  <c r="I92" i="55" s="1"/>
  <c r="I2" i="55" l="1"/>
  <c r="C9" i="15" s="1"/>
  <c r="I42" i="30" l="1"/>
  <c r="I44" i="30"/>
  <c r="I37" i="18" l="1"/>
  <c r="I39" i="18"/>
  <c r="L3" i="12" l="1"/>
  <c r="B17" i="15" l="1"/>
  <c r="B14" i="15"/>
  <c r="J36" i="54" l="1"/>
  <c r="J34" i="54"/>
  <c r="J32" i="54"/>
  <c r="J31" i="54"/>
  <c r="I29" i="54"/>
  <c r="H29" i="54"/>
  <c r="G29" i="54"/>
  <c r="F29" i="54"/>
  <c r="D29" i="54"/>
  <c r="C29" i="54"/>
  <c r="J33" i="54" l="1"/>
  <c r="J35" i="54" s="1"/>
  <c r="J37" i="54" s="1"/>
  <c r="I2" i="54" s="1"/>
  <c r="C5" i="15" s="1"/>
  <c r="L3" i="54"/>
  <c r="N3" i="54" s="1"/>
  <c r="I37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</commentList>
</comments>
</file>

<file path=xl/sharedStrings.xml><?xml version="1.0" encoding="utf-8"?>
<sst xmlns="http://schemas.openxmlformats.org/spreadsheetml/2006/main" count="2079" uniqueCount="224">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</sst>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7"/>
  <sheetViews>
    <sheetView zoomScaleNormal="100" workbookViewId="0">
      <pane ySplit="7" topLeftCell="A17" activePane="bottomLeft" state="frozen"/>
      <selection pane="bottomLeft" activeCell="B27" sqref="B2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SUM(D8:D18)</f>
        <v>7428578</v>
      </c>
      <c r="M1" s="238">
        <v>6205588</v>
      </c>
      <c r="N1" s="238">
        <f>L1-M1</f>
        <v>1222990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J37*-1</f>
        <v>5099239</v>
      </c>
      <c r="J2" s="218"/>
      <c r="L2" s="276">
        <f>SUM(G8:G18)</f>
        <v>317625</v>
      </c>
      <c r="M2" s="238">
        <v>519138</v>
      </c>
      <c r="N2" s="238">
        <f>L2-M2</f>
        <v>-201513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7110953</v>
      </c>
      <c r="M3" s="238">
        <f>M1-M2</f>
        <v>5686450</v>
      </c>
      <c r="N3" s="238">
        <f>L3+M3</f>
        <v>12797403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98">
        <v>43472</v>
      </c>
      <c r="B19" s="99">
        <v>190182780</v>
      </c>
      <c r="C19" s="412">
        <v>1</v>
      </c>
      <c r="D19" s="34">
        <v>127225</v>
      </c>
      <c r="E19" s="101">
        <v>190046763</v>
      </c>
      <c r="F19" s="100">
        <v>8</v>
      </c>
      <c r="G19" s="34">
        <v>790125</v>
      </c>
      <c r="H19" s="101"/>
      <c r="I19" s="102"/>
      <c r="J19" s="34"/>
    </row>
    <row r="20" spans="1:10" ht="15.75" customHeight="1" x14ac:dyDescent="0.25">
      <c r="A20" s="98">
        <v>43472</v>
      </c>
      <c r="B20" s="99">
        <v>190182800</v>
      </c>
      <c r="C20" s="412">
        <v>13</v>
      </c>
      <c r="D20" s="34">
        <v>1216163</v>
      </c>
      <c r="E20" s="101"/>
      <c r="F20" s="100"/>
      <c r="G20" s="34"/>
      <c r="H20" s="101"/>
      <c r="I20" s="102"/>
      <c r="J20" s="34"/>
    </row>
    <row r="21" spans="1:10" ht="15.75" customHeight="1" x14ac:dyDescent="0.25">
      <c r="A21" s="98">
        <v>43472</v>
      </c>
      <c r="B21" s="99">
        <v>190182824</v>
      </c>
      <c r="C21" s="412">
        <v>6</v>
      </c>
      <c r="D21" s="34">
        <v>586600</v>
      </c>
      <c r="E21" s="101"/>
      <c r="F21" s="100"/>
      <c r="G21" s="34"/>
      <c r="H21" s="101"/>
      <c r="I21" s="102"/>
      <c r="J21" s="34"/>
    </row>
    <row r="22" spans="1:10" ht="15.75" customHeight="1" x14ac:dyDescent="0.25">
      <c r="A22" s="98">
        <v>43473</v>
      </c>
      <c r="B22" s="99">
        <v>190182865</v>
      </c>
      <c r="C22" s="412">
        <v>9</v>
      </c>
      <c r="D22" s="34">
        <v>701488</v>
      </c>
      <c r="E22" s="101">
        <v>190046771</v>
      </c>
      <c r="F22" s="100">
        <v>4</v>
      </c>
      <c r="G22" s="34">
        <v>461125</v>
      </c>
      <c r="H22" s="101"/>
      <c r="I22" s="102"/>
      <c r="J22" s="34"/>
    </row>
    <row r="23" spans="1:10" ht="15.75" customHeight="1" x14ac:dyDescent="0.25">
      <c r="A23" s="98">
        <v>43473</v>
      </c>
      <c r="B23" s="99">
        <v>190182876</v>
      </c>
      <c r="C23" s="412">
        <v>8</v>
      </c>
      <c r="D23" s="34">
        <v>769825</v>
      </c>
      <c r="E23" s="101"/>
      <c r="F23" s="100"/>
      <c r="G23" s="34"/>
      <c r="H23" s="101"/>
      <c r="I23" s="102"/>
      <c r="J23" s="34"/>
    </row>
    <row r="24" spans="1:10" ht="15.75" customHeight="1" x14ac:dyDescent="0.25">
      <c r="A24" s="98">
        <v>43474</v>
      </c>
      <c r="B24" s="99">
        <v>190182925</v>
      </c>
      <c r="C24" s="412">
        <v>3</v>
      </c>
      <c r="D24" s="34">
        <v>344575</v>
      </c>
      <c r="E24" s="101">
        <v>190046782</v>
      </c>
      <c r="F24" s="100">
        <v>1</v>
      </c>
      <c r="G24" s="34">
        <v>84088</v>
      </c>
      <c r="H24" s="101"/>
      <c r="I24" s="102"/>
      <c r="J24" s="34"/>
    </row>
    <row r="25" spans="1:10" ht="15.75" customHeight="1" x14ac:dyDescent="0.25">
      <c r="A25" s="98">
        <v>43474</v>
      </c>
      <c r="B25" s="99">
        <v>190182941</v>
      </c>
      <c r="C25" s="412">
        <v>12</v>
      </c>
      <c r="D25" s="34">
        <v>1073188</v>
      </c>
      <c r="E25" s="101"/>
      <c r="F25" s="100"/>
      <c r="G25" s="34"/>
      <c r="H25" s="101"/>
      <c r="I25" s="102"/>
      <c r="J25" s="34"/>
    </row>
    <row r="26" spans="1:10" ht="15.75" customHeight="1" x14ac:dyDescent="0.25">
      <c r="A26" s="98">
        <v>43475</v>
      </c>
      <c r="B26" s="99">
        <v>190182978</v>
      </c>
      <c r="C26" s="412">
        <v>9</v>
      </c>
      <c r="D26" s="34">
        <v>806750</v>
      </c>
      <c r="E26" s="101"/>
      <c r="F26" s="100"/>
      <c r="G26" s="34"/>
      <c r="H26" s="101"/>
      <c r="I26" s="102"/>
      <c r="J26" s="34"/>
    </row>
    <row r="27" spans="1:10" ht="15.75" customHeight="1" x14ac:dyDescent="0.25">
      <c r="A27" s="98">
        <v>43475</v>
      </c>
      <c r="B27" s="99">
        <v>190182993</v>
      </c>
      <c r="C27" s="412">
        <v>8</v>
      </c>
      <c r="D27" s="34">
        <v>808763</v>
      </c>
      <c r="E27" s="101"/>
      <c r="F27" s="100"/>
      <c r="G27" s="34"/>
      <c r="H27" s="101"/>
      <c r="I27" s="102"/>
      <c r="J27" s="34"/>
    </row>
    <row r="28" spans="1:10" x14ac:dyDescent="0.25">
      <c r="A28" s="235"/>
      <c r="B28" s="234"/>
      <c r="C28" s="12"/>
      <c r="D28" s="236"/>
      <c r="E28" s="237"/>
      <c r="F28" s="240"/>
      <c r="G28" s="236"/>
      <c r="H28" s="237"/>
      <c r="I28" s="239"/>
      <c r="J28" s="236"/>
    </row>
    <row r="29" spans="1:10" x14ac:dyDescent="0.25">
      <c r="A29" s="235"/>
      <c r="B29" s="223" t="s">
        <v>11</v>
      </c>
      <c r="C29" s="229">
        <f>SUM(C8:C28)</f>
        <v>150</v>
      </c>
      <c r="D29" s="224">
        <f>SUM(D8:D28)</f>
        <v>13863155</v>
      </c>
      <c r="E29" s="223" t="s">
        <v>11</v>
      </c>
      <c r="F29" s="232">
        <f>SUM(F8:F28)</f>
        <v>16</v>
      </c>
      <c r="G29" s="224">
        <f>SUM(G8:G28)</f>
        <v>1652963</v>
      </c>
      <c r="H29" s="232">
        <f>SUM(H8:H28)</f>
        <v>0</v>
      </c>
      <c r="I29" s="232">
        <f>SUM(I8:I28)</f>
        <v>7110953</v>
      </c>
      <c r="J29" s="5"/>
    </row>
    <row r="30" spans="1:10" x14ac:dyDescent="0.25">
      <c r="A30" s="235"/>
      <c r="B30" s="223"/>
      <c r="C30" s="229"/>
      <c r="D30" s="224"/>
      <c r="E30" s="223"/>
      <c r="F30" s="232"/>
      <c r="G30" s="224"/>
      <c r="H30" s="232"/>
      <c r="I30" s="232"/>
      <c r="J30" s="5"/>
    </row>
    <row r="31" spans="1:10" x14ac:dyDescent="0.25">
      <c r="A31" s="225"/>
      <c r="B31" s="226"/>
      <c r="C31" s="12"/>
      <c r="D31" s="236"/>
      <c r="E31" s="223"/>
      <c r="F31" s="240"/>
      <c r="G31" s="413" t="s">
        <v>12</v>
      </c>
      <c r="H31" s="413"/>
      <c r="I31" s="239"/>
      <c r="J31" s="227">
        <f>SUM(D8:D28)</f>
        <v>13863155</v>
      </c>
    </row>
    <row r="32" spans="1:10" x14ac:dyDescent="0.25">
      <c r="A32" s="235"/>
      <c r="B32" s="234"/>
      <c r="C32" s="12"/>
      <c r="D32" s="236"/>
      <c r="E32" s="237"/>
      <c r="F32" s="240"/>
      <c r="G32" s="413" t="s">
        <v>13</v>
      </c>
      <c r="H32" s="413"/>
      <c r="I32" s="239"/>
      <c r="J32" s="227">
        <f>SUM(G8:G28)</f>
        <v>1652963</v>
      </c>
    </row>
    <row r="33" spans="1:10" x14ac:dyDescent="0.25">
      <c r="A33" s="228"/>
      <c r="B33" s="237"/>
      <c r="C33" s="12"/>
      <c r="D33" s="236"/>
      <c r="E33" s="237"/>
      <c r="F33" s="240"/>
      <c r="G33" s="413" t="s">
        <v>14</v>
      </c>
      <c r="H33" s="413"/>
      <c r="I33" s="41"/>
      <c r="J33" s="229">
        <f>J31-J32</f>
        <v>12210192</v>
      </c>
    </row>
    <row r="34" spans="1:10" x14ac:dyDescent="0.25">
      <c r="A34" s="235"/>
      <c r="B34" s="230"/>
      <c r="C34" s="12"/>
      <c r="D34" s="231"/>
      <c r="E34" s="237"/>
      <c r="F34" s="240"/>
      <c r="G34" s="413" t="s">
        <v>15</v>
      </c>
      <c r="H34" s="413"/>
      <c r="I34" s="239"/>
      <c r="J34" s="227">
        <f>SUM(H8:H28)</f>
        <v>0</v>
      </c>
    </row>
    <row r="35" spans="1:10" x14ac:dyDescent="0.25">
      <c r="A35" s="235"/>
      <c r="B35" s="230"/>
      <c r="C35" s="12"/>
      <c r="D35" s="231"/>
      <c r="E35" s="237"/>
      <c r="F35" s="240"/>
      <c r="G35" s="413" t="s">
        <v>16</v>
      </c>
      <c r="H35" s="413"/>
      <c r="I35" s="239"/>
      <c r="J35" s="227">
        <f>J33+J34</f>
        <v>12210192</v>
      </c>
    </row>
    <row r="36" spans="1:10" x14ac:dyDescent="0.25">
      <c r="A36" s="235"/>
      <c r="B36" s="230"/>
      <c r="C36" s="12"/>
      <c r="D36" s="231"/>
      <c r="E36" s="237"/>
      <c r="F36" s="240"/>
      <c r="G36" s="413" t="s">
        <v>5</v>
      </c>
      <c r="H36" s="413"/>
      <c r="I36" s="239"/>
      <c r="J36" s="227">
        <f>SUM(I8:I28)</f>
        <v>7110953</v>
      </c>
    </row>
    <row r="37" spans="1:10" x14ac:dyDescent="0.25">
      <c r="A37" s="235"/>
      <c r="B37" s="230"/>
      <c r="C37" s="12"/>
      <c r="D37" s="231"/>
      <c r="E37" s="237"/>
      <c r="F37" s="240"/>
      <c r="G37" s="413" t="s">
        <v>31</v>
      </c>
      <c r="H37" s="413"/>
      <c r="I37" s="240" t="str">
        <f>IF(J37&gt;0,"SALDO",IF(J37&lt;0,"PIUTANG",IF(J37=0,"LUNAS")))</f>
        <v>PIUTANG</v>
      </c>
      <c r="J37" s="227">
        <f>J36-J35</f>
        <v>-5099239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J33" sqref="J3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-10513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/>
      <c r="B34" s="99"/>
      <c r="C34" s="253"/>
      <c r="D34" s="34"/>
      <c r="E34" s="101"/>
      <c r="F34" s="99"/>
      <c r="G34" s="34"/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822</v>
      </c>
      <c r="D40" s="9"/>
      <c r="E40" s="8" t="s">
        <v>11</v>
      </c>
      <c r="F40" s="8">
        <f>SUM(F8:F39)</f>
        <v>130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86252256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13963769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72288487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72288487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72299000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10513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18" activePane="bottomLeft" state="frozen"/>
      <selection pane="bottomLeft" activeCell="I231" sqref="I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13" t="s">
        <v>12</v>
      </c>
      <c r="H227" s="413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13" t="s">
        <v>13</v>
      </c>
      <c r="H228" s="413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13" t="s">
        <v>14</v>
      </c>
      <c r="H229" s="413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13" t="s">
        <v>15</v>
      </c>
      <c r="H230" s="413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13" t="s">
        <v>16</v>
      </c>
      <c r="H231" s="413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13" t="s">
        <v>5</v>
      </c>
      <c r="H232" s="413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13" t="s">
        <v>31</v>
      </c>
      <c r="H233" s="413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4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G233:H233"/>
    <mergeCell ref="G227:H227"/>
    <mergeCell ref="G228:H228"/>
    <mergeCell ref="G229:H229"/>
    <mergeCell ref="G230:H230"/>
    <mergeCell ref="G231:H231"/>
    <mergeCell ref="G232:H232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8"/>
  <sheetViews>
    <sheetView workbookViewId="0">
      <pane ySplit="7" topLeftCell="A67" activePane="bottomLeft" state="frozen"/>
      <selection pane="bottomLeft" activeCell="E80" sqref="E8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J92*-1</f>
        <v>4220479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98">
        <v>43458</v>
      </c>
      <c r="B74" s="99"/>
      <c r="C74" s="100"/>
      <c r="D74" s="34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98">
        <v>43469</v>
      </c>
      <c r="B76" s="99"/>
      <c r="C76" s="100"/>
      <c r="D76" s="34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98">
        <v>43470</v>
      </c>
      <c r="B77" s="99"/>
      <c r="C77" s="100"/>
      <c r="D77" s="34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98">
        <v>43471</v>
      </c>
      <c r="B78" s="99">
        <v>190182752</v>
      </c>
      <c r="C78" s="100">
        <v>17</v>
      </c>
      <c r="D78" s="34">
        <v>1764788</v>
      </c>
      <c r="E78" s="101"/>
      <c r="F78" s="99"/>
      <c r="G78" s="34"/>
      <c r="H78" s="102"/>
      <c r="I78" s="102"/>
      <c r="J78" s="34"/>
    </row>
    <row r="79" spans="1:10" x14ac:dyDescent="0.25">
      <c r="A79" s="98">
        <v>43472</v>
      </c>
      <c r="B79" s="99">
        <v>190182802</v>
      </c>
      <c r="C79" s="100">
        <v>13</v>
      </c>
      <c r="D79" s="34">
        <v>1352838</v>
      </c>
      <c r="E79" s="101">
        <v>190046762</v>
      </c>
      <c r="F79" s="99">
        <v>6</v>
      </c>
      <c r="G79" s="34">
        <v>658438</v>
      </c>
      <c r="H79" s="102"/>
      <c r="I79" s="102"/>
      <c r="J79" s="34"/>
    </row>
    <row r="80" spans="1:10" x14ac:dyDescent="0.25">
      <c r="A80" s="98">
        <v>43475</v>
      </c>
      <c r="B80" s="99"/>
      <c r="C80" s="100"/>
      <c r="D80" s="34"/>
      <c r="E80" s="99">
        <v>190046791</v>
      </c>
      <c r="F80" s="100">
        <v>1</v>
      </c>
      <c r="G80" s="34">
        <v>130025</v>
      </c>
      <c r="H80" s="102"/>
      <c r="I80" s="102"/>
      <c r="J80" s="34"/>
    </row>
    <row r="81" spans="1:16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6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6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6" x14ac:dyDescent="0.25">
      <c r="A84" s="235"/>
      <c r="B84" s="223" t="s">
        <v>11</v>
      </c>
      <c r="C84" s="232">
        <f>SUM(C8:C83)</f>
        <v>1328</v>
      </c>
      <c r="D84" s="224"/>
      <c r="E84" s="223" t="s">
        <v>11</v>
      </c>
      <c r="F84" s="223">
        <f>SUM(F8:F83)</f>
        <v>216</v>
      </c>
      <c r="G84" s="224">
        <f>SUM(G8:G83)</f>
        <v>22591106</v>
      </c>
      <c r="H84" s="239"/>
      <c r="I84" s="239"/>
      <c r="J84" s="236"/>
    </row>
    <row r="85" spans="1:16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6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139168761</v>
      </c>
    </row>
    <row r="87" spans="1:16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22591106</v>
      </c>
    </row>
    <row r="88" spans="1:16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116577655</v>
      </c>
    </row>
    <row r="89" spans="1:16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6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116577655</v>
      </c>
    </row>
    <row r="91" spans="1:16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112357176</v>
      </c>
    </row>
    <row r="92" spans="1:16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-4220479</v>
      </c>
    </row>
    <row r="93" spans="1:16" x14ac:dyDescent="0.25">
      <c r="F93" s="219"/>
      <c r="G93" s="219"/>
      <c r="J93" s="219"/>
    </row>
    <row r="94" spans="1:16" x14ac:dyDescent="0.25">
      <c r="C94" s="219"/>
      <c r="D94" s="219"/>
      <c r="F94" s="219"/>
      <c r="G94" s="219"/>
      <c r="J94" s="219"/>
      <c r="M94" s="233"/>
      <c r="N94" s="233"/>
      <c r="O94" s="233"/>
      <c r="P94" s="233"/>
    </row>
    <row r="95" spans="1:16" x14ac:dyDescent="0.25">
      <c r="C95" s="219"/>
      <c r="D95" s="219"/>
      <c r="F95" s="219"/>
      <c r="G95" s="219"/>
      <c r="J95" s="219"/>
      <c r="L95" s="238"/>
      <c r="M95" s="233"/>
      <c r="N95" s="233"/>
      <c r="O95" s="233"/>
      <c r="P95" s="233"/>
    </row>
    <row r="96" spans="1:16" x14ac:dyDescent="0.25">
      <c r="C96" s="219"/>
      <c r="D96" s="219"/>
      <c r="F96" s="219"/>
      <c r="G96" s="219"/>
      <c r="J96" s="219"/>
      <c r="L96" s="238"/>
      <c r="M96" s="233"/>
      <c r="N96" s="233"/>
      <c r="O96" s="233"/>
      <c r="P96" s="233"/>
    </row>
    <row r="97" spans="3:16" x14ac:dyDescent="0.25">
      <c r="C97" s="219"/>
      <c r="D97" s="219"/>
      <c r="F97" s="219"/>
      <c r="G97" s="219"/>
      <c r="J97" s="219"/>
      <c r="L97" s="233"/>
      <c r="M97" s="233"/>
      <c r="N97" s="233"/>
      <c r="O97" s="233"/>
      <c r="P97" s="233"/>
    </row>
    <row r="98" spans="3:16" x14ac:dyDescent="0.25">
      <c r="C98" s="219"/>
      <c r="D98" s="219"/>
      <c r="L98" s="233"/>
      <c r="M98" s="233"/>
      <c r="N98" s="233"/>
      <c r="O98" s="233"/>
      <c r="P9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N32" sqref="N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-247553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556253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/>
      <c r="J26" s="34"/>
    </row>
    <row r="27" spans="1:12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435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43869880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35001753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126000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35127753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34571500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-556253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7" activePane="bottomLeft" state="frozen"/>
      <selection pane="bottomLeft" activeCell="F11" sqref="F1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1080601</v>
      </c>
      <c r="J2" s="131"/>
      <c r="L2" s="37"/>
      <c r="M2" s="37">
        <f>SUM(D22:D24)</f>
        <v>444150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444150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/>
      <c r="I22" s="102">
        <v>445000</v>
      </c>
      <c r="J22" s="34" t="s">
        <v>17</v>
      </c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62</v>
      </c>
      <c r="D32" s="9">
        <f>SUM(D7:D31)</f>
        <v>6596015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3675000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6596015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4058601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4755601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3675000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-1080601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ST'!A19</f>
        <v>43472</v>
      </c>
      <c r="C5" s="281">
        <f>'Taufik ST'!I2</f>
        <v>5099239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43475</v>
      </c>
      <c r="C8" s="281">
        <f>Bandros!I2</f>
        <v>7788414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Bentang!A75</f>
        <v>43461</v>
      </c>
      <c r="C9" s="281">
        <f>Bentang!I2</f>
        <v>4220479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ESP!A29</f>
        <v>43470</v>
      </c>
      <c r="C11" s="281">
        <f>ESP!I2</f>
        <v>13623392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680575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v>43463</v>
      </c>
      <c r="C18" s="281">
        <f>Agus!I2</f>
        <v>-10513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1080601</v>
      </c>
      <c r="E20" s="288"/>
    </row>
    <row r="21" spans="1:5" s="267" customFormat="1" ht="18.75" customHeight="1" x14ac:dyDescent="0.25">
      <c r="A21" s="185" t="s">
        <v>211</v>
      </c>
      <c r="B21" s="184">
        <v>43470</v>
      </c>
      <c r="C21" s="281">
        <f>'Sale ESP'!I2</f>
        <v>1197615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34211430.5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E13" sqref="E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SUM(D8:D10)</f>
        <v>531476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531476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3" t="s">
        <v>12</v>
      </c>
      <c r="H16" s="413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3" t="s">
        <v>13</v>
      </c>
      <c r="H17" s="413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3" t="s">
        <v>14</v>
      </c>
      <c r="H18" s="413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3" t="s">
        <v>15</v>
      </c>
      <c r="H19" s="413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3" t="s">
        <v>16</v>
      </c>
      <c r="H20" s="413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3" t="s">
        <v>5</v>
      </c>
      <c r="H21" s="413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3" t="s">
        <v>31</v>
      </c>
      <c r="H22" s="413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G21:H21"/>
    <mergeCell ref="G22:H22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55"/>
  <sheetViews>
    <sheetView workbookViewId="0">
      <pane ySplit="7" topLeftCell="A29" activePane="bottomLeft" state="frozen"/>
      <selection pane="bottomLeft" activeCell="B41" sqref="B4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SUM(D30:D35)</f>
        <v>5992176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J55*-1</f>
        <v>7788414</v>
      </c>
      <c r="J2" s="218"/>
      <c r="L2" s="219">
        <f>SUM(G30:G35)</f>
        <v>3053925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2938251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98">
        <v>43475</v>
      </c>
      <c r="B36" s="99">
        <v>190182954</v>
      </c>
      <c r="C36" s="412">
        <v>19</v>
      </c>
      <c r="D36" s="34">
        <v>2193188</v>
      </c>
      <c r="E36" s="99"/>
      <c r="F36" s="100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98">
        <v>43475</v>
      </c>
      <c r="B37" s="99">
        <v>190182962</v>
      </c>
      <c r="C37" s="412">
        <v>3</v>
      </c>
      <c r="D37" s="34">
        <v>312375</v>
      </c>
      <c r="E37" s="99"/>
      <c r="F37" s="100"/>
      <c r="G37" s="34"/>
      <c r="H37" s="102"/>
      <c r="I37" s="102"/>
      <c r="J37" s="34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98">
        <v>43475</v>
      </c>
      <c r="B38" s="99">
        <v>190182964</v>
      </c>
      <c r="C38" s="412">
        <v>19</v>
      </c>
      <c r="D38" s="34">
        <v>1987125</v>
      </c>
      <c r="E38" s="99"/>
      <c r="F38" s="100"/>
      <c r="G38" s="34"/>
      <c r="H38" s="102"/>
      <c r="I38" s="102"/>
      <c r="J38" s="34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98">
        <v>43475</v>
      </c>
      <c r="B39" s="99">
        <v>190182980</v>
      </c>
      <c r="C39" s="412">
        <v>11</v>
      </c>
      <c r="D39" s="34">
        <v>1246525</v>
      </c>
      <c r="E39" s="99"/>
      <c r="F39" s="100"/>
      <c r="G39" s="34"/>
      <c r="H39" s="102"/>
      <c r="I39" s="102"/>
      <c r="J39" s="34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98">
        <v>43475</v>
      </c>
      <c r="B40" s="99">
        <v>190182984</v>
      </c>
      <c r="C40" s="412">
        <v>12</v>
      </c>
      <c r="D40" s="34">
        <v>1484438</v>
      </c>
      <c r="E40" s="99"/>
      <c r="F40" s="100"/>
      <c r="G40" s="34"/>
      <c r="H40" s="102"/>
      <c r="I40" s="102"/>
      <c r="J40" s="34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98">
        <v>43475</v>
      </c>
      <c r="B41" s="99">
        <v>190182994</v>
      </c>
      <c r="C41" s="412">
        <v>6</v>
      </c>
      <c r="D41" s="34">
        <v>564763</v>
      </c>
      <c r="E41" s="99"/>
      <c r="F41" s="100"/>
      <c r="G41" s="34"/>
      <c r="H41" s="102"/>
      <c r="I41" s="102"/>
      <c r="J41" s="34"/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98"/>
      <c r="B42" s="99"/>
      <c r="C42" s="412"/>
      <c r="D42" s="34"/>
      <c r="E42" s="99"/>
      <c r="F42" s="100"/>
      <c r="G42" s="34"/>
      <c r="H42" s="102"/>
      <c r="I42" s="102"/>
      <c r="J42" s="34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98"/>
      <c r="B43" s="99"/>
      <c r="C43" s="412"/>
      <c r="D43" s="34"/>
      <c r="E43" s="99"/>
      <c r="F43" s="100"/>
      <c r="G43" s="34"/>
      <c r="H43" s="102"/>
      <c r="I43" s="102"/>
      <c r="J43" s="34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98"/>
      <c r="B44" s="99"/>
      <c r="C44" s="412"/>
      <c r="D44" s="34"/>
      <c r="E44" s="99"/>
      <c r="F44" s="100"/>
      <c r="G44" s="34"/>
      <c r="H44" s="102"/>
      <c r="I44" s="102"/>
      <c r="J44" s="34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98"/>
      <c r="B45" s="99"/>
      <c r="C45" s="412"/>
      <c r="D45" s="34"/>
      <c r="E45" s="99"/>
      <c r="F45" s="100"/>
      <c r="G45" s="34"/>
      <c r="H45" s="102"/>
      <c r="I45" s="102"/>
      <c r="J45" s="34"/>
      <c r="K45" s="138"/>
      <c r="L45" s="138"/>
      <c r="M45" s="138"/>
      <c r="N45" s="138"/>
      <c r="O45" s="138"/>
      <c r="P45" s="138"/>
      <c r="Q45" s="138"/>
      <c r="R45" s="138"/>
    </row>
    <row r="46" spans="1:18" x14ac:dyDescent="0.25">
      <c r="A46" s="235"/>
      <c r="B46" s="234"/>
      <c r="C46" s="240"/>
      <c r="D46" s="236"/>
      <c r="E46" s="234"/>
      <c r="F46" s="240"/>
      <c r="G46" s="236"/>
      <c r="H46" s="239"/>
      <c r="I46" s="239"/>
      <c r="J46" s="236"/>
    </row>
    <row r="47" spans="1:18" s="218" customFormat="1" x14ac:dyDescent="0.25">
      <c r="A47" s="226"/>
      <c r="B47" s="223" t="s">
        <v>11</v>
      </c>
      <c r="C47" s="232">
        <f>SUM(C8:C46)</f>
        <v>577</v>
      </c>
      <c r="D47" s="224">
        <f>SUM(D8:D46)</f>
        <v>62213595</v>
      </c>
      <c r="E47" s="223" t="s">
        <v>11</v>
      </c>
      <c r="F47" s="232">
        <f>SUM(F8:F46)</f>
        <v>49</v>
      </c>
      <c r="G47" s="224">
        <f>SUM(G8:G46)</f>
        <v>5072901</v>
      </c>
      <c r="H47" s="232">
        <f>SUM(H8:H46)</f>
        <v>0</v>
      </c>
      <c r="I47" s="232">
        <f>SUM(I8:I46)</f>
        <v>49352280</v>
      </c>
      <c r="J47" s="224"/>
      <c r="K47" s="220"/>
      <c r="L47" s="220"/>
      <c r="M47" s="220"/>
      <c r="N47" s="220"/>
      <c r="O47" s="220"/>
      <c r="P47" s="220"/>
      <c r="Q47" s="220"/>
      <c r="R47" s="220"/>
    </row>
    <row r="48" spans="1:18" s="218" customFormat="1" x14ac:dyDescent="0.25">
      <c r="A48" s="226"/>
      <c r="B48" s="223"/>
      <c r="C48" s="232"/>
      <c r="D48" s="224"/>
      <c r="E48" s="223"/>
      <c r="F48" s="232"/>
      <c r="G48" s="224"/>
      <c r="H48" s="232"/>
      <c r="I48" s="232"/>
      <c r="J48" s="224"/>
      <c r="K48" s="220"/>
      <c r="M48" s="220"/>
      <c r="N48" s="220"/>
      <c r="O48" s="220"/>
      <c r="P48" s="220"/>
      <c r="Q48" s="220"/>
      <c r="R48" s="220"/>
    </row>
    <row r="49" spans="1:18" x14ac:dyDescent="0.25">
      <c r="A49" s="225"/>
      <c r="B49" s="226"/>
      <c r="C49" s="240"/>
      <c r="D49" s="236"/>
      <c r="E49" s="223"/>
      <c r="F49" s="240"/>
      <c r="G49" s="428" t="s">
        <v>12</v>
      </c>
      <c r="H49" s="429"/>
      <c r="I49" s="236"/>
      <c r="J49" s="227">
        <f>SUM(D8:D46)</f>
        <v>62213595</v>
      </c>
      <c r="P49" s="220"/>
      <c r="Q49" s="220"/>
      <c r="R49" s="233"/>
    </row>
    <row r="50" spans="1:18" x14ac:dyDescent="0.25">
      <c r="A50" s="235"/>
      <c r="B50" s="234"/>
      <c r="C50" s="240"/>
      <c r="D50" s="236"/>
      <c r="E50" s="234"/>
      <c r="F50" s="240"/>
      <c r="G50" s="428" t="s">
        <v>13</v>
      </c>
      <c r="H50" s="429"/>
      <c r="I50" s="237"/>
      <c r="J50" s="227">
        <f>SUM(G8:G46)</f>
        <v>5072901</v>
      </c>
      <c r="R50" s="233"/>
    </row>
    <row r="51" spans="1:18" x14ac:dyDescent="0.25">
      <c r="A51" s="228"/>
      <c r="B51" s="237"/>
      <c r="C51" s="240"/>
      <c r="D51" s="236"/>
      <c r="E51" s="234"/>
      <c r="F51" s="240"/>
      <c r="G51" s="428" t="s">
        <v>14</v>
      </c>
      <c r="H51" s="429"/>
      <c r="I51" s="229"/>
      <c r="J51" s="229">
        <f>J49-J50</f>
        <v>57140694</v>
      </c>
      <c r="L51" s="220"/>
      <c r="R51" s="233"/>
    </row>
    <row r="52" spans="1:18" x14ac:dyDescent="0.25">
      <c r="A52" s="235"/>
      <c r="B52" s="230"/>
      <c r="C52" s="240"/>
      <c r="D52" s="231"/>
      <c r="E52" s="234"/>
      <c r="F52" s="240"/>
      <c r="G52" s="428" t="s">
        <v>15</v>
      </c>
      <c r="H52" s="429"/>
      <c r="I52" s="237"/>
      <c r="J52" s="227">
        <f>SUM(H8:H46)</f>
        <v>0</v>
      </c>
      <c r="R52" s="233"/>
    </row>
    <row r="53" spans="1:18" x14ac:dyDescent="0.25">
      <c r="A53" s="235"/>
      <c r="B53" s="230"/>
      <c r="C53" s="240"/>
      <c r="D53" s="231"/>
      <c r="E53" s="234"/>
      <c r="F53" s="240"/>
      <c r="G53" s="428" t="s">
        <v>16</v>
      </c>
      <c r="H53" s="429"/>
      <c r="I53" s="237"/>
      <c r="J53" s="227">
        <f>J51+J52</f>
        <v>57140694</v>
      </c>
      <c r="R53" s="233"/>
    </row>
    <row r="54" spans="1:18" x14ac:dyDescent="0.25">
      <c r="A54" s="235"/>
      <c r="B54" s="230"/>
      <c r="C54" s="240"/>
      <c r="D54" s="231"/>
      <c r="E54" s="234"/>
      <c r="F54" s="240"/>
      <c r="G54" s="428" t="s">
        <v>5</v>
      </c>
      <c r="H54" s="429"/>
      <c r="I54" s="237"/>
      <c r="J54" s="227">
        <f>SUM(I8:I46)</f>
        <v>49352280</v>
      </c>
      <c r="R54" s="233"/>
    </row>
    <row r="55" spans="1:18" x14ac:dyDescent="0.25">
      <c r="A55" s="235"/>
      <c r="B55" s="230"/>
      <c r="C55" s="240"/>
      <c r="D55" s="231"/>
      <c r="E55" s="234"/>
      <c r="F55" s="240"/>
      <c r="G55" s="428" t="s">
        <v>31</v>
      </c>
      <c r="H55" s="429"/>
      <c r="I55" s="234" t="str">
        <f>IF(J55&gt;0,"SALDO",IF(J55&lt;0,"PIUTANG",IF(J55=0,"LUNAS")))</f>
        <v>PIUTANG</v>
      </c>
      <c r="J55" s="227">
        <f>J54-J53</f>
        <v>-7788414</v>
      </c>
      <c r="R55" s="233"/>
    </row>
  </sheetData>
  <mergeCells count="13">
    <mergeCell ref="G55:H55"/>
    <mergeCell ref="G49:H49"/>
    <mergeCell ref="G50:H50"/>
    <mergeCell ref="G51:H51"/>
    <mergeCell ref="G52:H52"/>
    <mergeCell ref="G53:H53"/>
    <mergeCell ref="G54:H5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72"/>
  <sheetViews>
    <sheetView zoomScaleNormal="100" workbookViewId="0">
      <pane ySplit="7" topLeftCell="A38" activePane="bottomLeft" state="frozen"/>
      <selection pane="bottomLeft" activeCell="B50" sqref="B5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SUM(D8:D29)</f>
        <v>16134570</v>
      </c>
      <c r="N1" s="219">
        <v>10446975</v>
      </c>
      <c r="O1" s="219">
        <f>N1-M1</f>
        <v>-5687595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J66*-1</f>
        <v>13623392</v>
      </c>
      <c r="J2" s="218"/>
      <c r="M2" s="219">
        <f>SUM(G8:G29)</f>
        <v>287274</v>
      </c>
      <c r="N2" s="219">
        <v>197400</v>
      </c>
      <c r="O2" s="219">
        <f>N2-M2</f>
        <v>-89874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15847296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98">
        <v>43470</v>
      </c>
      <c r="B29" s="99">
        <v>190182692</v>
      </c>
      <c r="C29" s="100">
        <v>4</v>
      </c>
      <c r="D29" s="34">
        <v>454300</v>
      </c>
      <c r="E29" s="101"/>
      <c r="F29" s="99"/>
      <c r="G29" s="34"/>
      <c r="H29" s="102"/>
      <c r="I29" s="102"/>
      <c r="J29" s="34"/>
      <c r="K29" s="233"/>
      <c r="L29" s="233"/>
      <c r="M29" s="233"/>
      <c r="N29" s="233"/>
      <c r="O29" s="233"/>
      <c r="P29" s="233"/>
    </row>
    <row r="30" spans="1:16" x14ac:dyDescent="0.25">
      <c r="A30" s="98">
        <v>43470</v>
      </c>
      <c r="B30" s="99">
        <v>190182693</v>
      </c>
      <c r="C30" s="100">
        <v>9</v>
      </c>
      <c r="D30" s="34">
        <v>865025</v>
      </c>
      <c r="E30" s="101"/>
      <c r="F30" s="99"/>
      <c r="G30" s="34"/>
      <c r="H30" s="102"/>
      <c r="I30" s="102"/>
      <c r="J30" s="34"/>
      <c r="K30" s="233"/>
      <c r="L30" s="233"/>
      <c r="M30" s="233"/>
      <c r="N30" s="233"/>
      <c r="O30" s="233"/>
      <c r="P30" s="233"/>
    </row>
    <row r="31" spans="1:16" x14ac:dyDescent="0.25">
      <c r="A31" s="98">
        <v>43470</v>
      </c>
      <c r="B31" s="99">
        <v>190182715</v>
      </c>
      <c r="C31" s="100">
        <v>9</v>
      </c>
      <c r="D31" s="34">
        <v>955063</v>
      </c>
      <c r="E31" s="101"/>
      <c r="F31" s="99"/>
      <c r="G31" s="34"/>
      <c r="H31" s="102"/>
      <c r="I31" s="102"/>
      <c r="J31" s="34"/>
      <c r="K31" s="233"/>
      <c r="L31" s="233"/>
      <c r="M31" s="233"/>
      <c r="N31" s="233"/>
      <c r="O31" s="233"/>
      <c r="P31" s="233"/>
    </row>
    <row r="32" spans="1:16" x14ac:dyDescent="0.25">
      <c r="A32" s="98">
        <v>43470</v>
      </c>
      <c r="B32" s="99">
        <v>190182716</v>
      </c>
      <c r="C32" s="100">
        <v>1</v>
      </c>
      <c r="D32" s="34">
        <v>123638</v>
      </c>
      <c r="E32" s="101"/>
      <c r="F32" s="99"/>
      <c r="G32" s="34"/>
      <c r="H32" s="102"/>
      <c r="I32" s="102"/>
      <c r="J32" s="34"/>
      <c r="K32" s="233"/>
      <c r="L32" s="233"/>
      <c r="M32" s="233"/>
      <c r="N32" s="233"/>
      <c r="O32" s="233"/>
      <c r="P32" s="233"/>
    </row>
    <row r="33" spans="1:16" x14ac:dyDescent="0.25">
      <c r="A33" s="98">
        <v>43470</v>
      </c>
      <c r="B33" s="99">
        <v>190182721</v>
      </c>
      <c r="C33" s="100">
        <v>2</v>
      </c>
      <c r="D33" s="34">
        <v>291463</v>
      </c>
      <c r="E33" s="101"/>
      <c r="F33" s="99"/>
      <c r="G33" s="34"/>
      <c r="H33" s="102"/>
      <c r="I33" s="102"/>
      <c r="J33" s="34"/>
      <c r="K33" s="233"/>
      <c r="L33" s="233"/>
      <c r="M33" s="233"/>
      <c r="N33" s="233"/>
      <c r="O33" s="233"/>
      <c r="P33" s="233"/>
    </row>
    <row r="34" spans="1:16" x14ac:dyDescent="0.25">
      <c r="A34" s="98">
        <v>43472</v>
      </c>
      <c r="B34" s="99">
        <v>190182782</v>
      </c>
      <c r="C34" s="100">
        <v>2</v>
      </c>
      <c r="D34" s="34">
        <v>241325</v>
      </c>
      <c r="E34" s="101">
        <v>190046759</v>
      </c>
      <c r="F34" s="99">
        <v>2</v>
      </c>
      <c r="G34" s="34">
        <v>224788</v>
      </c>
      <c r="H34" s="102"/>
      <c r="I34" s="102"/>
      <c r="J34" s="34"/>
      <c r="K34" s="233"/>
      <c r="L34" s="233"/>
      <c r="M34" s="233"/>
      <c r="N34" s="233"/>
      <c r="O34" s="233"/>
      <c r="P34" s="233"/>
    </row>
    <row r="35" spans="1:16" x14ac:dyDescent="0.25">
      <c r="A35" s="98">
        <v>43472</v>
      </c>
      <c r="B35" s="99">
        <v>190182796</v>
      </c>
      <c r="C35" s="100">
        <v>8</v>
      </c>
      <c r="D35" s="34">
        <v>825300</v>
      </c>
      <c r="E35" s="101"/>
      <c r="F35" s="99"/>
      <c r="G35" s="34"/>
      <c r="H35" s="102"/>
      <c r="I35" s="102"/>
      <c r="J35" s="34"/>
      <c r="K35" s="233"/>
      <c r="L35" s="233"/>
      <c r="M35" s="233"/>
      <c r="N35" s="233"/>
      <c r="O35" s="233"/>
      <c r="P35" s="233"/>
    </row>
    <row r="36" spans="1:16" x14ac:dyDescent="0.25">
      <c r="A36" s="98">
        <v>43472</v>
      </c>
      <c r="B36" s="99">
        <v>190182797</v>
      </c>
      <c r="C36" s="100">
        <v>4</v>
      </c>
      <c r="D36" s="34">
        <v>413963</v>
      </c>
      <c r="E36" s="101"/>
      <c r="F36" s="99"/>
      <c r="G36" s="34"/>
      <c r="H36" s="102"/>
      <c r="I36" s="102"/>
      <c r="J36" s="34"/>
      <c r="K36" s="233"/>
      <c r="L36" s="233"/>
      <c r="M36" s="233"/>
      <c r="N36" s="233"/>
      <c r="O36" s="233"/>
      <c r="P36" s="233"/>
    </row>
    <row r="37" spans="1:16" x14ac:dyDescent="0.25">
      <c r="A37" s="98">
        <v>43472</v>
      </c>
      <c r="B37" s="99">
        <v>190182820</v>
      </c>
      <c r="C37" s="100">
        <v>10</v>
      </c>
      <c r="D37" s="34">
        <v>1128663</v>
      </c>
      <c r="E37" s="101"/>
      <c r="F37" s="99"/>
      <c r="G37" s="34"/>
      <c r="H37" s="102"/>
      <c r="I37" s="102"/>
      <c r="J37" s="34"/>
      <c r="K37" s="233"/>
      <c r="L37" s="233"/>
      <c r="M37" s="233"/>
      <c r="N37" s="233"/>
      <c r="O37" s="233"/>
      <c r="P37" s="233"/>
    </row>
    <row r="38" spans="1:16" x14ac:dyDescent="0.25">
      <c r="A38" s="98">
        <v>43472</v>
      </c>
      <c r="B38" s="99">
        <v>190182821</v>
      </c>
      <c r="C38" s="100">
        <v>3</v>
      </c>
      <c r="D38" s="34">
        <v>257250</v>
      </c>
      <c r="E38" s="101"/>
      <c r="F38" s="99"/>
      <c r="G38" s="34"/>
      <c r="H38" s="102"/>
      <c r="I38" s="102"/>
      <c r="J38" s="34"/>
      <c r="K38" s="233"/>
      <c r="L38" s="233"/>
      <c r="M38" s="233"/>
      <c r="N38" s="233"/>
      <c r="O38" s="233"/>
      <c r="P38" s="233"/>
    </row>
    <row r="39" spans="1:16" x14ac:dyDescent="0.25">
      <c r="A39" s="98">
        <v>43473</v>
      </c>
      <c r="B39" s="99">
        <v>190182855</v>
      </c>
      <c r="C39" s="100">
        <v>5</v>
      </c>
      <c r="D39" s="34">
        <v>457275</v>
      </c>
      <c r="E39" s="101">
        <v>190046770</v>
      </c>
      <c r="F39" s="99">
        <v>10</v>
      </c>
      <c r="G39" s="34">
        <v>1089900</v>
      </c>
      <c r="H39" s="102"/>
      <c r="I39" s="102"/>
      <c r="J39" s="34"/>
      <c r="K39" s="233"/>
      <c r="L39" s="233"/>
      <c r="M39" s="233"/>
      <c r="N39" s="233"/>
      <c r="O39" s="233"/>
      <c r="P39" s="233"/>
    </row>
    <row r="40" spans="1:16" x14ac:dyDescent="0.25">
      <c r="A40" s="98">
        <v>43473</v>
      </c>
      <c r="B40" s="99">
        <v>190182857</v>
      </c>
      <c r="C40" s="100">
        <v>10</v>
      </c>
      <c r="D40" s="34">
        <v>1015963</v>
      </c>
      <c r="E40" s="101"/>
      <c r="F40" s="99"/>
      <c r="G40" s="34"/>
      <c r="H40" s="102"/>
      <c r="I40" s="102"/>
      <c r="J40" s="34"/>
      <c r="K40" s="233"/>
      <c r="L40" s="233"/>
      <c r="M40" s="233"/>
      <c r="N40" s="233"/>
      <c r="O40" s="233"/>
      <c r="P40" s="233"/>
    </row>
    <row r="41" spans="1:16" x14ac:dyDescent="0.25">
      <c r="A41" s="98">
        <v>43473</v>
      </c>
      <c r="B41" s="99">
        <v>190182880</v>
      </c>
      <c r="C41" s="100">
        <v>11</v>
      </c>
      <c r="D41" s="34">
        <v>1360100</v>
      </c>
      <c r="E41" s="101"/>
      <c r="F41" s="99"/>
      <c r="G41" s="34"/>
      <c r="H41" s="102"/>
      <c r="I41" s="102"/>
      <c r="J41" s="34"/>
      <c r="K41" s="233"/>
      <c r="L41" s="233"/>
      <c r="M41" s="233"/>
      <c r="N41" s="233"/>
      <c r="O41" s="233"/>
      <c r="P41" s="233"/>
    </row>
    <row r="42" spans="1:16" x14ac:dyDescent="0.25">
      <c r="A42" s="98">
        <v>43473</v>
      </c>
      <c r="B42" s="99">
        <v>190182881</v>
      </c>
      <c r="C42" s="100">
        <v>13</v>
      </c>
      <c r="D42" s="34">
        <v>1471488</v>
      </c>
      <c r="E42" s="101"/>
      <c r="F42" s="99"/>
      <c r="G42" s="34"/>
      <c r="H42" s="102"/>
      <c r="I42" s="102"/>
      <c r="J42" s="34"/>
      <c r="K42" s="233"/>
      <c r="L42" s="233"/>
      <c r="M42" s="233"/>
      <c r="N42" s="233"/>
      <c r="O42" s="233"/>
      <c r="P42" s="233"/>
    </row>
    <row r="43" spans="1:16" x14ac:dyDescent="0.25">
      <c r="A43" s="98">
        <v>43474</v>
      </c>
      <c r="B43" s="99">
        <v>190182911</v>
      </c>
      <c r="C43" s="100">
        <v>11</v>
      </c>
      <c r="D43" s="34">
        <v>1257725</v>
      </c>
      <c r="E43" s="101">
        <v>190046775</v>
      </c>
      <c r="F43" s="99">
        <v>2</v>
      </c>
      <c r="G43" s="34">
        <v>264075</v>
      </c>
      <c r="H43" s="102"/>
      <c r="I43" s="102"/>
      <c r="J43" s="34"/>
      <c r="K43" s="233"/>
      <c r="L43" s="233"/>
      <c r="M43" s="233"/>
      <c r="N43" s="233"/>
      <c r="O43" s="233"/>
      <c r="P43" s="233"/>
    </row>
    <row r="44" spans="1:16" x14ac:dyDescent="0.25">
      <c r="A44" s="98">
        <v>43474</v>
      </c>
      <c r="B44" s="99">
        <v>190182912</v>
      </c>
      <c r="C44" s="100">
        <v>3</v>
      </c>
      <c r="D44" s="34">
        <v>358575</v>
      </c>
      <c r="E44" s="101"/>
      <c r="F44" s="99"/>
      <c r="G44" s="34"/>
      <c r="H44" s="102"/>
      <c r="I44" s="102"/>
      <c r="J44" s="34"/>
      <c r="K44" s="233"/>
      <c r="L44" s="233"/>
      <c r="M44" s="233"/>
      <c r="N44" s="233"/>
      <c r="O44" s="233"/>
      <c r="P44" s="233"/>
    </row>
    <row r="45" spans="1:16" x14ac:dyDescent="0.25">
      <c r="A45" s="98">
        <v>43474</v>
      </c>
      <c r="B45" s="99">
        <v>190182942</v>
      </c>
      <c r="C45" s="100">
        <v>10</v>
      </c>
      <c r="D45" s="34">
        <v>1098563</v>
      </c>
      <c r="E45" s="101"/>
      <c r="F45" s="99"/>
      <c r="G45" s="34"/>
      <c r="H45" s="102"/>
      <c r="I45" s="102"/>
      <c r="J45" s="34"/>
      <c r="K45" s="233"/>
      <c r="L45" s="233"/>
      <c r="M45" s="233"/>
      <c r="N45" s="233"/>
      <c r="O45" s="233"/>
      <c r="P45" s="233"/>
    </row>
    <row r="46" spans="1:16" x14ac:dyDescent="0.25">
      <c r="A46" s="98">
        <v>43474</v>
      </c>
      <c r="B46" s="99">
        <v>190182944</v>
      </c>
      <c r="C46" s="100">
        <v>1</v>
      </c>
      <c r="D46" s="34">
        <v>112788</v>
      </c>
      <c r="E46" s="101"/>
      <c r="F46" s="99"/>
      <c r="G46" s="34"/>
      <c r="H46" s="102"/>
      <c r="I46" s="102"/>
      <c r="J46" s="34"/>
      <c r="K46" s="233"/>
      <c r="L46" s="233"/>
      <c r="M46" s="233"/>
      <c r="N46" s="233"/>
      <c r="O46" s="233"/>
      <c r="P46" s="233"/>
    </row>
    <row r="47" spans="1:16" x14ac:dyDescent="0.25">
      <c r="A47" s="98">
        <v>43475</v>
      </c>
      <c r="B47" s="99">
        <v>190182968</v>
      </c>
      <c r="C47" s="100">
        <v>7</v>
      </c>
      <c r="D47" s="34">
        <v>558338</v>
      </c>
      <c r="E47" s="101"/>
      <c r="F47" s="99"/>
      <c r="G47" s="34"/>
      <c r="H47" s="102"/>
      <c r="I47" s="102"/>
      <c r="J47" s="34"/>
      <c r="K47" s="233"/>
      <c r="L47" s="233"/>
      <c r="M47" s="233"/>
      <c r="N47" s="233"/>
      <c r="O47" s="233"/>
      <c r="P47" s="233"/>
    </row>
    <row r="48" spans="1:16" x14ac:dyDescent="0.25">
      <c r="A48" s="98">
        <v>43475</v>
      </c>
      <c r="B48" s="99">
        <v>190182969</v>
      </c>
      <c r="C48" s="100">
        <v>4</v>
      </c>
      <c r="D48" s="34">
        <v>412650</v>
      </c>
      <c r="E48" s="101"/>
      <c r="F48" s="99"/>
      <c r="G48" s="34"/>
      <c r="H48" s="102"/>
      <c r="I48" s="102"/>
      <c r="J48" s="34"/>
      <c r="K48" s="233"/>
      <c r="L48" s="233"/>
      <c r="M48" s="233"/>
      <c r="N48" s="233"/>
      <c r="O48" s="233"/>
      <c r="P48" s="233"/>
    </row>
    <row r="49" spans="1:16" x14ac:dyDescent="0.25">
      <c r="A49" s="98">
        <v>43475</v>
      </c>
      <c r="B49" s="99">
        <v>190182989</v>
      </c>
      <c r="C49" s="100">
        <v>8</v>
      </c>
      <c r="D49" s="34">
        <v>783563</v>
      </c>
      <c r="E49" s="101"/>
      <c r="F49" s="99"/>
      <c r="G49" s="34"/>
      <c r="H49" s="102"/>
      <c r="I49" s="102"/>
      <c r="J49" s="34"/>
      <c r="K49" s="233"/>
      <c r="L49" s="233"/>
      <c r="M49" s="233"/>
      <c r="N49" s="233"/>
      <c r="O49" s="233"/>
      <c r="P49" s="233"/>
    </row>
    <row r="50" spans="1:16" x14ac:dyDescent="0.25">
      <c r="A50" s="98">
        <v>43475</v>
      </c>
      <c r="B50" s="99">
        <v>190182990</v>
      </c>
      <c r="C50" s="100">
        <v>6</v>
      </c>
      <c r="D50" s="34">
        <v>759150</v>
      </c>
      <c r="E50" s="101"/>
      <c r="F50" s="99"/>
      <c r="G50" s="34"/>
      <c r="H50" s="102"/>
      <c r="I50" s="102"/>
      <c r="J50" s="34"/>
      <c r="K50" s="233"/>
      <c r="L50" s="233"/>
      <c r="M50" s="233"/>
      <c r="N50" s="233"/>
      <c r="O50" s="233"/>
      <c r="P50" s="233"/>
    </row>
    <row r="51" spans="1:16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  <c r="K51" s="233"/>
      <c r="L51" s="233"/>
      <c r="M51" s="233"/>
      <c r="N51" s="233"/>
      <c r="O51" s="233"/>
      <c r="P51" s="233"/>
    </row>
    <row r="52" spans="1:16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  <c r="K52" s="233"/>
      <c r="L52" s="233"/>
      <c r="M52" s="233"/>
      <c r="N52" s="233"/>
      <c r="O52" s="233"/>
      <c r="P52" s="233"/>
    </row>
    <row r="53" spans="1:16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233"/>
      <c r="L53" s="233"/>
      <c r="M53" s="233"/>
      <c r="N53" s="233"/>
      <c r="O53" s="233"/>
      <c r="P53" s="233"/>
    </row>
    <row r="54" spans="1:16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  <c r="K54" s="233"/>
      <c r="L54" s="233"/>
      <c r="M54" s="233"/>
      <c r="N54" s="233"/>
      <c r="O54" s="233"/>
      <c r="P54" s="233"/>
    </row>
    <row r="55" spans="1:16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  <c r="K55" s="233"/>
      <c r="L55" s="233"/>
      <c r="M55" s="233"/>
      <c r="N55" s="233"/>
      <c r="O55" s="233"/>
      <c r="P55" s="233"/>
    </row>
    <row r="56" spans="1:16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  <c r="K56" s="233"/>
      <c r="L56" s="233"/>
      <c r="M56" s="233"/>
      <c r="N56" s="233"/>
      <c r="O56" s="233"/>
      <c r="P56" s="233"/>
    </row>
    <row r="57" spans="1:16" x14ac:dyDescent="0.25">
      <c r="A57" s="235"/>
      <c r="B57" s="234"/>
      <c r="C57" s="240"/>
      <c r="D57" s="236"/>
      <c r="E57" s="237"/>
      <c r="F57" s="234"/>
      <c r="G57" s="236"/>
      <c r="H57" s="239"/>
      <c r="I57" s="239"/>
      <c r="J57" s="236"/>
      <c r="K57" s="233"/>
      <c r="L57" s="233"/>
      <c r="M57" s="233"/>
      <c r="N57" s="233"/>
      <c r="O57" s="233"/>
      <c r="P57" s="233"/>
    </row>
    <row r="58" spans="1:16" x14ac:dyDescent="0.25">
      <c r="A58" s="235"/>
      <c r="B58" s="223" t="s">
        <v>11</v>
      </c>
      <c r="C58" s="232">
        <f>SUM(C8:C57)</f>
        <v>285</v>
      </c>
      <c r="D58" s="224"/>
      <c r="E58" s="223" t="s">
        <v>11</v>
      </c>
      <c r="F58" s="223">
        <f>SUM(F8:F57)</f>
        <v>17</v>
      </c>
      <c r="G58" s="224">
        <f>SUM(G8:G57)</f>
        <v>1866037</v>
      </c>
      <c r="H58" s="239"/>
      <c r="I58" s="239"/>
      <c r="J58" s="236"/>
      <c r="K58" s="233"/>
      <c r="L58" s="233"/>
      <c r="M58" s="233"/>
      <c r="N58" s="233"/>
      <c r="O58" s="233"/>
      <c r="P58" s="233"/>
    </row>
    <row r="59" spans="1:16" x14ac:dyDescent="0.25">
      <c r="A59" s="235"/>
      <c r="B59" s="223"/>
      <c r="C59" s="232"/>
      <c r="D59" s="224"/>
      <c r="E59" s="237"/>
      <c r="F59" s="234"/>
      <c r="G59" s="236"/>
      <c r="H59" s="239"/>
      <c r="I59" s="239"/>
      <c r="J59" s="236"/>
      <c r="K59" s="233"/>
      <c r="L59" s="233"/>
      <c r="M59" s="233"/>
      <c r="N59" s="233"/>
      <c r="O59" s="233"/>
      <c r="P59" s="233"/>
    </row>
    <row r="60" spans="1:16" x14ac:dyDescent="0.25">
      <c r="A60" s="225"/>
      <c r="B60" s="226"/>
      <c r="C60" s="240"/>
      <c r="D60" s="236"/>
      <c r="E60" s="223"/>
      <c r="F60" s="234"/>
      <c r="G60" s="413" t="s">
        <v>12</v>
      </c>
      <c r="H60" s="413"/>
      <c r="I60" s="239"/>
      <c r="J60" s="227">
        <f>SUM(D8:D57)</f>
        <v>30882438</v>
      </c>
      <c r="K60" s="233"/>
      <c r="L60" s="233"/>
      <c r="M60" s="233"/>
      <c r="N60" s="233"/>
      <c r="O60" s="233"/>
      <c r="P60" s="233"/>
    </row>
    <row r="61" spans="1:16" x14ac:dyDescent="0.25">
      <c r="A61" s="235"/>
      <c r="B61" s="234"/>
      <c r="C61" s="240"/>
      <c r="D61" s="236"/>
      <c r="E61" s="223"/>
      <c r="F61" s="234"/>
      <c r="G61" s="413" t="s">
        <v>13</v>
      </c>
      <c r="H61" s="413"/>
      <c r="I61" s="239"/>
      <c r="J61" s="227">
        <f>SUM(G8:G57)</f>
        <v>1866037</v>
      </c>
    </row>
    <row r="62" spans="1:16" x14ac:dyDescent="0.25">
      <c r="A62" s="228"/>
      <c r="B62" s="237"/>
      <c r="C62" s="240"/>
      <c r="D62" s="236"/>
      <c r="E62" s="237"/>
      <c r="F62" s="234"/>
      <c r="G62" s="413" t="s">
        <v>14</v>
      </c>
      <c r="H62" s="413"/>
      <c r="I62" s="41"/>
      <c r="J62" s="229">
        <f>J60-J61</f>
        <v>29016401</v>
      </c>
    </row>
    <row r="63" spans="1:16" x14ac:dyDescent="0.25">
      <c r="A63" s="235"/>
      <c r="B63" s="230"/>
      <c r="C63" s="240"/>
      <c r="D63" s="231"/>
      <c r="E63" s="237"/>
      <c r="F63" s="223"/>
      <c r="G63" s="413" t="s">
        <v>15</v>
      </c>
      <c r="H63" s="413"/>
      <c r="I63" s="239"/>
      <c r="J63" s="227">
        <f>SUM(H8:H59)</f>
        <v>0</v>
      </c>
    </row>
    <row r="64" spans="1:16" x14ac:dyDescent="0.25">
      <c r="A64" s="235"/>
      <c r="B64" s="230"/>
      <c r="C64" s="240"/>
      <c r="D64" s="231"/>
      <c r="E64" s="237"/>
      <c r="F64" s="223"/>
      <c r="G64" s="413" t="s">
        <v>16</v>
      </c>
      <c r="H64" s="413"/>
      <c r="I64" s="239"/>
      <c r="J64" s="227">
        <f>J62+J63</f>
        <v>29016401</v>
      </c>
    </row>
    <row r="65" spans="1:16" x14ac:dyDescent="0.25">
      <c r="A65" s="235"/>
      <c r="B65" s="230"/>
      <c r="C65" s="240"/>
      <c r="D65" s="231"/>
      <c r="E65" s="237"/>
      <c r="F65" s="234"/>
      <c r="G65" s="413" t="s">
        <v>5</v>
      </c>
      <c r="H65" s="413"/>
      <c r="I65" s="239"/>
      <c r="J65" s="227">
        <f>SUM(I8:I59)</f>
        <v>15393009</v>
      </c>
    </row>
    <row r="66" spans="1:16" x14ac:dyDescent="0.25">
      <c r="A66" s="235"/>
      <c r="B66" s="230"/>
      <c r="C66" s="240"/>
      <c r="D66" s="231"/>
      <c r="E66" s="237"/>
      <c r="F66" s="234"/>
      <c r="G66" s="413" t="s">
        <v>31</v>
      </c>
      <c r="H66" s="413"/>
      <c r="I66" s="240" t="str">
        <f>IF(J66&gt;0,"SALDO",IF(J66&lt;0,"PIUTANG",IF(J66=0,"LUNAS")))</f>
        <v>PIUTANG</v>
      </c>
      <c r="J66" s="227">
        <f>J65-J64</f>
        <v>-13623392</v>
      </c>
    </row>
    <row r="67" spans="1:16" x14ac:dyDescent="0.25">
      <c r="F67" s="219"/>
      <c r="G67" s="219"/>
      <c r="J67" s="219"/>
    </row>
    <row r="68" spans="1:16" x14ac:dyDescent="0.25">
      <c r="C68" s="219"/>
      <c r="D68" s="219"/>
      <c r="F68" s="219"/>
      <c r="G68" s="219"/>
      <c r="J68" s="219"/>
      <c r="L68" s="233"/>
      <c r="M68" s="233"/>
      <c r="N68" s="233"/>
      <c r="O68" s="233"/>
      <c r="P68" s="233"/>
    </row>
    <row r="69" spans="1:16" x14ac:dyDescent="0.25">
      <c r="C69" s="219"/>
      <c r="D69" s="219"/>
      <c r="F69" s="219"/>
      <c r="G69" s="219"/>
      <c r="J69" s="219"/>
      <c r="L69" s="233"/>
      <c r="M69" s="233"/>
      <c r="N69" s="233"/>
      <c r="O69" s="233"/>
      <c r="P69" s="233"/>
    </row>
    <row r="70" spans="1:16" x14ac:dyDescent="0.25">
      <c r="C70" s="219"/>
      <c r="D70" s="219"/>
      <c r="F70" s="219"/>
      <c r="G70" s="219"/>
      <c r="J70" s="219"/>
      <c r="L70" s="233"/>
      <c r="M70" s="233"/>
      <c r="N70" s="233"/>
      <c r="O70" s="233"/>
      <c r="P70" s="233"/>
    </row>
    <row r="71" spans="1:16" x14ac:dyDescent="0.25">
      <c r="C71" s="219"/>
      <c r="D71" s="219"/>
      <c r="F71" s="219"/>
      <c r="G71" s="219"/>
      <c r="J71" s="219"/>
      <c r="L71" s="233"/>
      <c r="M71" s="233"/>
      <c r="N71" s="233"/>
      <c r="O71" s="233"/>
      <c r="P71" s="233"/>
    </row>
    <row r="72" spans="1:16" x14ac:dyDescent="0.25">
      <c r="C72" s="219"/>
      <c r="D72" s="219"/>
      <c r="L72" s="233"/>
      <c r="M72" s="233"/>
      <c r="N72" s="233"/>
      <c r="O72" s="233"/>
      <c r="P72" s="233"/>
    </row>
  </sheetData>
  <mergeCells count="15">
    <mergeCell ref="G66:H66"/>
    <mergeCell ref="G60:H60"/>
    <mergeCell ref="G61:H61"/>
    <mergeCell ref="G62:H62"/>
    <mergeCell ref="G63:H63"/>
    <mergeCell ref="G64:H64"/>
    <mergeCell ref="G65:H6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L98"/>
  <sheetViews>
    <sheetView workbookViewId="0">
      <pane ySplit="7" topLeftCell="A20" activePane="bottomLeft" state="frozen"/>
      <selection pane="bottomLeft" activeCell="C31" sqref="C3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6384" width="9.140625" style="233"/>
  </cols>
  <sheetData>
    <row r="1" spans="1:12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SUM(D8:D17)</f>
        <v>2036340</v>
      </c>
    </row>
    <row r="2" spans="1:12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1197615</v>
      </c>
      <c r="J2" s="218"/>
      <c r="L2" s="219">
        <v>2089845</v>
      </c>
    </row>
    <row r="3" spans="1:12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I2-L2</f>
        <v>-892230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2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2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2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2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2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2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2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2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2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2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98">
        <v>43472</v>
      </c>
      <c r="B18" s="99">
        <v>19000017</v>
      </c>
      <c r="C18" s="100">
        <v>5</v>
      </c>
      <c r="D18" s="34">
        <v>196050</v>
      </c>
      <c r="E18" s="101"/>
      <c r="F18" s="99"/>
      <c r="G18" s="34"/>
      <c r="H18" s="102"/>
      <c r="I18" s="102"/>
      <c r="J18" s="34"/>
    </row>
    <row r="19" spans="1:10" x14ac:dyDescent="0.25">
      <c r="A19" s="98">
        <v>43472</v>
      </c>
      <c r="B19" s="99">
        <v>19000018</v>
      </c>
      <c r="C19" s="100">
        <v>2</v>
      </c>
      <c r="D19" s="34">
        <v>95400</v>
      </c>
      <c r="E19" s="101"/>
      <c r="F19" s="99"/>
      <c r="G19" s="34"/>
      <c r="H19" s="102"/>
      <c r="I19" s="102"/>
      <c r="J19" s="34"/>
    </row>
    <row r="20" spans="1:10" x14ac:dyDescent="0.25">
      <c r="A20" s="98">
        <v>43472</v>
      </c>
      <c r="B20" s="99">
        <v>19000019</v>
      </c>
      <c r="C20" s="100">
        <v>6</v>
      </c>
      <c r="D20" s="34">
        <v>215595</v>
      </c>
      <c r="E20" s="101"/>
      <c r="F20" s="99"/>
      <c r="G20" s="34"/>
      <c r="H20" s="102"/>
      <c r="I20" s="102"/>
      <c r="J20" s="34"/>
    </row>
    <row r="21" spans="1:10" x14ac:dyDescent="0.25">
      <c r="A21" s="98">
        <v>43472</v>
      </c>
      <c r="B21" s="99">
        <v>19000020</v>
      </c>
      <c r="C21" s="100">
        <v>1</v>
      </c>
      <c r="D21" s="34">
        <v>52500</v>
      </c>
      <c r="E21" s="101"/>
      <c r="F21" s="99"/>
      <c r="G21" s="34"/>
      <c r="H21" s="102"/>
      <c r="I21" s="102"/>
      <c r="J21" s="34"/>
    </row>
    <row r="22" spans="1:10" x14ac:dyDescent="0.25">
      <c r="A22" s="98">
        <v>43473</v>
      </c>
      <c r="B22" s="99">
        <v>19000022</v>
      </c>
      <c r="C22" s="100">
        <v>1</v>
      </c>
      <c r="D22" s="34">
        <v>41160</v>
      </c>
      <c r="E22" s="101"/>
      <c r="F22" s="99"/>
      <c r="G22" s="34"/>
      <c r="H22" s="102"/>
      <c r="I22" s="102"/>
      <c r="J22" s="34"/>
    </row>
    <row r="23" spans="1:10" x14ac:dyDescent="0.25">
      <c r="A23" s="98">
        <v>43473</v>
      </c>
      <c r="B23" s="99">
        <v>19000024</v>
      </c>
      <c r="C23" s="100">
        <v>1</v>
      </c>
      <c r="D23" s="34">
        <v>32220</v>
      </c>
      <c r="E23" s="101"/>
      <c r="F23" s="99"/>
      <c r="G23" s="34"/>
      <c r="H23" s="102"/>
      <c r="I23" s="102"/>
      <c r="J23" s="34"/>
    </row>
    <row r="24" spans="1:10" x14ac:dyDescent="0.25">
      <c r="A24" s="98">
        <v>43474</v>
      </c>
      <c r="B24" s="99">
        <v>19000027</v>
      </c>
      <c r="C24" s="100">
        <v>2</v>
      </c>
      <c r="D24" s="34">
        <v>71175</v>
      </c>
      <c r="E24" s="101"/>
      <c r="F24" s="99"/>
      <c r="G24" s="34"/>
      <c r="H24" s="102"/>
      <c r="I24" s="102"/>
      <c r="J24" s="34"/>
    </row>
    <row r="25" spans="1:10" x14ac:dyDescent="0.25">
      <c r="A25" s="98">
        <v>43474</v>
      </c>
      <c r="B25" s="99">
        <v>19000029</v>
      </c>
      <c r="C25" s="100">
        <v>1</v>
      </c>
      <c r="D25" s="34">
        <v>42270</v>
      </c>
      <c r="E25" s="101"/>
      <c r="F25" s="99"/>
      <c r="G25" s="34"/>
      <c r="H25" s="102"/>
      <c r="I25" s="102"/>
      <c r="J25" s="34"/>
    </row>
    <row r="26" spans="1:10" x14ac:dyDescent="0.25">
      <c r="A26" s="98">
        <v>43475</v>
      </c>
      <c r="B26" s="99">
        <v>19000031</v>
      </c>
      <c r="C26" s="100">
        <v>3</v>
      </c>
      <c r="D26" s="34">
        <v>122880</v>
      </c>
      <c r="E26" s="101"/>
      <c r="F26" s="99"/>
      <c r="G26" s="34"/>
      <c r="H26" s="102"/>
      <c r="I26" s="102"/>
      <c r="J26" s="34"/>
    </row>
    <row r="27" spans="1:10" x14ac:dyDescent="0.25">
      <c r="A27" s="98">
        <v>43475</v>
      </c>
      <c r="B27" s="99">
        <v>19000032</v>
      </c>
      <c r="C27" s="100">
        <v>2</v>
      </c>
      <c r="D27" s="34">
        <v>69885</v>
      </c>
      <c r="E27" s="101"/>
      <c r="F27" s="99"/>
      <c r="G27" s="34"/>
      <c r="H27" s="102"/>
      <c r="I27" s="102"/>
      <c r="J27" s="34"/>
    </row>
    <row r="28" spans="1:10" x14ac:dyDescent="0.25">
      <c r="A28" s="98">
        <v>43475</v>
      </c>
      <c r="B28" s="99">
        <v>19000034</v>
      </c>
      <c r="C28" s="100">
        <v>4</v>
      </c>
      <c r="D28" s="34">
        <v>182265</v>
      </c>
      <c r="E28" s="101"/>
      <c r="F28" s="99"/>
      <c r="G28" s="34"/>
      <c r="H28" s="102"/>
      <c r="I28" s="102"/>
      <c r="J28" s="34"/>
    </row>
    <row r="29" spans="1:10" x14ac:dyDescent="0.25">
      <c r="A29" s="98">
        <v>43475</v>
      </c>
      <c r="B29" s="99">
        <v>19000035</v>
      </c>
      <c r="C29" s="100">
        <v>1</v>
      </c>
      <c r="D29" s="34">
        <v>29910</v>
      </c>
      <c r="E29" s="101"/>
      <c r="F29" s="99"/>
      <c r="G29" s="34"/>
      <c r="H29" s="102"/>
      <c r="I29" s="102"/>
      <c r="J29" s="34"/>
    </row>
    <row r="30" spans="1:10" x14ac:dyDescent="0.25">
      <c r="A30" s="98">
        <v>43475</v>
      </c>
      <c r="B30" s="99">
        <v>19000036</v>
      </c>
      <c r="C30" s="100">
        <v>1</v>
      </c>
      <c r="D30" s="34">
        <v>46305</v>
      </c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68</v>
      </c>
      <c r="D84" s="224"/>
      <c r="E84" s="223" t="s">
        <v>11</v>
      </c>
      <c r="F84" s="223">
        <f>SUM(F8:F83)</f>
        <v>0</v>
      </c>
      <c r="G84" s="224">
        <f>SUM(G8:G83)</f>
        <v>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3233955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3233955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3233955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2036340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-1197615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5"/>
  <sheetViews>
    <sheetView workbookViewId="0">
      <pane ySplit="7" topLeftCell="A8" activePane="bottomLeft" state="frozen"/>
      <selection pane="bottomLeft" activeCell="I11" sqref="I1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SUM(D8:D13)</f>
        <v>7026514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J25*-1</f>
        <v>4990314</v>
      </c>
      <c r="J2" s="218"/>
      <c r="L2" s="238">
        <f>SUM(G8:G13)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7026514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98">
        <v>43472</v>
      </c>
      <c r="B12" s="99">
        <v>190182810</v>
      </c>
      <c r="C12" s="253">
        <v>8</v>
      </c>
      <c r="D12" s="34">
        <v>865638</v>
      </c>
      <c r="E12" s="101"/>
      <c r="F12" s="99"/>
      <c r="G12" s="34"/>
      <c r="H12" s="101"/>
      <c r="I12" s="102"/>
      <c r="J12" s="34"/>
      <c r="L12" s="238"/>
    </row>
    <row r="13" spans="1:13" x14ac:dyDescent="0.25">
      <c r="A13" s="98">
        <v>43473</v>
      </c>
      <c r="B13" s="99">
        <v>190182846</v>
      </c>
      <c r="C13" s="253">
        <v>3</v>
      </c>
      <c r="D13" s="34">
        <v>336175</v>
      </c>
      <c r="E13" s="101"/>
      <c r="F13" s="99"/>
      <c r="G13" s="34"/>
      <c r="H13" s="101"/>
      <c r="I13" s="102"/>
      <c r="J13" s="34"/>
      <c r="L13" s="238"/>
    </row>
    <row r="14" spans="1:13" x14ac:dyDescent="0.25">
      <c r="A14" s="98">
        <v>43474</v>
      </c>
      <c r="B14" s="99">
        <v>190182928</v>
      </c>
      <c r="C14" s="253">
        <v>3</v>
      </c>
      <c r="D14" s="34">
        <v>257950</v>
      </c>
      <c r="E14" s="101"/>
      <c r="F14" s="99"/>
      <c r="G14" s="34"/>
      <c r="H14" s="101"/>
      <c r="I14" s="102"/>
      <c r="J14" s="34"/>
      <c r="L14" s="238"/>
    </row>
    <row r="15" spans="1:13" x14ac:dyDescent="0.25">
      <c r="A15" s="98"/>
      <c r="B15" s="99"/>
      <c r="C15" s="253"/>
      <c r="D15" s="34"/>
      <c r="E15" s="101"/>
      <c r="F15" s="99"/>
      <c r="G15" s="34"/>
      <c r="H15" s="101"/>
      <c r="I15" s="102"/>
      <c r="J15" s="34"/>
      <c r="L15" s="238"/>
    </row>
    <row r="16" spans="1:13" x14ac:dyDescent="0.25">
      <c r="A16" s="235"/>
      <c r="B16" s="234"/>
      <c r="C16" s="26"/>
      <c r="D16" s="236"/>
      <c r="E16" s="237"/>
      <c r="F16" s="234"/>
      <c r="G16" s="236"/>
      <c r="H16" s="237"/>
      <c r="I16" s="239"/>
      <c r="J16" s="236"/>
    </row>
    <row r="17" spans="1:10" x14ac:dyDescent="0.25">
      <c r="A17" s="235"/>
      <c r="B17" s="223" t="s">
        <v>11</v>
      </c>
      <c r="C17" s="27">
        <f>SUM(C8:C16)</f>
        <v>64</v>
      </c>
      <c r="D17" s="224"/>
      <c r="E17" s="223" t="s">
        <v>11</v>
      </c>
      <c r="F17" s="223">
        <f>SUM(F8:F16)</f>
        <v>0</v>
      </c>
      <c r="G17" s="5"/>
      <c r="H17" s="234"/>
      <c r="I17" s="240"/>
      <c r="J17" s="5"/>
    </row>
    <row r="18" spans="1:10" x14ac:dyDescent="0.25">
      <c r="A18" s="235"/>
      <c r="B18" s="223"/>
      <c r="C18" s="27"/>
      <c r="D18" s="224"/>
      <c r="E18" s="223"/>
      <c r="F18" s="223"/>
      <c r="G18" s="32"/>
      <c r="H18" s="33"/>
      <c r="I18" s="240"/>
      <c r="J18" s="5"/>
    </row>
    <row r="19" spans="1:10" x14ac:dyDescent="0.25">
      <c r="A19" s="225"/>
      <c r="B19" s="226"/>
      <c r="C19" s="26"/>
      <c r="D19" s="236"/>
      <c r="E19" s="223"/>
      <c r="F19" s="234"/>
      <c r="G19" s="413" t="s">
        <v>12</v>
      </c>
      <c r="H19" s="413"/>
      <c r="I19" s="239"/>
      <c r="J19" s="227">
        <f>SUM(D8:D16)</f>
        <v>7284464</v>
      </c>
    </row>
    <row r="20" spans="1:10" x14ac:dyDescent="0.25">
      <c r="A20" s="235"/>
      <c r="B20" s="234"/>
      <c r="C20" s="26"/>
      <c r="D20" s="236"/>
      <c r="E20" s="237"/>
      <c r="F20" s="234"/>
      <c r="G20" s="413" t="s">
        <v>13</v>
      </c>
      <c r="H20" s="413"/>
      <c r="I20" s="239"/>
      <c r="J20" s="227">
        <f>SUM(G8:G16)</f>
        <v>0</v>
      </c>
    </row>
    <row r="21" spans="1:10" x14ac:dyDescent="0.25">
      <c r="A21" s="228"/>
      <c r="B21" s="237"/>
      <c r="C21" s="26"/>
      <c r="D21" s="236"/>
      <c r="E21" s="237"/>
      <c r="F21" s="234"/>
      <c r="G21" s="413" t="s">
        <v>14</v>
      </c>
      <c r="H21" s="413"/>
      <c r="I21" s="41"/>
      <c r="J21" s="229">
        <f>J19-J20</f>
        <v>7284464</v>
      </c>
    </row>
    <row r="22" spans="1:10" x14ac:dyDescent="0.25">
      <c r="A22" s="235"/>
      <c r="B22" s="230"/>
      <c r="C22" s="26"/>
      <c r="D22" s="231"/>
      <c r="E22" s="237"/>
      <c r="F22" s="234"/>
      <c r="G22" s="413" t="s">
        <v>15</v>
      </c>
      <c r="H22" s="413"/>
      <c r="I22" s="239"/>
      <c r="J22" s="227">
        <f>SUM(H8:H17)</f>
        <v>0</v>
      </c>
    </row>
    <row r="23" spans="1:10" x14ac:dyDescent="0.25">
      <c r="A23" s="235"/>
      <c r="B23" s="230"/>
      <c r="C23" s="26"/>
      <c r="D23" s="231"/>
      <c r="E23" s="237"/>
      <c r="F23" s="234"/>
      <c r="G23" s="413" t="s">
        <v>16</v>
      </c>
      <c r="H23" s="413"/>
      <c r="I23" s="239"/>
      <c r="J23" s="227">
        <f>J21+J22</f>
        <v>7284464</v>
      </c>
    </row>
    <row r="24" spans="1:10" x14ac:dyDescent="0.25">
      <c r="A24" s="235"/>
      <c r="B24" s="230"/>
      <c r="C24" s="26"/>
      <c r="D24" s="231"/>
      <c r="E24" s="237"/>
      <c r="F24" s="234"/>
      <c r="G24" s="413" t="s">
        <v>5</v>
      </c>
      <c r="H24" s="413"/>
      <c r="I24" s="239"/>
      <c r="J24" s="227">
        <f>SUM(I8:I17)</f>
        <v>2294150</v>
      </c>
    </row>
    <row r="25" spans="1:10" x14ac:dyDescent="0.25">
      <c r="A25" s="235"/>
      <c r="B25" s="230"/>
      <c r="C25" s="26"/>
      <c r="D25" s="231"/>
      <c r="E25" s="237"/>
      <c r="F25" s="234"/>
      <c r="G25" s="413" t="s">
        <v>31</v>
      </c>
      <c r="H25" s="413"/>
      <c r="I25" s="240" t="str">
        <f>IF(J25&gt;0,"SALDO",IF(J25&lt;0,"PIUTANG",IF(J25=0,"LUNAS")))</f>
        <v>PIUTANG</v>
      </c>
      <c r="J25" s="227">
        <f>J24-J23</f>
        <v>-4990314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2" activePane="bottomLeft" state="frozen"/>
      <selection pane="bottomLeft" activeCell="B81" sqref="B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680575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414</v>
      </c>
      <c r="D86" s="9"/>
      <c r="E86" s="8" t="s">
        <v>11</v>
      </c>
      <c r="F86" s="8">
        <f>SUM(F8:F85)</f>
        <v>117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46344478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13807935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32536543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32536543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PIUTANG</v>
      </c>
      <c r="J94" s="13">
        <f>J93-J92</f>
        <v>-680575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2019-01-10T10:21:06Z</dcterms:modified>
</cp:coreProperties>
</file>