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045" windowWidth="4095" windowHeight="111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Bandros!#REF!</definedName>
    <definedName name="_xlnm.Print_Area" localSheetId="11">Bentang!$A$1:$J$92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ST'!$A$5:$J$41</definedName>
    <definedName name="_xlnm.Print_Area" localSheetId="28">Widya!$A$1:$J$25</definedName>
    <definedName name="_xlnm.Print_Area" localSheetId="7">Yuan!$N$8:$N$18</definedName>
  </definedNames>
  <calcPr calcId="144525"/>
</workbook>
</file>

<file path=xl/calcChain.xml><?xml version="1.0" encoding="utf-8"?>
<calcChain xmlns="http://schemas.openxmlformats.org/spreadsheetml/2006/main">
  <c r="B18" i="15" l="1"/>
  <c r="L2" i="54"/>
  <c r="L1" i="54"/>
  <c r="L1" i="61" l="1"/>
  <c r="L3" i="64" l="1"/>
  <c r="L2" i="64"/>
  <c r="L1" i="64"/>
  <c r="J87" i="64"/>
  <c r="J86" i="64"/>
  <c r="M2" i="57"/>
  <c r="M1" i="57"/>
  <c r="L2" i="58"/>
  <c r="L1" i="58"/>
  <c r="B9" i="15" l="1"/>
  <c r="B5" i="15"/>
  <c r="L2" i="61" l="1"/>
  <c r="B13" i="15" l="1"/>
  <c r="L1" i="2" l="1"/>
  <c r="N2" i="16" l="1"/>
  <c r="L2" i="2" l="1"/>
  <c r="L23" i="56" l="1"/>
  <c r="M2" i="58" l="1"/>
  <c r="M1" i="58"/>
  <c r="L2" i="35" l="1"/>
  <c r="L1" i="35"/>
  <c r="B20" i="15" l="1"/>
  <c r="L2" i="12" l="1"/>
  <c r="L1" i="12"/>
  <c r="M2" i="2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24" i="61" l="1"/>
  <c r="J22" i="61"/>
  <c r="J20" i="61"/>
  <c r="J19" i="61"/>
  <c r="F17" i="61"/>
  <c r="C17" i="61"/>
  <c r="J21" i="61" l="1"/>
  <c r="J23" i="61" s="1"/>
  <c r="J25" i="61" s="1"/>
  <c r="I25" i="61" s="1"/>
  <c r="I2" i="61" l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63" i="58" l="1"/>
  <c r="J61" i="58"/>
  <c r="J59" i="58"/>
  <c r="J58" i="58"/>
  <c r="I56" i="58"/>
  <c r="H56" i="58"/>
  <c r="G56" i="58"/>
  <c r="F56" i="58"/>
  <c r="D56" i="58"/>
  <c r="C56" i="58"/>
  <c r="M3" i="58"/>
  <c r="N3" i="58" l="1"/>
  <c r="J60" i="58"/>
  <c r="J62" i="58" s="1"/>
  <c r="J64" i="58" s="1"/>
  <c r="I64" i="58" l="1"/>
  <c r="I2" i="58"/>
  <c r="C8" i="15" s="1"/>
  <c r="J64" i="57" l="1"/>
  <c r="J62" i="57"/>
  <c r="J60" i="57"/>
  <c r="J59" i="57"/>
  <c r="G57" i="57"/>
  <c r="F57" i="57"/>
  <c r="C57" i="57"/>
  <c r="J61" i="57" l="1"/>
  <c r="J63" i="57" s="1"/>
  <c r="J65" i="57" s="1"/>
  <c r="I65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1" i="55"/>
  <c r="J89" i="55"/>
  <c r="J87" i="55"/>
  <c r="J86" i="55"/>
  <c r="G84" i="55"/>
  <c r="F84" i="55"/>
  <c r="C84" i="55"/>
  <c r="M1" i="56" l="1"/>
  <c r="J88" i="55"/>
  <c r="J90" i="55" s="1"/>
  <c r="J92" i="55" s="1"/>
  <c r="I92" i="55" s="1"/>
  <c r="I2" i="55" l="1"/>
  <c r="C9" i="15" s="1"/>
  <c r="I42" i="30" l="1"/>
  <c r="I44" i="30"/>
  <c r="I37" i="18" l="1"/>
  <c r="I39" i="18"/>
  <c r="L3" i="12" l="1"/>
  <c r="B17" i="15" l="1"/>
  <c r="B14" i="15"/>
  <c r="J40" i="54" l="1"/>
  <c r="J38" i="54"/>
  <c r="J36" i="54"/>
  <c r="J35" i="54"/>
  <c r="I33" i="54"/>
  <c r="H33" i="54"/>
  <c r="G33" i="54"/>
  <c r="F33" i="54"/>
  <c r="D33" i="54"/>
  <c r="C33" i="54"/>
  <c r="J37" i="54" l="1"/>
  <c r="J39" i="54" s="1"/>
  <c r="J41" i="54" s="1"/>
  <c r="I2" i="54" s="1"/>
  <c r="C5" i="15" s="1"/>
  <c r="L3" i="54"/>
  <c r="N3" i="54" s="1"/>
  <c r="I41" i="54" l="1"/>
  <c r="J228" i="35" l="1"/>
  <c r="J232" i="35"/>
  <c r="J230" i="35"/>
  <c r="J227" i="35"/>
  <c r="G225" i="35"/>
  <c r="F225" i="35"/>
  <c r="J229" i="35" l="1"/>
  <c r="J231" i="35" s="1"/>
  <c r="J233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25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9" i="2" l="1"/>
  <c r="I14" i="2"/>
  <c r="H14" i="2"/>
  <c r="G14" i="2"/>
  <c r="F1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I32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1" i="2"/>
  <c r="J17" i="2"/>
  <c r="J16" i="2"/>
  <c r="D14" i="2"/>
  <c r="C14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8" i="2"/>
  <c r="J20" i="2" s="1"/>
  <c r="J22" i="2" s="1"/>
  <c r="I22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33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</commentList>
</comments>
</file>

<file path=xl/sharedStrings.xml><?xml version="1.0" encoding="utf-8"?>
<sst xmlns="http://schemas.openxmlformats.org/spreadsheetml/2006/main" count="2086" uniqueCount="226">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</sst>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41"/>
  <sheetViews>
    <sheetView zoomScaleNormal="100" workbookViewId="0">
      <pane ySplit="7" topLeftCell="A17" activePane="bottomLeft" state="frozen"/>
      <selection pane="bottomLeft" activeCell="E30" sqref="E30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SUM(D19:D31)</f>
        <v>7952615</v>
      </c>
      <c r="M1" s="238">
        <v>6205588</v>
      </c>
      <c r="N1" s="238">
        <f>L1-M1</f>
        <v>1747027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J41*-1</f>
        <v>6218977</v>
      </c>
      <c r="J2" s="218"/>
      <c r="L2" s="276">
        <f>SUM(G19:G31)</f>
        <v>1733638</v>
      </c>
      <c r="M2" s="238">
        <v>519138</v>
      </c>
      <c r="N2" s="238">
        <f>L2-M2</f>
        <v>1214500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6218977</v>
      </c>
      <c r="M3" s="238">
        <f>M1-M2</f>
        <v>5686450</v>
      </c>
      <c r="N3" s="238">
        <f>L3+M3</f>
        <v>11905427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98">
        <v>43472</v>
      </c>
      <c r="B19" s="99">
        <v>190182780</v>
      </c>
      <c r="C19" s="412">
        <v>1</v>
      </c>
      <c r="D19" s="34">
        <v>127225</v>
      </c>
      <c r="E19" s="101">
        <v>190046763</v>
      </c>
      <c r="F19" s="100">
        <v>8</v>
      </c>
      <c r="G19" s="34">
        <v>790125</v>
      </c>
      <c r="H19" s="101"/>
      <c r="I19" s="102"/>
      <c r="J19" s="34"/>
    </row>
    <row r="20" spans="1:10" ht="15.75" customHeight="1" x14ac:dyDescent="0.25">
      <c r="A20" s="98">
        <v>43472</v>
      </c>
      <c r="B20" s="99">
        <v>190182800</v>
      </c>
      <c r="C20" s="412">
        <v>13</v>
      </c>
      <c r="D20" s="34">
        <v>1216163</v>
      </c>
      <c r="E20" s="101"/>
      <c r="F20" s="100"/>
      <c r="G20" s="34"/>
      <c r="H20" s="101"/>
      <c r="I20" s="102"/>
      <c r="J20" s="34"/>
    </row>
    <row r="21" spans="1:10" ht="15.75" customHeight="1" x14ac:dyDescent="0.25">
      <c r="A21" s="98">
        <v>43472</v>
      </c>
      <c r="B21" s="99">
        <v>190182824</v>
      </c>
      <c r="C21" s="412">
        <v>6</v>
      </c>
      <c r="D21" s="34">
        <v>586600</v>
      </c>
      <c r="E21" s="101"/>
      <c r="F21" s="100"/>
      <c r="G21" s="34"/>
      <c r="H21" s="101"/>
      <c r="I21" s="102"/>
      <c r="J21" s="34"/>
    </row>
    <row r="22" spans="1:10" ht="15.75" customHeight="1" x14ac:dyDescent="0.25">
      <c r="A22" s="98">
        <v>43473</v>
      </c>
      <c r="B22" s="99">
        <v>190182865</v>
      </c>
      <c r="C22" s="412">
        <v>9</v>
      </c>
      <c r="D22" s="34">
        <v>701488</v>
      </c>
      <c r="E22" s="101">
        <v>190046771</v>
      </c>
      <c r="F22" s="100">
        <v>4</v>
      </c>
      <c r="G22" s="34">
        <v>461125</v>
      </c>
      <c r="H22" s="101"/>
      <c r="I22" s="102"/>
      <c r="J22" s="34"/>
    </row>
    <row r="23" spans="1:10" ht="15.75" customHeight="1" x14ac:dyDescent="0.25">
      <c r="A23" s="98">
        <v>43473</v>
      </c>
      <c r="B23" s="99">
        <v>190182876</v>
      </c>
      <c r="C23" s="412">
        <v>8</v>
      </c>
      <c r="D23" s="34">
        <v>769825</v>
      </c>
      <c r="E23" s="101"/>
      <c r="F23" s="100"/>
      <c r="G23" s="34"/>
      <c r="H23" s="101"/>
      <c r="I23" s="102"/>
      <c r="J23" s="34"/>
    </row>
    <row r="24" spans="1:10" ht="15.75" customHeight="1" x14ac:dyDescent="0.25">
      <c r="A24" s="98">
        <v>43474</v>
      </c>
      <c r="B24" s="99">
        <v>190182925</v>
      </c>
      <c r="C24" s="412">
        <v>3</v>
      </c>
      <c r="D24" s="34">
        <v>344575</v>
      </c>
      <c r="E24" s="101">
        <v>190046782</v>
      </c>
      <c r="F24" s="100">
        <v>1</v>
      </c>
      <c r="G24" s="34">
        <v>84088</v>
      </c>
      <c r="H24" s="101"/>
      <c r="I24" s="102"/>
      <c r="J24" s="34"/>
    </row>
    <row r="25" spans="1:10" ht="15.75" customHeight="1" x14ac:dyDescent="0.25">
      <c r="A25" s="98">
        <v>43474</v>
      </c>
      <c r="B25" s="99">
        <v>190182941</v>
      </c>
      <c r="C25" s="412">
        <v>12</v>
      </c>
      <c r="D25" s="34">
        <v>1073188</v>
      </c>
      <c r="E25" s="101"/>
      <c r="F25" s="100"/>
      <c r="G25" s="34"/>
      <c r="H25" s="101"/>
      <c r="I25" s="102"/>
      <c r="J25" s="34"/>
    </row>
    <row r="26" spans="1:10" ht="15.75" customHeight="1" x14ac:dyDescent="0.25">
      <c r="A26" s="98">
        <v>43475</v>
      </c>
      <c r="B26" s="99">
        <v>190182978</v>
      </c>
      <c r="C26" s="412">
        <v>9</v>
      </c>
      <c r="D26" s="34">
        <v>806750</v>
      </c>
      <c r="E26" s="101"/>
      <c r="F26" s="100"/>
      <c r="G26" s="34"/>
      <c r="H26" s="101"/>
      <c r="I26" s="102"/>
      <c r="J26" s="34"/>
    </row>
    <row r="27" spans="1:10" ht="15.75" customHeight="1" x14ac:dyDescent="0.25">
      <c r="A27" s="98">
        <v>43475</v>
      </c>
      <c r="B27" s="99">
        <v>190182993</v>
      </c>
      <c r="C27" s="412">
        <v>8</v>
      </c>
      <c r="D27" s="34">
        <v>808763</v>
      </c>
      <c r="E27" s="101"/>
      <c r="F27" s="100"/>
      <c r="G27" s="34"/>
      <c r="H27" s="101"/>
      <c r="I27" s="102"/>
      <c r="J27" s="34"/>
    </row>
    <row r="28" spans="1:10" ht="15.75" customHeight="1" x14ac:dyDescent="0.25">
      <c r="A28" s="98">
        <v>43476</v>
      </c>
      <c r="B28" s="99">
        <v>190183027</v>
      </c>
      <c r="C28" s="412">
        <v>7</v>
      </c>
      <c r="D28" s="34">
        <v>614250</v>
      </c>
      <c r="E28" s="101"/>
      <c r="F28" s="100"/>
      <c r="G28" s="34"/>
      <c r="H28" s="101"/>
      <c r="I28" s="102"/>
      <c r="J28" s="34"/>
    </row>
    <row r="29" spans="1:10" ht="15.75" customHeight="1" x14ac:dyDescent="0.25">
      <c r="A29" s="98">
        <v>43476</v>
      </c>
      <c r="B29" s="99">
        <v>190183046</v>
      </c>
      <c r="C29" s="412">
        <v>3</v>
      </c>
      <c r="D29" s="34">
        <v>245788</v>
      </c>
      <c r="E29" s="101"/>
      <c r="F29" s="100"/>
      <c r="G29" s="34"/>
      <c r="H29" s="101"/>
      <c r="I29" s="102"/>
      <c r="J29" s="34"/>
    </row>
    <row r="30" spans="1:10" ht="15.75" customHeight="1" x14ac:dyDescent="0.25">
      <c r="A30" s="98">
        <v>43477</v>
      </c>
      <c r="B30" s="99">
        <v>190183073</v>
      </c>
      <c r="C30" s="412">
        <v>4</v>
      </c>
      <c r="D30" s="34">
        <v>350175</v>
      </c>
      <c r="E30" s="101">
        <v>190046817</v>
      </c>
      <c r="F30" s="100">
        <v>4</v>
      </c>
      <c r="G30" s="34">
        <v>398300</v>
      </c>
      <c r="H30" s="101"/>
      <c r="I30" s="102"/>
      <c r="J30" s="34"/>
    </row>
    <row r="31" spans="1:10" ht="15.75" customHeight="1" x14ac:dyDescent="0.25">
      <c r="A31" s="98">
        <v>43477</v>
      </c>
      <c r="B31" s="99">
        <v>190183090</v>
      </c>
      <c r="C31" s="412">
        <v>4</v>
      </c>
      <c r="D31" s="34">
        <v>307825</v>
      </c>
      <c r="E31" s="101"/>
      <c r="F31" s="100"/>
      <c r="G31" s="34"/>
      <c r="H31" s="101"/>
      <c r="I31" s="102"/>
      <c r="J31" s="34"/>
    </row>
    <row r="32" spans="1:10" x14ac:dyDescent="0.25">
      <c r="A32" s="235"/>
      <c r="B32" s="234"/>
      <c r="C32" s="12"/>
      <c r="D32" s="236"/>
      <c r="E32" s="237"/>
      <c r="F32" s="240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29">
        <f>SUM(C8:C32)</f>
        <v>168</v>
      </c>
      <c r="D33" s="224">
        <f>SUM(D8:D32)</f>
        <v>15381193</v>
      </c>
      <c r="E33" s="223" t="s">
        <v>11</v>
      </c>
      <c r="F33" s="232">
        <f>SUM(F8:F32)</f>
        <v>20</v>
      </c>
      <c r="G33" s="224">
        <f>SUM(G8:G32)</f>
        <v>2051263</v>
      </c>
      <c r="H33" s="232">
        <f>SUM(H8:H32)</f>
        <v>0</v>
      </c>
      <c r="I33" s="232">
        <f>SUM(I8:I32)</f>
        <v>7110953</v>
      </c>
      <c r="J33" s="5"/>
    </row>
    <row r="34" spans="1:10" x14ac:dyDescent="0.25">
      <c r="A34" s="235"/>
      <c r="B34" s="223"/>
      <c r="C34" s="229"/>
      <c r="D34" s="224"/>
      <c r="E34" s="223"/>
      <c r="F34" s="232"/>
      <c r="G34" s="224"/>
      <c r="H34" s="232"/>
      <c r="I34" s="232"/>
      <c r="J34" s="5"/>
    </row>
    <row r="35" spans="1:10" x14ac:dyDescent="0.25">
      <c r="A35" s="225"/>
      <c r="B35" s="226"/>
      <c r="C35" s="12"/>
      <c r="D35" s="236"/>
      <c r="E35" s="223"/>
      <c r="F35" s="240"/>
      <c r="G35" s="413" t="s">
        <v>12</v>
      </c>
      <c r="H35" s="413"/>
      <c r="I35" s="239"/>
      <c r="J35" s="227">
        <f>SUM(D8:D32)</f>
        <v>15381193</v>
      </c>
    </row>
    <row r="36" spans="1:10" x14ac:dyDescent="0.25">
      <c r="A36" s="235"/>
      <c r="B36" s="234"/>
      <c r="C36" s="12"/>
      <c r="D36" s="236"/>
      <c r="E36" s="237"/>
      <c r="F36" s="240"/>
      <c r="G36" s="413" t="s">
        <v>13</v>
      </c>
      <c r="H36" s="413"/>
      <c r="I36" s="239"/>
      <c r="J36" s="227">
        <f>SUM(G8:G32)</f>
        <v>2051263</v>
      </c>
    </row>
    <row r="37" spans="1:10" x14ac:dyDescent="0.25">
      <c r="A37" s="228"/>
      <c r="B37" s="237"/>
      <c r="C37" s="12"/>
      <c r="D37" s="236"/>
      <c r="E37" s="237"/>
      <c r="F37" s="240"/>
      <c r="G37" s="413" t="s">
        <v>14</v>
      </c>
      <c r="H37" s="413"/>
      <c r="I37" s="41"/>
      <c r="J37" s="229">
        <f>J35-J36</f>
        <v>13329930</v>
      </c>
    </row>
    <row r="38" spans="1:10" x14ac:dyDescent="0.25">
      <c r="A38" s="235"/>
      <c r="B38" s="230"/>
      <c r="C38" s="12"/>
      <c r="D38" s="231"/>
      <c r="E38" s="237"/>
      <c r="F38" s="240"/>
      <c r="G38" s="413" t="s">
        <v>15</v>
      </c>
      <c r="H38" s="413"/>
      <c r="I38" s="239"/>
      <c r="J38" s="227">
        <f>SUM(H8:H32)</f>
        <v>0</v>
      </c>
    </row>
    <row r="39" spans="1:10" x14ac:dyDescent="0.25">
      <c r="A39" s="235"/>
      <c r="B39" s="230"/>
      <c r="C39" s="12"/>
      <c r="D39" s="231"/>
      <c r="E39" s="237"/>
      <c r="F39" s="240"/>
      <c r="G39" s="413" t="s">
        <v>16</v>
      </c>
      <c r="H39" s="413"/>
      <c r="I39" s="239"/>
      <c r="J39" s="227">
        <f>J37+J38</f>
        <v>13329930</v>
      </c>
    </row>
    <row r="40" spans="1:10" x14ac:dyDescent="0.25">
      <c r="A40" s="235"/>
      <c r="B40" s="230"/>
      <c r="C40" s="12"/>
      <c r="D40" s="231"/>
      <c r="E40" s="237"/>
      <c r="F40" s="240"/>
      <c r="G40" s="413" t="s">
        <v>5</v>
      </c>
      <c r="H40" s="413"/>
      <c r="I40" s="239"/>
      <c r="J40" s="227">
        <f>SUM(I8:I32)</f>
        <v>7110953</v>
      </c>
    </row>
    <row r="41" spans="1:10" x14ac:dyDescent="0.25">
      <c r="A41" s="235"/>
      <c r="B41" s="230"/>
      <c r="C41" s="12"/>
      <c r="D41" s="231"/>
      <c r="E41" s="237"/>
      <c r="F41" s="240"/>
      <c r="G41" s="413" t="s">
        <v>31</v>
      </c>
      <c r="H41" s="413"/>
      <c r="I41" s="240" t="str">
        <f>IF(J41&gt;0,"SALDO",IF(J41&lt;0,"PIUTANG",IF(J41=0,"LUNAS")))</f>
        <v>PIUTANG</v>
      </c>
      <c r="J41" s="227">
        <f>J40-J39</f>
        <v>-6218977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26" activePane="bottomLeft" state="frozen"/>
      <selection pane="bottomLeft" activeCell="B34" sqref="B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1280375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3"/>
      <c r="I7" s="457"/>
      <c r="J7" s="427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>
        <v>2190000</v>
      </c>
      <c r="J33" s="34" t="s">
        <v>17</v>
      </c>
      <c r="L33" s="238"/>
    </row>
    <row r="34" spans="1:12" s="233" customFormat="1" x14ac:dyDescent="0.25">
      <c r="A34" s="98">
        <v>43476</v>
      </c>
      <c r="B34" s="99">
        <v>180183005</v>
      </c>
      <c r="C34" s="253">
        <v>16</v>
      </c>
      <c r="D34" s="34">
        <v>1390113</v>
      </c>
      <c r="E34" s="101">
        <v>190046800</v>
      </c>
      <c r="F34" s="99">
        <v>1</v>
      </c>
      <c r="G34" s="34">
        <v>99225</v>
      </c>
      <c r="H34" s="101"/>
      <c r="I34" s="102"/>
      <c r="J34" s="34"/>
      <c r="L34" s="238"/>
    </row>
    <row r="35" spans="1:12" s="233" customFormat="1" x14ac:dyDescent="0.25">
      <c r="A35" s="98"/>
      <c r="B35" s="99"/>
      <c r="C35" s="253"/>
      <c r="D35" s="34"/>
      <c r="E35" s="101"/>
      <c r="F35" s="99"/>
      <c r="G35" s="34"/>
      <c r="H35" s="101"/>
      <c r="I35" s="102"/>
      <c r="J35" s="34"/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838</v>
      </c>
      <c r="D40" s="9"/>
      <c r="E40" s="8" t="s">
        <v>11</v>
      </c>
      <c r="F40" s="8">
        <f>SUM(F8:F39)</f>
        <v>131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3" t="s">
        <v>12</v>
      </c>
      <c r="H42" s="413"/>
      <c r="I42" s="39"/>
      <c r="J42" s="13">
        <f>SUM(D8:D39)</f>
        <v>87642369</v>
      </c>
    </row>
    <row r="43" spans="1:12" x14ac:dyDescent="0.25">
      <c r="A43" s="4"/>
      <c r="B43" s="3"/>
      <c r="C43" s="26"/>
      <c r="D43" s="6"/>
      <c r="E43" s="7"/>
      <c r="F43" s="3"/>
      <c r="G43" s="413" t="s">
        <v>13</v>
      </c>
      <c r="H43" s="413"/>
      <c r="I43" s="39"/>
      <c r="J43" s="13">
        <f>SUM(G8:G39)</f>
        <v>14062994</v>
      </c>
    </row>
    <row r="44" spans="1:12" x14ac:dyDescent="0.25">
      <c r="A44" s="14"/>
      <c r="B44" s="7"/>
      <c r="C44" s="26"/>
      <c r="D44" s="6"/>
      <c r="E44" s="7"/>
      <c r="F44" s="3"/>
      <c r="G44" s="413" t="s">
        <v>14</v>
      </c>
      <c r="H44" s="413"/>
      <c r="I44" s="41"/>
      <c r="J44" s="15">
        <f>J42-J43</f>
        <v>73579375</v>
      </c>
    </row>
    <row r="45" spans="1:12" x14ac:dyDescent="0.25">
      <c r="A45" s="4"/>
      <c r="B45" s="16"/>
      <c r="C45" s="26"/>
      <c r="D45" s="17"/>
      <c r="E45" s="7"/>
      <c r="F45" s="3"/>
      <c r="G45" s="413" t="s">
        <v>15</v>
      </c>
      <c r="H45" s="413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3" t="s">
        <v>16</v>
      </c>
      <c r="H46" s="413"/>
      <c r="I46" s="39"/>
      <c r="J46" s="13">
        <f>J44+J45</f>
        <v>73579375</v>
      </c>
    </row>
    <row r="47" spans="1:12" x14ac:dyDescent="0.25">
      <c r="A47" s="4"/>
      <c r="B47" s="16"/>
      <c r="C47" s="26"/>
      <c r="D47" s="17"/>
      <c r="E47" s="7"/>
      <c r="F47" s="3"/>
      <c r="G47" s="413" t="s">
        <v>5</v>
      </c>
      <c r="H47" s="413"/>
      <c r="I47" s="39"/>
      <c r="J47" s="13">
        <f>SUM(I8:I40)</f>
        <v>72299000</v>
      </c>
    </row>
    <row r="48" spans="1:12" x14ac:dyDescent="0.25">
      <c r="A48" s="4"/>
      <c r="B48" s="16"/>
      <c r="C48" s="26"/>
      <c r="D48" s="17"/>
      <c r="E48" s="7"/>
      <c r="F48" s="3"/>
      <c r="G48" s="413" t="s">
        <v>31</v>
      </c>
      <c r="H48" s="413"/>
      <c r="I48" s="40" t="str">
        <f>IF(J48&gt;0,"SALDO",IF(J48&lt;0,"PIUTANG",IF(J48=0,"LUNAS")))</f>
        <v>PIUTANG</v>
      </c>
      <c r="J48" s="13">
        <f>J47-J46</f>
        <v>-1280375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39"/>
  <sheetViews>
    <sheetView workbookViewId="0">
      <pane ySplit="7" topLeftCell="A218" activePane="bottomLeft" state="frozen"/>
      <selection pane="bottomLeft" activeCell="I231" sqref="I23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J233*-1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7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35"/>
      <c r="B224" s="234"/>
      <c r="C224" s="240"/>
      <c r="D224" s="236"/>
      <c r="E224" s="237"/>
      <c r="F224" s="234"/>
      <c r="G224" s="236"/>
      <c r="H224" s="239"/>
      <c r="I224" s="239"/>
      <c r="J224" s="23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4"/>
      <c r="B225" s="8" t="s">
        <v>11</v>
      </c>
      <c r="C225" s="77">
        <f>SUM(C8:C224)</f>
        <v>923</v>
      </c>
      <c r="D225" s="9"/>
      <c r="E225" s="223" t="s">
        <v>11</v>
      </c>
      <c r="F225" s="223">
        <f>SUM(F8:F224)</f>
        <v>1</v>
      </c>
      <c r="G225" s="224">
        <f>SUM(G8:G224)</f>
        <v>98525</v>
      </c>
      <c r="H225" s="239"/>
      <c r="I225" s="239"/>
      <c r="J225" s="23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4"/>
      <c r="B226" s="8"/>
      <c r="C226" s="77"/>
      <c r="D226" s="9"/>
      <c r="E226" s="237"/>
      <c r="F226" s="234"/>
      <c r="G226" s="236"/>
      <c r="H226" s="239"/>
      <c r="I226" s="239"/>
      <c r="J226" s="23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10"/>
      <c r="B227" s="11"/>
      <c r="C227" s="40"/>
      <c r="D227" s="6"/>
      <c r="E227" s="8"/>
      <c r="F227" s="234"/>
      <c r="G227" s="413" t="s">
        <v>12</v>
      </c>
      <c r="H227" s="413"/>
      <c r="I227" s="39"/>
      <c r="J227" s="13">
        <f>SUM(D8:D224)</f>
        <v>82898558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4"/>
      <c r="B228" s="3"/>
      <c r="C228" s="40"/>
      <c r="D228" s="6"/>
      <c r="E228" s="8"/>
      <c r="F228" s="234"/>
      <c r="G228" s="413" t="s">
        <v>13</v>
      </c>
      <c r="H228" s="413"/>
      <c r="I228" s="39"/>
      <c r="J228" s="13">
        <f>SUM(G8:G224)</f>
        <v>98525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14"/>
      <c r="B229" s="7"/>
      <c r="C229" s="40"/>
      <c r="D229" s="6"/>
      <c r="E229" s="7"/>
      <c r="F229" s="234"/>
      <c r="G229" s="413" t="s">
        <v>14</v>
      </c>
      <c r="H229" s="413"/>
      <c r="I229" s="41"/>
      <c r="J229" s="15">
        <f>J227-J228</f>
        <v>82800033</v>
      </c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4"/>
      <c r="B230" s="16"/>
      <c r="C230" s="40"/>
      <c r="D230" s="17"/>
      <c r="E230" s="7"/>
      <c r="F230" s="8"/>
      <c r="G230" s="413" t="s">
        <v>15</v>
      </c>
      <c r="H230" s="413"/>
      <c r="I230" s="39"/>
      <c r="J230" s="13">
        <f>SUM(H8:H226)</f>
        <v>5057500</v>
      </c>
      <c r="K230" s="219"/>
      <c r="L230" s="219"/>
      <c r="M230" s="219"/>
      <c r="N230" s="219"/>
      <c r="O230" s="219"/>
      <c r="P230" s="219"/>
    </row>
    <row r="231" spans="1:16" x14ac:dyDescent="0.25">
      <c r="A231" s="4"/>
      <c r="B231" s="16"/>
      <c r="C231" s="40"/>
      <c r="D231" s="17"/>
      <c r="E231" s="7"/>
      <c r="F231" s="8"/>
      <c r="G231" s="413" t="s">
        <v>16</v>
      </c>
      <c r="H231" s="413"/>
      <c r="I231" s="39"/>
      <c r="J231" s="13">
        <f>J229+J230</f>
        <v>87857533</v>
      </c>
    </row>
    <row r="232" spans="1:16" x14ac:dyDescent="0.25">
      <c r="A232" s="4"/>
      <c r="B232" s="16"/>
      <c r="C232" s="40"/>
      <c r="D232" s="17"/>
      <c r="E232" s="7"/>
      <c r="F232" s="3"/>
      <c r="G232" s="413" t="s">
        <v>5</v>
      </c>
      <c r="H232" s="413"/>
      <c r="I232" s="39"/>
      <c r="J232" s="13">
        <f>SUM(I8:I226)</f>
        <v>87857533</v>
      </c>
    </row>
    <row r="233" spans="1:16" x14ac:dyDescent="0.25">
      <c r="A233" s="4"/>
      <c r="B233" s="16"/>
      <c r="C233" s="40"/>
      <c r="D233" s="17"/>
      <c r="E233" s="7"/>
      <c r="F233" s="3"/>
      <c r="G233" s="413" t="s">
        <v>31</v>
      </c>
      <c r="H233" s="413"/>
      <c r="I233" s="40" t="str">
        <f>IF(J233&gt;0,"SALDO",IF(J233&lt;0,"PIUTANG",IF(J233=0,"LUNAS")))</f>
        <v>LUNAS</v>
      </c>
      <c r="J233" s="13">
        <f>J232-J231</f>
        <v>0</v>
      </c>
    </row>
    <row r="234" spans="1:16" x14ac:dyDescent="0.25">
      <c r="F234" s="37"/>
      <c r="G234" s="37"/>
      <c r="J234" s="37"/>
    </row>
    <row r="235" spans="1:16" x14ac:dyDescent="0.25">
      <c r="C235" s="37"/>
      <c r="D235" s="37"/>
      <c r="F235" s="37"/>
      <c r="G235" s="37"/>
      <c r="J235" s="37"/>
      <c r="L235"/>
      <c r="M235"/>
      <c r="N235"/>
      <c r="O235"/>
      <c r="P235"/>
    </row>
    <row r="236" spans="1:16" x14ac:dyDescent="0.25">
      <c r="C236" s="37"/>
      <c r="D236" s="37"/>
      <c r="F236" s="37"/>
      <c r="G236" s="37"/>
      <c r="J236" s="37"/>
      <c r="L236"/>
      <c r="M236"/>
      <c r="N236"/>
      <c r="O236"/>
      <c r="P236"/>
    </row>
    <row r="237" spans="1:16" x14ac:dyDescent="0.25">
      <c r="A237" s="404">
        <v>43411</v>
      </c>
      <c r="C237" s="37"/>
      <c r="D237" s="37"/>
      <c r="F237" s="37"/>
      <c r="G237" s="37"/>
      <c r="J237" s="37"/>
      <c r="L237"/>
      <c r="M237"/>
      <c r="N237"/>
      <c r="O237"/>
      <c r="P237"/>
    </row>
    <row r="238" spans="1:16" x14ac:dyDescent="0.25">
      <c r="C238" s="37"/>
      <c r="D238" s="37"/>
      <c r="F238" s="37"/>
      <c r="G238" s="37"/>
      <c r="J238" s="37"/>
      <c r="L238"/>
      <c r="M238"/>
      <c r="N238"/>
      <c r="O238"/>
      <c r="P238"/>
    </row>
    <row r="239" spans="1:16" x14ac:dyDescent="0.25">
      <c r="C239" s="37"/>
      <c r="D239" s="37"/>
      <c r="L239"/>
      <c r="M239"/>
      <c r="N239"/>
      <c r="O239"/>
      <c r="P239"/>
    </row>
  </sheetData>
  <mergeCells count="15">
    <mergeCell ref="G233:H233"/>
    <mergeCell ref="G227:H227"/>
    <mergeCell ref="G228:H228"/>
    <mergeCell ref="G229:H229"/>
    <mergeCell ref="G230:H230"/>
    <mergeCell ref="G231:H231"/>
    <mergeCell ref="G232:H232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98"/>
  <sheetViews>
    <sheetView workbookViewId="0">
      <pane ySplit="7" topLeftCell="A73" activePane="bottomLeft" state="frozen"/>
      <selection pane="bottomLeft" activeCell="A78" sqref="A78:G8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J92*-1</f>
        <v>4220479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98">
        <v>43458</v>
      </c>
      <c r="B74" s="99"/>
      <c r="C74" s="100"/>
      <c r="D74" s="34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98">
        <v>43461</v>
      </c>
      <c r="B75" s="99">
        <v>180182306</v>
      </c>
      <c r="C75" s="100">
        <v>20</v>
      </c>
      <c r="D75" s="34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98">
        <v>43469</v>
      </c>
      <c r="B76" s="99"/>
      <c r="C76" s="100"/>
      <c r="D76" s="34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98">
        <v>43470</v>
      </c>
      <c r="B77" s="99"/>
      <c r="C77" s="100"/>
      <c r="D77" s="34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98">
        <v>43471</v>
      </c>
      <c r="B78" s="99">
        <v>190182752</v>
      </c>
      <c r="C78" s="100">
        <v>17</v>
      </c>
      <c r="D78" s="34">
        <v>1764788</v>
      </c>
      <c r="E78" s="101"/>
      <c r="F78" s="99"/>
      <c r="G78" s="34"/>
      <c r="H78" s="102"/>
      <c r="I78" s="102"/>
      <c r="J78" s="34"/>
    </row>
    <row r="79" spans="1:10" x14ac:dyDescent="0.25">
      <c r="A79" s="98">
        <v>43472</v>
      </c>
      <c r="B79" s="99">
        <v>190182802</v>
      </c>
      <c r="C79" s="100">
        <v>13</v>
      </c>
      <c r="D79" s="34">
        <v>1352838</v>
      </c>
      <c r="E79" s="101">
        <v>190046762</v>
      </c>
      <c r="F79" s="99">
        <v>6</v>
      </c>
      <c r="G79" s="34">
        <v>658438</v>
      </c>
      <c r="H79" s="102"/>
      <c r="I79" s="102"/>
      <c r="J79" s="34"/>
    </row>
    <row r="80" spans="1:10" x14ac:dyDescent="0.25">
      <c r="A80" s="98">
        <v>43475</v>
      </c>
      <c r="B80" s="99"/>
      <c r="C80" s="100"/>
      <c r="D80" s="34"/>
      <c r="E80" s="99">
        <v>190046791</v>
      </c>
      <c r="F80" s="100">
        <v>1</v>
      </c>
      <c r="G80" s="34">
        <v>130025</v>
      </c>
      <c r="H80" s="102"/>
      <c r="I80" s="102"/>
      <c r="J80" s="34"/>
    </row>
    <row r="81" spans="1:16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6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6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6" x14ac:dyDescent="0.25">
      <c r="A84" s="235"/>
      <c r="B84" s="223" t="s">
        <v>11</v>
      </c>
      <c r="C84" s="232">
        <f>SUM(C8:C83)</f>
        <v>1328</v>
      </c>
      <c r="D84" s="224"/>
      <c r="E84" s="223" t="s">
        <v>11</v>
      </c>
      <c r="F84" s="223">
        <f>SUM(F8:F83)</f>
        <v>216</v>
      </c>
      <c r="G84" s="224">
        <f>SUM(G8:G83)</f>
        <v>22591106</v>
      </c>
      <c r="H84" s="239"/>
      <c r="I84" s="239"/>
      <c r="J84" s="236"/>
    </row>
    <row r="85" spans="1:16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6" x14ac:dyDescent="0.25">
      <c r="A86" s="225"/>
      <c r="B86" s="226"/>
      <c r="C86" s="240"/>
      <c r="D86" s="236"/>
      <c r="E86" s="223"/>
      <c r="F86" s="234"/>
      <c r="G86" s="413" t="s">
        <v>12</v>
      </c>
      <c r="H86" s="413"/>
      <c r="I86" s="239"/>
      <c r="J86" s="227">
        <f>SUM(D8:D83)</f>
        <v>139168761</v>
      </c>
    </row>
    <row r="87" spans="1:16" x14ac:dyDescent="0.25">
      <c r="A87" s="235"/>
      <c r="B87" s="234"/>
      <c r="C87" s="240"/>
      <c r="D87" s="236"/>
      <c r="E87" s="223"/>
      <c r="F87" s="234"/>
      <c r="G87" s="413" t="s">
        <v>13</v>
      </c>
      <c r="H87" s="413"/>
      <c r="I87" s="239"/>
      <c r="J87" s="227">
        <f>SUM(G8:G83)</f>
        <v>22591106</v>
      </c>
    </row>
    <row r="88" spans="1:16" x14ac:dyDescent="0.25">
      <c r="A88" s="228"/>
      <c r="B88" s="237"/>
      <c r="C88" s="240"/>
      <c r="D88" s="236"/>
      <c r="E88" s="237"/>
      <c r="F88" s="234"/>
      <c r="G88" s="413" t="s">
        <v>14</v>
      </c>
      <c r="H88" s="413"/>
      <c r="I88" s="41"/>
      <c r="J88" s="229">
        <f>J86-J87</f>
        <v>116577655</v>
      </c>
    </row>
    <row r="89" spans="1:16" x14ac:dyDescent="0.25">
      <c r="A89" s="235"/>
      <c r="B89" s="230"/>
      <c r="C89" s="240"/>
      <c r="D89" s="231"/>
      <c r="E89" s="237"/>
      <c r="F89" s="223"/>
      <c r="G89" s="413" t="s">
        <v>15</v>
      </c>
      <c r="H89" s="413"/>
      <c r="I89" s="239"/>
      <c r="J89" s="227">
        <f>SUM(H8:H85)</f>
        <v>0</v>
      </c>
    </row>
    <row r="90" spans="1:16" x14ac:dyDescent="0.25">
      <c r="A90" s="235"/>
      <c r="B90" s="230"/>
      <c r="C90" s="240"/>
      <c r="D90" s="231"/>
      <c r="E90" s="237"/>
      <c r="F90" s="223"/>
      <c r="G90" s="413" t="s">
        <v>16</v>
      </c>
      <c r="H90" s="413"/>
      <c r="I90" s="239"/>
      <c r="J90" s="227">
        <f>J88+J89</f>
        <v>116577655</v>
      </c>
    </row>
    <row r="91" spans="1:16" x14ac:dyDescent="0.25">
      <c r="A91" s="235"/>
      <c r="B91" s="230"/>
      <c r="C91" s="240"/>
      <c r="D91" s="231"/>
      <c r="E91" s="237"/>
      <c r="F91" s="234"/>
      <c r="G91" s="413" t="s">
        <v>5</v>
      </c>
      <c r="H91" s="413"/>
      <c r="I91" s="239"/>
      <c r="J91" s="227">
        <f>SUM(I8:I85)</f>
        <v>112357176</v>
      </c>
    </row>
    <row r="92" spans="1:16" x14ac:dyDescent="0.25">
      <c r="A92" s="235"/>
      <c r="B92" s="230"/>
      <c r="C92" s="240"/>
      <c r="D92" s="231"/>
      <c r="E92" s="237"/>
      <c r="F92" s="234"/>
      <c r="G92" s="413" t="s">
        <v>31</v>
      </c>
      <c r="H92" s="413"/>
      <c r="I92" s="240" t="str">
        <f>IF(J92&gt;0,"SALDO",IF(J92&lt;0,"PIUTANG",IF(J92=0,"LUNAS")))</f>
        <v>PIUTANG</v>
      </c>
      <c r="J92" s="227">
        <f>J91-J90</f>
        <v>-4220479</v>
      </c>
    </row>
    <row r="93" spans="1:16" x14ac:dyDescent="0.25">
      <c r="F93" s="219"/>
      <c r="G93" s="219"/>
      <c r="J93" s="219"/>
    </row>
    <row r="94" spans="1:16" x14ac:dyDescent="0.25">
      <c r="C94" s="219"/>
      <c r="D94" s="219"/>
      <c r="F94" s="219"/>
      <c r="G94" s="219"/>
      <c r="J94" s="219"/>
      <c r="M94" s="233"/>
      <c r="N94" s="233"/>
      <c r="O94" s="233"/>
      <c r="P94" s="233"/>
    </row>
    <row r="95" spans="1:16" x14ac:dyDescent="0.25">
      <c r="C95" s="219"/>
      <c r="D95" s="219"/>
      <c r="F95" s="219"/>
      <c r="G95" s="219"/>
      <c r="J95" s="219"/>
      <c r="L95" s="238"/>
      <c r="M95" s="233"/>
      <c r="N95" s="233"/>
      <c r="O95" s="233"/>
      <c r="P95" s="233"/>
    </row>
    <row r="96" spans="1:16" x14ac:dyDescent="0.25">
      <c r="C96" s="219"/>
      <c r="D96" s="219"/>
      <c r="F96" s="219"/>
      <c r="G96" s="219"/>
      <c r="J96" s="219"/>
      <c r="L96" s="238"/>
      <c r="M96" s="233"/>
      <c r="N96" s="233"/>
      <c r="O96" s="233"/>
      <c r="P96" s="233"/>
    </row>
    <row r="97" spans="3:16" x14ac:dyDescent="0.25">
      <c r="C97" s="219"/>
      <c r="D97" s="219"/>
      <c r="F97" s="219"/>
      <c r="G97" s="219"/>
      <c r="J97" s="219"/>
      <c r="L97" s="233"/>
      <c r="M97" s="233"/>
      <c r="N97" s="233"/>
      <c r="O97" s="233"/>
      <c r="P97" s="233"/>
    </row>
    <row r="98" spans="3:16" x14ac:dyDescent="0.25">
      <c r="C98" s="219"/>
      <c r="D98" s="219"/>
      <c r="L98" s="233"/>
      <c r="M98" s="233"/>
      <c r="N98" s="233"/>
      <c r="O98" s="233"/>
      <c r="P98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N32" sqref="N3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-247553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J39*-1</f>
        <v>556253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/>
      <c r="J26" s="34"/>
    </row>
    <row r="27" spans="1:12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435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3" t="s">
        <v>12</v>
      </c>
      <c r="H33" s="413"/>
      <c r="I33" s="239"/>
      <c r="J33" s="227">
        <f>SUM(D8:D30)</f>
        <v>43869880</v>
      </c>
    </row>
    <row r="34" spans="1:16" x14ac:dyDescent="0.25">
      <c r="A34" s="235"/>
      <c r="B34" s="234"/>
      <c r="C34" s="240"/>
      <c r="D34" s="236"/>
      <c r="E34" s="223"/>
      <c r="F34" s="234"/>
      <c r="G34" s="413" t="s">
        <v>13</v>
      </c>
      <c r="H34" s="413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3" t="s">
        <v>14</v>
      </c>
      <c r="H35" s="413"/>
      <c r="I35" s="41"/>
      <c r="J35" s="229">
        <f>J33-J34</f>
        <v>35001753</v>
      </c>
    </row>
    <row r="36" spans="1:16" x14ac:dyDescent="0.25">
      <c r="A36" s="235"/>
      <c r="B36" s="230"/>
      <c r="C36" s="240"/>
      <c r="D36" s="231"/>
      <c r="E36" s="237"/>
      <c r="F36" s="223"/>
      <c r="G36" s="413" t="s">
        <v>15</v>
      </c>
      <c r="H36" s="413"/>
      <c r="I36" s="239"/>
      <c r="J36" s="227">
        <f>SUM(H8:H32)</f>
        <v>126000</v>
      </c>
    </row>
    <row r="37" spans="1:16" x14ac:dyDescent="0.25">
      <c r="A37" s="235"/>
      <c r="B37" s="230"/>
      <c r="C37" s="240"/>
      <c r="D37" s="231"/>
      <c r="E37" s="237"/>
      <c r="F37" s="223"/>
      <c r="G37" s="413" t="s">
        <v>16</v>
      </c>
      <c r="H37" s="413"/>
      <c r="I37" s="239"/>
      <c r="J37" s="227">
        <f>J35+J36</f>
        <v>35127753</v>
      </c>
    </row>
    <row r="38" spans="1:16" x14ac:dyDescent="0.25">
      <c r="A38" s="235"/>
      <c r="B38" s="230"/>
      <c r="C38" s="240"/>
      <c r="D38" s="231"/>
      <c r="E38" s="237"/>
      <c r="F38" s="234"/>
      <c r="G38" s="413" t="s">
        <v>5</v>
      </c>
      <c r="H38" s="413"/>
      <c r="I38" s="239"/>
      <c r="J38" s="227">
        <f>SUM(I8:I32)</f>
        <v>34571500</v>
      </c>
    </row>
    <row r="39" spans="1:16" x14ac:dyDescent="0.25">
      <c r="A39" s="235"/>
      <c r="B39" s="230"/>
      <c r="C39" s="240"/>
      <c r="D39" s="231"/>
      <c r="E39" s="237"/>
      <c r="F39" s="234"/>
      <c r="G39" s="413" t="s">
        <v>31</v>
      </c>
      <c r="H39" s="413"/>
      <c r="I39" s="240" t="str">
        <f>IF(J39&gt;0,"SALDO",IF(J39&lt;0,"PIUTANG",IF(J39=0,"LUNAS")))</f>
        <v>PIUTANG</v>
      </c>
      <c r="J39" s="227">
        <f>J38-J37</f>
        <v>-556253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9:H39"/>
    <mergeCell ref="G33:H33"/>
    <mergeCell ref="G34:H34"/>
    <mergeCell ref="G35:H35"/>
    <mergeCell ref="G36:H36"/>
    <mergeCell ref="G37:H37"/>
    <mergeCell ref="G38:H3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7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3" t="s">
        <v>12</v>
      </c>
      <c r="H46" s="413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3" t="s">
        <v>13</v>
      </c>
      <c r="H47" s="413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3" t="s">
        <v>14</v>
      </c>
      <c r="H48" s="413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3" t="s">
        <v>15</v>
      </c>
      <c r="H49" s="413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3" t="s">
        <v>16</v>
      </c>
      <c r="H50" s="413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3" t="s">
        <v>5</v>
      </c>
      <c r="H51" s="413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3" t="s">
        <v>31</v>
      </c>
      <c r="H52" s="413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H63" sqref="H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144000</v>
      </c>
      <c r="N2" s="219">
        <f>M2*1.15</f>
        <v>165600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3" t="s">
        <v>12</v>
      </c>
      <c r="H69" s="413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3" t="s">
        <v>13</v>
      </c>
      <c r="H70" s="413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3" t="s">
        <v>14</v>
      </c>
      <c r="H71" s="413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3" t="s">
        <v>15</v>
      </c>
      <c r="H72" s="413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3" t="s">
        <v>16</v>
      </c>
      <c r="H73" s="413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3" t="s">
        <v>5</v>
      </c>
      <c r="H74" s="413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3" t="s">
        <v>31</v>
      </c>
      <c r="H75" s="413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7" activePane="bottomLeft" state="frozen"/>
      <selection pane="bottomLeft" activeCell="G18" sqref="G18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1080601</v>
      </c>
      <c r="J2" s="131"/>
      <c r="L2" s="37"/>
      <c r="M2" s="37">
        <f>SUM(D22:D24)</f>
        <v>444150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444150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98">
        <v>43395</v>
      </c>
      <c r="B7" s="261">
        <v>180177836</v>
      </c>
      <c r="C7" s="262">
        <v>14</v>
      </c>
      <c r="D7" s="263">
        <v>1391250</v>
      </c>
      <c r="E7" s="99">
        <v>180045835</v>
      </c>
      <c r="F7" s="100">
        <v>6</v>
      </c>
      <c r="G7" s="147">
        <v>606025</v>
      </c>
      <c r="H7" s="102">
        <v>80000</v>
      </c>
      <c r="I7" s="102"/>
      <c r="J7" s="34"/>
    </row>
    <row r="8" spans="1:17" s="233" customFormat="1" x14ac:dyDescent="0.25">
      <c r="A8" s="98">
        <v>43402</v>
      </c>
      <c r="B8" s="261"/>
      <c r="C8" s="262"/>
      <c r="D8" s="263"/>
      <c r="E8" s="99"/>
      <c r="F8" s="100"/>
      <c r="G8" s="147"/>
      <c r="H8" s="102"/>
      <c r="I8" s="102">
        <v>600000</v>
      </c>
      <c r="J8" s="34" t="s">
        <v>17</v>
      </c>
    </row>
    <row r="9" spans="1:17" x14ac:dyDescent="0.25">
      <c r="A9" s="98">
        <v>43403</v>
      </c>
      <c r="B9" s="261">
        <v>180178379</v>
      </c>
      <c r="C9" s="262">
        <v>10</v>
      </c>
      <c r="D9" s="264">
        <v>1047288</v>
      </c>
      <c r="E9" s="101"/>
      <c r="F9" s="100"/>
      <c r="G9" s="34"/>
      <c r="H9" s="102">
        <v>90000</v>
      </c>
      <c r="I9" s="102"/>
      <c r="J9" s="34"/>
    </row>
    <row r="10" spans="1:17" s="233" customFormat="1" x14ac:dyDescent="0.25">
      <c r="A10" s="98">
        <v>43404</v>
      </c>
      <c r="B10" s="261"/>
      <c r="C10" s="262"/>
      <c r="D10" s="264"/>
      <c r="E10" s="101">
        <v>180045963</v>
      </c>
      <c r="F10" s="100">
        <v>4</v>
      </c>
      <c r="G10" s="34">
        <v>439775</v>
      </c>
      <c r="H10" s="102"/>
      <c r="I10" s="102"/>
      <c r="J10" s="34"/>
    </row>
    <row r="11" spans="1:17" s="233" customFormat="1" x14ac:dyDescent="0.25">
      <c r="A11" s="98">
        <v>43409</v>
      </c>
      <c r="B11" s="261"/>
      <c r="C11" s="262"/>
      <c r="D11" s="264"/>
      <c r="E11" s="101"/>
      <c r="F11" s="100"/>
      <c r="G11" s="34"/>
      <c r="H11" s="102"/>
      <c r="I11" s="102">
        <v>800000</v>
      </c>
      <c r="J11" s="34" t="s">
        <v>17</v>
      </c>
    </row>
    <row r="12" spans="1:17" x14ac:dyDescent="0.25">
      <c r="A12" s="98">
        <v>43410</v>
      </c>
      <c r="B12" s="261">
        <v>180178877</v>
      </c>
      <c r="C12" s="262">
        <v>2</v>
      </c>
      <c r="D12" s="264">
        <v>184713</v>
      </c>
      <c r="E12" s="99"/>
      <c r="F12" s="100"/>
      <c r="G12" s="34"/>
      <c r="H12" s="102">
        <v>60000</v>
      </c>
      <c r="I12" s="102"/>
      <c r="J12" s="34"/>
    </row>
    <row r="13" spans="1:17" x14ac:dyDescent="0.25">
      <c r="A13" s="98">
        <v>43417</v>
      </c>
      <c r="B13" s="261">
        <v>180179479</v>
      </c>
      <c r="C13" s="262">
        <v>11</v>
      </c>
      <c r="D13" s="264">
        <v>1141613</v>
      </c>
      <c r="E13" s="101">
        <v>180046135</v>
      </c>
      <c r="F13" s="100">
        <v>4</v>
      </c>
      <c r="G13" s="34">
        <v>416588</v>
      </c>
      <c r="H13" s="102">
        <v>75000</v>
      </c>
      <c r="I13" s="102">
        <v>430000</v>
      </c>
      <c r="J13" s="34" t="s">
        <v>17</v>
      </c>
    </row>
    <row r="14" spans="1:17" x14ac:dyDescent="0.25">
      <c r="A14" s="98">
        <v>43425</v>
      </c>
      <c r="B14" s="261">
        <v>180180056</v>
      </c>
      <c r="C14" s="262">
        <v>4</v>
      </c>
      <c r="D14" s="264">
        <v>607600</v>
      </c>
      <c r="E14" s="101"/>
      <c r="F14" s="100"/>
      <c r="G14" s="34"/>
      <c r="H14" s="102">
        <v>65000</v>
      </c>
      <c r="I14" s="102">
        <v>500000</v>
      </c>
      <c r="J14" s="34" t="s">
        <v>17</v>
      </c>
    </row>
    <row r="15" spans="1:17" x14ac:dyDescent="0.25">
      <c r="A15" s="98">
        <v>43431</v>
      </c>
      <c r="B15" s="99">
        <v>180180490</v>
      </c>
      <c r="C15" s="201">
        <v>1</v>
      </c>
      <c r="D15" s="34">
        <v>93100</v>
      </c>
      <c r="E15" s="101">
        <v>180046326</v>
      </c>
      <c r="F15" s="100">
        <v>5</v>
      </c>
      <c r="G15" s="34">
        <v>484750</v>
      </c>
      <c r="H15" s="102">
        <v>60000</v>
      </c>
      <c r="I15" s="102">
        <v>400000</v>
      </c>
      <c r="J15" s="34" t="s">
        <v>17</v>
      </c>
    </row>
    <row r="16" spans="1:17" x14ac:dyDescent="0.25">
      <c r="A16" s="98">
        <v>43438</v>
      </c>
      <c r="B16" s="99">
        <v>180180954</v>
      </c>
      <c r="C16" s="201">
        <v>3</v>
      </c>
      <c r="D16" s="34">
        <v>370650</v>
      </c>
      <c r="E16" s="101"/>
      <c r="F16" s="100"/>
      <c r="G16" s="34"/>
      <c r="H16" s="102">
        <v>65000</v>
      </c>
      <c r="I16" s="102"/>
      <c r="J16" s="34"/>
    </row>
    <row r="17" spans="1:10" x14ac:dyDescent="0.25">
      <c r="A17" s="98">
        <v>43444</v>
      </c>
      <c r="B17" s="99"/>
      <c r="C17" s="100"/>
      <c r="D17" s="34"/>
      <c r="E17" s="101">
        <v>180046485</v>
      </c>
      <c r="F17" s="100">
        <v>4</v>
      </c>
      <c r="G17" s="34">
        <v>387188</v>
      </c>
      <c r="H17" s="102"/>
      <c r="I17" s="102"/>
      <c r="J17" s="34"/>
    </row>
    <row r="18" spans="1:10" x14ac:dyDescent="0.25">
      <c r="A18" s="98">
        <v>43445</v>
      </c>
      <c r="B18" s="99">
        <v>180181419</v>
      </c>
      <c r="C18" s="100">
        <v>7</v>
      </c>
      <c r="D18" s="34">
        <v>764575</v>
      </c>
      <c r="E18" s="101"/>
      <c r="F18" s="100"/>
      <c r="G18" s="34"/>
      <c r="H18" s="102">
        <v>65000</v>
      </c>
      <c r="I18" s="102">
        <v>500000</v>
      </c>
      <c r="J18" s="34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/>
      <c r="I22" s="102">
        <v>445000</v>
      </c>
      <c r="J22" s="34" t="s">
        <v>17</v>
      </c>
    </row>
    <row r="23" spans="1:10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62</v>
      </c>
      <c r="D32" s="9">
        <f>SUM(D7:D31)</f>
        <v>6596015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697000</v>
      </c>
      <c r="I32" s="77">
        <f>SUM(I7:I31)</f>
        <v>3675000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6"/>
      <c r="J34" s="13">
        <f>SUM(D7:D31)</f>
        <v>6596015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15"/>
      <c r="J36" s="15">
        <f>J34-J35</f>
        <v>4058601</v>
      </c>
    </row>
    <row r="37" spans="1:17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7"/>
      <c r="J37" s="13">
        <f>SUM(H7:H31)</f>
        <v>697000</v>
      </c>
    </row>
    <row r="38" spans="1:17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7"/>
      <c r="J38" s="13">
        <f>J36+J37</f>
        <v>4755601</v>
      </c>
    </row>
    <row r="39" spans="1:17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7"/>
      <c r="J39" s="13">
        <f>SUM(I7:I31)</f>
        <v>3675000</v>
      </c>
    </row>
    <row r="40" spans="1:17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3" t="str">
        <f>IF(J40&gt;0,"SALDO",IF(J40&lt;0,"PIUTANG",IF(J40=0,"LUNAS")))</f>
        <v>PIUTANG</v>
      </c>
      <c r="J40" s="13">
        <f>J39-J38</f>
        <v>-1080601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J2" sqref="J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3"/>
      <c r="I7" s="457"/>
      <c r="J7" s="427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3" t="s">
        <v>12</v>
      </c>
      <c r="H44" s="413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3" t="s">
        <v>13</v>
      </c>
      <c r="H45" s="413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3" t="s">
        <v>14</v>
      </c>
      <c r="H46" s="413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3" t="s">
        <v>15</v>
      </c>
      <c r="H47" s="413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3" t="s">
        <v>16</v>
      </c>
      <c r="H48" s="413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3" t="s">
        <v>5</v>
      </c>
      <c r="H49" s="413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3" t="s">
        <v>31</v>
      </c>
      <c r="H50" s="413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B20" sqref="B20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ST'!A19</f>
        <v>43472</v>
      </c>
      <c r="C5" s="281">
        <f>'Taufik ST'!I2</f>
        <v>6218977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43460</v>
      </c>
      <c r="C6" s="281">
        <f>'Indra Fashion'!I2</f>
        <v>531476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43477</v>
      </c>
      <c r="C8" s="281">
        <f>Bandros!I2</f>
        <v>3651988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Bentang!A75</f>
        <v>43461</v>
      </c>
      <c r="C9" s="281">
        <f>Bentang!I2</f>
        <v>4220479</v>
      </c>
      <c r="E9" s="289" t="s">
        <v>182</v>
      </c>
    </row>
    <row r="10" spans="1:5" s="267" customFormat="1" ht="18.75" customHeight="1" x14ac:dyDescent="0.25">
      <c r="A10" s="185" t="s">
        <v>184</v>
      </c>
      <c r="B10" s="184" t="s">
        <v>39</v>
      </c>
      <c r="C10" s="281">
        <v>0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v>43477</v>
      </c>
      <c r="C11" s="281">
        <f>ESP!I2</f>
        <v>1757163</v>
      </c>
      <c r="E11" s="289"/>
    </row>
    <row r="12" spans="1:5" s="267" customFormat="1" ht="18.75" customHeight="1" x14ac:dyDescent="0.25">
      <c r="A12" s="185" t="s">
        <v>200</v>
      </c>
      <c r="B12" s="184" t="s">
        <v>39</v>
      </c>
      <c r="C12" s="281">
        <v>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680575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Agus!A34</f>
        <v>43476</v>
      </c>
      <c r="C18" s="281">
        <f>Agus!I2</f>
        <v>1280375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1080601</v>
      </c>
      <c r="E20" s="288"/>
    </row>
    <row r="21" spans="1:5" s="267" customFormat="1" ht="18.75" customHeight="1" x14ac:dyDescent="0.25">
      <c r="A21" s="185" t="s">
        <v>211</v>
      </c>
      <c r="B21" s="184">
        <v>43470</v>
      </c>
      <c r="C21" s="281">
        <f>'Sale ESP'!I2</f>
        <v>219210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19640996.5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3"/>
      <c r="I7" s="457"/>
      <c r="J7" s="427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3" t="s">
        <v>12</v>
      </c>
      <c r="H49" s="413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3" t="s">
        <v>13</v>
      </c>
      <c r="H50" s="413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3" t="s">
        <v>14</v>
      </c>
      <c r="H51" s="413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3" t="s">
        <v>15</v>
      </c>
      <c r="H52" s="413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3" t="s">
        <v>16</v>
      </c>
      <c r="H53" s="413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3" t="s">
        <v>5</v>
      </c>
      <c r="H54" s="413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3" t="s">
        <v>31</v>
      </c>
      <c r="H55" s="413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22"/>
  <sheetViews>
    <sheetView workbookViewId="0">
      <pane ySplit="7" topLeftCell="A8" activePane="bottomLeft" state="frozen"/>
      <selection pane="bottomLeft" activeCell="E13" sqref="E1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SUM(D8:D10)</f>
        <v>531476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J22*-1</f>
        <v>531476</v>
      </c>
      <c r="J2" s="20"/>
      <c r="L2" s="277">
        <f>SUM(G8:G9)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531476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21" t="s">
        <v>4</v>
      </c>
      <c r="I6" s="418" t="s">
        <v>5</v>
      </c>
      <c r="J6" s="419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8"/>
      <c r="J7" s="419"/>
    </row>
    <row r="8" spans="1:18" s="233" customFormat="1" ht="15.75" customHeight="1" x14ac:dyDescent="0.25">
      <c r="A8" s="162">
        <v>43460</v>
      </c>
      <c r="B8" s="234">
        <v>180182263</v>
      </c>
      <c r="C8" s="240">
        <v>1</v>
      </c>
      <c r="D8" s="236">
        <v>118038</v>
      </c>
      <c r="E8" s="237"/>
      <c r="F8" s="240"/>
      <c r="G8" s="236"/>
      <c r="H8" s="239"/>
      <c r="I8" s="239"/>
      <c r="J8" s="23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2">
        <v>43463</v>
      </c>
      <c r="B9" s="234">
        <v>180182393</v>
      </c>
      <c r="C9" s="240">
        <v>1</v>
      </c>
      <c r="D9" s="236">
        <v>120050</v>
      </c>
      <c r="E9" s="237"/>
      <c r="F9" s="240"/>
      <c r="G9" s="236"/>
      <c r="H9" s="239"/>
      <c r="I9" s="239"/>
      <c r="J9" s="23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2">
        <v>43467</v>
      </c>
      <c r="B10" s="234">
        <v>180182565</v>
      </c>
      <c r="C10" s="240">
        <v>2</v>
      </c>
      <c r="D10" s="236">
        <v>293388</v>
      </c>
      <c r="E10" s="237"/>
      <c r="F10" s="240"/>
      <c r="G10" s="236"/>
      <c r="H10" s="239"/>
      <c r="I10" s="239"/>
      <c r="J10" s="23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2"/>
      <c r="B11" s="234"/>
      <c r="C11" s="240"/>
      <c r="D11" s="236"/>
      <c r="E11" s="237"/>
      <c r="F11" s="240"/>
      <c r="G11" s="236"/>
      <c r="H11" s="239"/>
      <c r="I11" s="239"/>
      <c r="J11" s="23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/>
      <c r="B12" s="234"/>
      <c r="C12" s="240"/>
      <c r="D12" s="236"/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x14ac:dyDescent="0.25">
      <c r="A13" s="162"/>
      <c r="B13" s="3"/>
      <c r="C13" s="40"/>
      <c r="D13" s="6"/>
      <c r="E13" s="7"/>
      <c r="F13" s="40"/>
      <c r="G13" s="6"/>
      <c r="H13" s="39"/>
      <c r="I13" s="39"/>
      <c r="J13" s="6"/>
    </row>
    <row r="14" spans="1:18" x14ac:dyDescent="0.25">
      <c r="A14" s="162"/>
      <c r="B14" s="8" t="s">
        <v>11</v>
      </c>
      <c r="C14" s="77">
        <f>SUM(C8:C13)</f>
        <v>4</v>
      </c>
      <c r="D14" s="9">
        <f>SUM(D8:D13)</f>
        <v>531476</v>
      </c>
      <c r="E14" s="8" t="s">
        <v>11</v>
      </c>
      <c r="F14" s="77">
        <f>SUM(F8:F13)</f>
        <v>0</v>
      </c>
      <c r="G14" s="5">
        <f>SUM(G8:G13)</f>
        <v>0</v>
      </c>
      <c r="H14" s="40">
        <f>SUM(H8:H13)</f>
        <v>0</v>
      </c>
      <c r="I14" s="40">
        <f>SUM(I8:I13)</f>
        <v>0</v>
      </c>
      <c r="J14" s="5"/>
    </row>
    <row r="15" spans="1:18" x14ac:dyDescent="0.25">
      <c r="A15" s="162"/>
      <c r="B15" s="8"/>
      <c r="C15" s="77"/>
      <c r="D15" s="9"/>
      <c r="E15" s="8"/>
      <c r="F15" s="77"/>
      <c r="G15" s="5"/>
      <c r="H15" s="40"/>
      <c r="I15" s="40"/>
      <c r="J15" s="5"/>
    </row>
    <row r="16" spans="1:18" x14ac:dyDescent="0.25">
      <c r="A16" s="163"/>
      <c r="B16" s="11"/>
      <c r="C16" s="40"/>
      <c r="D16" s="6"/>
      <c r="E16" s="8"/>
      <c r="F16" s="40"/>
      <c r="G16" s="413" t="s">
        <v>12</v>
      </c>
      <c r="H16" s="413"/>
      <c r="I16" s="39"/>
      <c r="J16" s="13">
        <f>SUM(D8:D13)</f>
        <v>531476</v>
      </c>
    </row>
    <row r="17" spans="1:18" x14ac:dyDescent="0.25">
      <c r="A17" s="162"/>
      <c r="B17" s="3"/>
      <c r="C17" s="40"/>
      <c r="D17" s="6"/>
      <c r="E17" s="7"/>
      <c r="F17" s="40"/>
      <c r="G17" s="413" t="s">
        <v>13</v>
      </c>
      <c r="H17" s="413"/>
      <c r="I17" s="39"/>
      <c r="J17" s="13">
        <f>SUM(G8:G13)</f>
        <v>0</v>
      </c>
    </row>
    <row r="18" spans="1:18" x14ac:dyDescent="0.25">
      <c r="A18" s="164"/>
      <c r="B18" s="7"/>
      <c r="C18" s="40"/>
      <c r="D18" s="6"/>
      <c r="E18" s="7"/>
      <c r="F18" s="40"/>
      <c r="G18" s="413" t="s">
        <v>14</v>
      </c>
      <c r="H18" s="413"/>
      <c r="I18" s="41"/>
      <c r="J18" s="15">
        <f>J16-J17</f>
        <v>531476</v>
      </c>
    </row>
    <row r="19" spans="1:18" x14ac:dyDescent="0.25">
      <c r="A19" s="162"/>
      <c r="B19" s="16"/>
      <c r="C19" s="40"/>
      <c r="D19" s="17"/>
      <c r="E19" s="7"/>
      <c r="F19" s="40"/>
      <c r="G19" s="413" t="s">
        <v>15</v>
      </c>
      <c r="H19" s="413"/>
      <c r="I19" s="39"/>
      <c r="J19" s="13">
        <f>SUM(H8:H13)</f>
        <v>0</v>
      </c>
      <c r="K19"/>
      <c r="L19"/>
      <c r="M19"/>
      <c r="N19"/>
      <c r="O19"/>
      <c r="P19"/>
      <c r="Q19"/>
      <c r="R19"/>
    </row>
    <row r="20" spans="1:18" x14ac:dyDescent="0.25">
      <c r="A20" s="162"/>
      <c r="B20" s="16"/>
      <c r="C20" s="40"/>
      <c r="D20" s="17"/>
      <c r="E20" s="7"/>
      <c r="F20" s="40"/>
      <c r="G20" s="413" t="s">
        <v>16</v>
      </c>
      <c r="H20" s="413"/>
      <c r="I20" s="39"/>
      <c r="J20" s="13">
        <f>J18+J19</f>
        <v>531476</v>
      </c>
      <c r="K20"/>
      <c r="L20"/>
      <c r="M20"/>
      <c r="N20"/>
      <c r="O20"/>
      <c r="P20"/>
      <c r="Q20"/>
      <c r="R20"/>
    </row>
    <row r="21" spans="1:18" x14ac:dyDescent="0.25">
      <c r="A21" s="162"/>
      <c r="B21" s="16"/>
      <c r="C21" s="40"/>
      <c r="D21" s="17"/>
      <c r="E21" s="7"/>
      <c r="F21" s="40"/>
      <c r="G21" s="413" t="s">
        <v>5</v>
      </c>
      <c r="H21" s="413"/>
      <c r="I21" s="39"/>
      <c r="J21" s="13">
        <f>SUM(I8:I13)</f>
        <v>0</v>
      </c>
      <c r="K21"/>
      <c r="L21"/>
      <c r="M21"/>
      <c r="N21"/>
      <c r="O21"/>
      <c r="P21"/>
      <c r="Q21"/>
      <c r="R21"/>
    </row>
    <row r="22" spans="1:18" x14ac:dyDescent="0.25">
      <c r="A22" s="162"/>
      <c r="B22" s="16"/>
      <c r="C22" s="40"/>
      <c r="D22" s="17"/>
      <c r="E22" s="7"/>
      <c r="F22" s="40"/>
      <c r="G22" s="413" t="s">
        <v>31</v>
      </c>
      <c r="H22" s="413"/>
      <c r="I22" s="40" t="str">
        <f>IF(J22&gt;0,"SALDO",IF(J22&lt;0,"PIUTANG",IF(J22=0,"LUNAS")))</f>
        <v>PIUTANG</v>
      </c>
      <c r="J22" s="13">
        <f>J21-J20</f>
        <v>-531476</v>
      </c>
      <c r="K22"/>
      <c r="L22"/>
      <c r="M22"/>
      <c r="N22"/>
      <c r="O22"/>
      <c r="P22"/>
      <c r="Q22"/>
      <c r="R22"/>
    </row>
  </sheetData>
  <mergeCells count="15">
    <mergeCell ref="G21:H21"/>
    <mergeCell ref="G22:H22"/>
    <mergeCell ref="G16:H16"/>
    <mergeCell ref="G17:H17"/>
    <mergeCell ref="G18:H18"/>
    <mergeCell ref="G19:H19"/>
    <mergeCell ref="G20:H2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0" t="s">
        <v>13</v>
      </c>
      <c r="H648" s="430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0" t="s">
        <v>14</v>
      </c>
      <c r="H649" s="430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0" t="s">
        <v>15</v>
      </c>
      <c r="H650" s="430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0" t="s">
        <v>16</v>
      </c>
      <c r="H651" s="430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0" t="s">
        <v>5</v>
      </c>
      <c r="H652" s="430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0" t="s">
        <v>31</v>
      </c>
      <c r="H653" s="430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3"/>
      <c r="I7" s="457"/>
      <c r="J7" s="427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3" t="s">
        <v>12</v>
      </c>
      <c r="H120" s="413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3" t="s">
        <v>13</v>
      </c>
      <c r="H121" s="413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3" t="s">
        <v>14</v>
      </c>
      <c r="H122" s="413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3" t="s">
        <v>15</v>
      </c>
      <c r="H123" s="413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3" t="s">
        <v>16</v>
      </c>
      <c r="H124" s="413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3" t="s">
        <v>5</v>
      </c>
      <c r="H125" s="413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3" t="s">
        <v>31</v>
      </c>
      <c r="H126" s="413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7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3" t="s">
        <v>12</v>
      </c>
      <c r="H121" s="413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3" t="s">
        <v>13</v>
      </c>
      <c r="H122" s="413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3" t="s">
        <v>14</v>
      </c>
      <c r="H123" s="413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3" t="s">
        <v>15</v>
      </c>
      <c r="H124" s="413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3" t="s">
        <v>16</v>
      </c>
      <c r="H125" s="413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3" t="s">
        <v>5</v>
      </c>
      <c r="H126" s="413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3" t="s">
        <v>31</v>
      </c>
      <c r="H127" s="413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7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7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3" t="s">
        <v>12</v>
      </c>
      <c r="H53" s="413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3" t="s">
        <v>13</v>
      </c>
      <c r="H54" s="413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3" t="s">
        <v>14</v>
      </c>
      <c r="H55" s="413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3" t="s">
        <v>15</v>
      </c>
      <c r="H56" s="413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3" t="s">
        <v>16</v>
      </c>
      <c r="H57" s="413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3" t="s">
        <v>5</v>
      </c>
      <c r="H58" s="413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3" t="s">
        <v>31</v>
      </c>
      <c r="H59" s="413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8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3" t="s">
        <v>12</v>
      </c>
      <c r="H32" s="413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3" t="s">
        <v>13</v>
      </c>
      <c r="H33" s="413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3" t="s">
        <v>14</v>
      </c>
      <c r="H34" s="413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3" t="s">
        <v>15</v>
      </c>
      <c r="H35" s="413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3" t="s">
        <v>16</v>
      </c>
      <c r="H36" s="413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3" t="s">
        <v>5</v>
      </c>
      <c r="H37" s="413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3" t="s">
        <v>31</v>
      </c>
      <c r="H38" s="413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3"/>
      <c r="I7" s="457"/>
      <c r="J7" s="427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3" t="s">
        <v>12</v>
      </c>
      <c r="H73" s="413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3" t="s">
        <v>13</v>
      </c>
      <c r="H74" s="413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3" t="s">
        <v>14</v>
      </c>
      <c r="H75" s="413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3" t="s">
        <v>15</v>
      </c>
      <c r="H76" s="413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3" t="s">
        <v>16</v>
      </c>
      <c r="H77" s="413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3" t="s">
        <v>5</v>
      </c>
      <c r="H78" s="413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3" t="s">
        <v>31</v>
      </c>
      <c r="H79" s="413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9" t="s">
        <v>12</v>
      </c>
      <c r="H19" s="4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9" t="s">
        <v>13</v>
      </c>
      <c r="H20" s="4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9" t="s">
        <v>14</v>
      </c>
      <c r="H21" s="4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9" t="s">
        <v>15</v>
      </c>
      <c r="H22" s="4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9" t="s">
        <v>16</v>
      </c>
      <c r="H23" s="4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9" t="s">
        <v>5</v>
      </c>
      <c r="H24" s="4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9" t="s">
        <v>31</v>
      </c>
      <c r="H25" s="4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64"/>
  <sheetViews>
    <sheetView workbookViewId="0">
      <pane ySplit="7" topLeftCell="A44" activePane="bottomLeft" state="frozen"/>
      <selection pane="bottomLeft" activeCell="D51" sqref="D51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SUM(D42:D47)</f>
        <v>6860090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J64*-1</f>
        <v>3651988</v>
      </c>
      <c r="J2" s="218"/>
      <c r="L2" s="219">
        <f>SUM(G42:G47)</f>
        <v>1588475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5271615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24" t="s">
        <v>5</v>
      </c>
      <c r="J6" s="426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3"/>
      <c r="I7" s="425"/>
      <c r="J7" s="427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98">
        <v>43477</v>
      </c>
      <c r="B48" s="99">
        <v>190183063</v>
      </c>
      <c r="C48" s="412">
        <v>19</v>
      </c>
      <c r="D48" s="34">
        <v>1956325</v>
      </c>
      <c r="E48" s="99"/>
      <c r="F48" s="100"/>
      <c r="G48" s="34"/>
      <c r="H48" s="102"/>
      <c r="I48" s="102"/>
      <c r="J48" s="34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98">
        <v>43477</v>
      </c>
      <c r="B49" s="99">
        <v>190183069</v>
      </c>
      <c r="C49" s="412">
        <v>7</v>
      </c>
      <c r="D49" s="34">
        <v>700788</v>
      </c>
      <c r="E49" s="99"/>
      <c r="F49" s="100"/>
      <c r="G49" s="34"/>
      <c r="H49" s="102"/>
      <c r="I49" s="102"/>
      <c r="J49" s="34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98">
        <v>43477</v>
      </c>
      <c r="B50" s="99">
        <v>190183080</v>
      </c>
      <c r="C50" s="412">
        <v>6</v>
      </c>
      <c r="D50" s="34">
        <v>831250</v>
      </c>
      <c r="E50" s="99"/>
      <c r="F50" s="100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98">
        <v>43477</v>
      </c>
      <c r="B51" s="99">
        <v>190183084</v>
      </c>
      <c r="C51" s="412">
        <v>2</v>
      </c>
      <c r="D51" s="34">
        <v>163625</v>
      </c>
      <c r="E51" s="99"/>
      <c r="F51" s="100"/>
      <c r="G51" s="34"/>
      <c r="H51" s="102"/>
      <c r="I51" s="102"/>
      <c r="J51" s="34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98"/>
      <c r="B52" s="99"/>
      <c r="C52" s="412"/>
      <c r="D52" s="34"/>
      <c r="E52" s="99"/>
      <c r="F52" s="100"/>
      <c r="G52" s="34"/>
      <c r="H52" s="102"/>
      <c r="I52" s="102"/>
      <c r="J52" s="34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98"/>
      <c r="B53" s="99"/>
      <c r="C53" s="412"/>
      <c r="D53" s="34"/>
      <c r="E53" s="99"/>
      <c r="F53" s="100"/>
      <c r="G53" s="34"/>
      <c r="H53" s="102"/>
      <c r="I53" s="102"/>
      <c r="J53" s="34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98"/>
      <c r="B54" s="99"/>
      <c r="C54" s="412"/>
      <c r="D54" s="34"/>
      <c r="E54" s="99"/>
      <c r="F54" s="100"/>
      <c r="G54" s="34"/>
      <c r="H54" s="102"/>
      <c r="I54" s="102"/>
      <c r="J54" s="34"/>
      <c r="K54" s="138"/>
      <c r="L54" s="138"/>
      <c r="M54" s="138"/>
      <c r="N54" s="138"/>
      <c r="O54" s="138"/>
      <c r="P54" s="138"/>
      <c r="Q54" s="138"/>
      <c r="R54" s="138"/>
    </row>
    <row r="55" spans="1:18" x14ac:dyDescent="0.25">
      <c r="A55" s="235"/>
      <c r="B55" s="234"/>
      <c r="C55" s="240"/>
      <c r="D55" s="236"/>
      <c r="E55" s="234"/>
      <c r="F55" s="240"/>
      <c r="G55" s="236"/>
      <c r="H55" s="239"/>
      <c r="I55" s="239"/>
      <c r="J55" s="236"/>
    </row>
    <row r="56" spans="1:18" s="218" customFormat="1" x14ac:dyDescent="0.25">
      <c r="A56" s="226"/>
      <c r="B56" s="223" t="s">
        <v>11</v>
      </c>
      <c r="C56" s="232">
        <f>SUM(C8:C55)</f>
        <v>679</v>
      </c>
      <c r="D56" s="224">
        <f>SUM(D8:D55)</f>
        <v>72724673</v>
      </c>
      <c r="E56" s="223" t="s">
        <v>11</v>
      </c>
      <c r="F56" s="232">
        <f>SUM(F8:F55)</f>
        <v>64</v>
      </c>
      <c r="G56" s="224">
        <f>SUM(G8:G55)</f>
        <v>6661376</v>
      </c>
      <c r="H56" s="232">
        <f>SUM(H8:H55)</f>
        <v>0</v>
      </c>
      <c r="I56" s="232">
        <f>SUM(I8:I55)</f>
        <v>62411309</v>
      </c>
      <c r="J56" s="224"/>
      <c r="K56" s="220"/>
      <c r="L56" s="220"/>
      <c r="M56" s="220"/>
      <c r="N56" s="220"/>
      <c r="O56" s="220"/>
      <c r="P56" s="220"/>
      <c r="Q56" s="220"/>
      <c r="R56" s="220"/>
    </row>
    <row r="57" spans="1:18" s="218" customFormat="1" x14ac:dyDescent="0.25">
      <c r="A57" s="226"/>
      <c r="B57" s="223"/>
      <c r="C57" s="232"/>
      <c r="D57" s="224"/>
      <c r="E57" s="223"/>
      <c r="F57" s="232"/>
      <c r="G57" s="224"/>
      <c r="H57" s="232"/>
      <c r="I57" s="232"/>
      <c r="J57" s="224"/>
      <c r="K57" s="220"/>
      <c r="M57" s="220"/>
      <c r="N57" s="220"/>
      <c r="O57" s="220"/>
      <c r="P57" s="220"/>
      <c r="Q57" s="220"/>
      <c r="R57" s="220"/>
    </row>
    <row r="58" spans="1:18" x14ac:dyDescent="0.25">
      <c r="A58" s="225"/>
      <c r="B58" s="226"/>
      <c r="C58" s="240"/>
      <c r="D58" s="236"/>
      <c r="E58" s="223"/>
      <c r="F58" s="240"/>
      <c r="G58" s="428" t="s">
        <v>12</v>
      </c>
      <c r="H58" s="429"/>
      <c r="I58" s="236"/>
      <c r="J58" s="227">
        <f>SUM(D8:D55)</f>
        <v>72724673</v>
      </c>
      <c r="P58" s="220"/>
      <c r="Q58" s="220"/>
      <c r="R58" s="233"/>
    </row>
    <row r="59" spans="1:18" x14ac:dyDescent="0.25">
      <c r="A59" s="235"/>
      <c r="B59" s="234"/>
      <c r="C59" s="240"/>
      <c r="D59" s="236"/>
      <c r="E59" s="234"/>
      <c r="F59" s="240"/>
      <c r="G59" s="428" t="s">
        <v>13</v>
      </c>
      <c r="H59" s="429"/>
      <c r="I59" s="237"/>
      <c r="J59" s="227">
        <f>SUM(G8:G55)</f>
        <v>6661376</v>
      </c>
      <c r="R59" s="233"/>
    </row>
    <row r="60" spans="1:18" x14ac:dyDescent="0.25">
      <c r="A60" s="228"/>
      <c r="B60" s="237"/>
      <c r="C60" s="240"/>
      <c r="D60" s="236"/>
      <c r="E60" s="234"/>
      <c r="F60" s="240"/>
      <c r="G60" s="428" t="s">
        <v>14</v>
      </c>
      <c r="H60" s="429"/>
      <c r="I60" s="229"/>
      <c r="J60" s="229">
        <f>J58-J59</f>
        <v>66063297</v>
      </c>
      <c r="L60" s="220"/>
      <c r="R60" s="233"/>
    </row>
    <row r="61" spans="1:18" x14ac:dyDescent="0.25">
      <c r="A61" s="235"/>
      <c r="B61" s="230"/>
      <c r="C61" s="240"/>
      <c r="D61" s="231"/>
      <c r="E61" s="234"/>
      <c r="F61" s="240"/>
      <c r="G61" s="428" t="s">
        <v>15</v>
      </c>
      <c r="H61" s="429"/>
      <c r="I61" s="237"/>
      <c r="J61" s="227">
        <f>SUM(H8:H55)</f>
        <v>0</v>
      </c>
      <c r="R61" s="233"/>
    </row>
    <row r="62" spans="1:18" x14ac:dyDescent="0.25">
      <c r="A62" s="235"/>
      <c r="B62" s="230"/>
      <c r="C62" s="240"/>
      <c r="D62" s="231"/>
      <c r="E62" s="234"/>
      <c r="F62" s="240"/>
      <c r="G62" s="428" t="s">
        <v>16</v>
      </c>
      <c r="H62" s="429"/>
      <c r="I62" s="237"/>
      <c r="J62" s="227">
        <f>J60+J61</f>
        <v>66063297</v>
      </c>
      <c r="R62" s="233"/>
    </row>
    <row r="63" spans="1:18" x14ac:dyDescent="0.25">
      <c r="A63" s="235"/>
      <c r="B63" s="230"/>
      <c r="C63" s="240"/>
      <c r="D63" s="231"/>
      <c r="E63" s="234"/>
      <c r="F63" s="240"/>
      <c r="G63" s="428" t="s">
        <v>5</v>
      </c>
      <c r="H63" s="429"/>
      <c r="I63" s="237"/>
      <c r="J63" s="227">
        <f>SUM(I8:I55)</f>
        <v>62411309</v>
      </c>
      <c r="R63" s="233"/>
    </row>
    <row r="64" spans="1:18" x14ac:dyDescent="0.25">
      <c r="A64" s="235"/>
      <c r="B64" s="230"/>
      <c r="C64" s="240"/>
      <c r="D64" s="231"/>
      <c r="E64" s="234"/>
      <c r="F64" s="240"/>
      <c r="G64" s="428" t="s">
        <v>31</v>
      </c>
      <c r="H64" s="429"/>
      <c r="I64" s="234" t="str">
        <f>IF(J64&gt;0,"SALDO",IF(J64&lt;0,"PIUTANG",IF(J64=0,"LUNAS")))</f>
        <v>PIUTANG</v>
      </c>
      <c r="J64" s="227">
        <f>J63-J62</f>
        <v>-3651988</v>
      </c>
      <c r="R64" s="233"/>
    </row>
  </sheetData>
  <mergeCells count="13">
    <mergeCell ref="G64:H64"/>
    <mergeCell ref="G58:H58"/>
    <mergeCell ref="G59:H59"/>
    <mergeCell ref="G60:H60"/>
    <mergeCell ref="G61:H61"/>
    <mergeCell ref="G62:H62"/>
    <mergeCell ref="G63:H63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3"/>
      <c r="I7" s="457"/>
      <c r="J7" s="427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3"/>
      <c r="I7" s="457"/>
      <c r="J7" s="427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3" t="s">
        <v>12</v>
      </c>
      <c r="H35" s="413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3" t="s">
        <v>13</v>
      </c>
      <c r="H36" s="413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3" t="s">
        <v>14</v>
      </c>
      <c r="H37" s="413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3" t="s">
        <v>15</v>
      </c>
      <c r="H38" s="413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3" t="s">
        <v>16</v>
      </c>
      <c r="H39" s="413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3" t="s">
        <v>5</v>
      </c>
      <c r="H40" s="413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3" t="s">
        <v>31</v>
      </c>
      <c r="H41" s="413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3"/>
      <c r="I7" s="457"/>
      <c r="J7" s="427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3"/>
      <c r="I7" s="457"/>
      <c r="J7" s="427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3" t="s">
        <v>12</v>
      </c>
      <c r="H35" s="413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3" t="s">
        <v>13</v>
      </c>
      <c r="H36" s="413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3" t="s">
        <v>14</v>
      </c>
      <c r="H37" s="413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3" t="s">
        <v>15</v>
      </c>
      <c r="H38" s="413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3" t="s">
        <v>16</v>
      </c>
      <c r="H39" s="413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3" t="s">
        <v>5</v>
      </c>
      <c r="H40" s="413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3"/>
      <c r="I7" s="457"/>
      <c r="J7" s="427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3"/>
      <c r="I7" s="457"/>
      <c r="J7" s="427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3" t="s">
        <v>12</v>
      </c>
      <c r="H158" s="413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3" t="s">
        <v>13</v>
      </c>
      <c r="H159" s="413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3" t="s">
        <v>14</v>
      </c>
      <c r="H160" s="413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3" t="s">
        <v>15</v>
      </c>
      <c r="H161" s="413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3" t="s">
        <v>16</v>
      </c>
      <c r="H162" s="413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3" t="s">
        <v>5</v>
      </c>
      <c r="H163" s="413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3" t="s">
        <v>31</v>
      </c>
      <c r="H164" s="413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3"/>
      <c r="I7" s="457"/>
      <c r="J7" s="427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3" t="s">
        <v>12</v>
      </c>
      <c r="H57" s="413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3" t="s">
        <v>13</v>
      </c>
      <c r="H58" s="413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3" t="s">
        <v>14</v>
      </c>
      <c r="H59" s="413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3" t="s">
        <v>15</v>
      </c>
      <c r="H60" s="413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3" t="s">
        <v>16</v>
      </c>
      <c r="H61" s="413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3" t="s">
        <v>5</v>
      </c>
      <c r="H62" s="413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3" t="s">
        <v>31</v>
      </c>
      <c r="H63" s="413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3" t="s">
        <v>12</v>
      </c>
      <c r="H116" s="413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3" t="s">
        <v>13</v>
      </c>
      <c r="H117" s="413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3" t="s">
        <v>14</v>
      </c>
      <c r="H118" s="413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3" t="s">
        <v>15</v>
      </c>
      <c r="H119" s="413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3" t="s">
        <v>16</v>
      </c>
      <c r="H120" s="413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3" t="s">
        <v>5</v>
      </c>
      <c r="H121" s="413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3" t="s">
        <v>31</v>
      </c>
      <c r="H122" s="413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0" t="s">
        <v>12</v>
      </c>
      <c r="H745" s="430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0" t="s">
        <v>13</v>
      </c>
      <c r="H746" s="430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0" t="s">
        <v>14</v>
      </c>
      <c r="H747" s="430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0" t="s">
        <v>15</v>
      </c>
      <c r="H748" s="430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0" t="s">
        <v>16</v>
      </c>
      <c r="H749" s="430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0" t="s">
        <v>5</v>
      </c>
      <c r="H750" s="430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0" t="s">
        <v>31</v>
      </c>
      <c r="H751" s="430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9" t="s">
        <v>12</v>
      </c>
      <c r="H66" s="4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13</v>
      </c>
      <c r="H67" s="4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9" t="s">
        <v>14</v>
      </c>
      <c r="H68" s="4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15</v>
      </c>
      <c r="H69" s="4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16</v>
      </c>
      <c r="H70" s="4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5</v>
      </c>
      <c r="H71" s="4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9" t="s">
        <v>31</v>
      </c>
      <c r="H72" s="4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7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9" t="s">
        <v>12</v>
      </c>
      <c r="H65" s="4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9" t="s">
        <v>13</v>
      </c>
      <c r="H66" s="4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14</v>
      </c>
      <c r="H67" s="4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9" t="s">
        <v>15</v>
      </c>
      <c r="H68" s="4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16</v>
      </c>
      <c r="H69" s="4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5</v>
      </c>
      <c r="H70" s="4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31</v>
      </c>
      <c r="H71" s="4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0" t="s">
        <v>13</v>
      </c>
      <c r="H651" s="430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0" t="s">
        <v>14</v>
      </c>
      <c r="H652" s="430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0" t="s">
        <v>15</v>
      </c>
      <c r="H653" s="430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0" t="s">
        <v>16</v>
      </c>
      <c r="H654" s="430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0" t="s">
        <v>5</v>
      </c>
      <c r="H655" s="430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0" t="s">
        <v>31</v>
      </c>
      <c r="H656" s="430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71"/>
  <sheetViews>
    <sheetView zoomScaleNormal="100" workbookViewId="0">
      <pane ySplit="7" topLeftCell="A42" activePane="bottomLeft" state="frozen"/>
      <selection pane="bottomLeft" activeCell="H54" sqref="H5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SUM(D29:D51)</f>
        <v>18151618</v>
      </c>
      <c r="N1" s="219">
        <v>10446975</v>
      </c>
      <c r="O1" s="219">
        <f>N1-M1</f>
        <v>-7704643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J65*-1</f>
        <v>1757163</v>
      </c>
      <c r="J2" s="218"/>
      <c r="M2" s="219">
        <f>SUM(G29:G51)</f>
        <v>1671776</v>
      </c>
      <c r="N2" s="219">
        <v>197400</v>
      </c>
      <c r="O2" s="219">
        <f>N2-M2</f>
        <v>-1474376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16479842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7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98">
        <v>43470</v>
      </c>
      <c r="B29" s="99">
        <v>190182692</v>
      </c>
      <c r="C29" s="100">
        <v>4</v>
      </c>
      <c r="D29" s="34">
        <v>454300</v>
      </c>
      <c r="E29" s="101"/>
      <c r="F29" s="99"/>
      <c r="G29" s="34"/>
      <c r="H29" s="102"/>
      <c r="I29" s="102"/>
      <c r="J29" s="34"/>
      <c r="K29" s="233"/>
      <c r="L29" s="233"/>
      <c r="M29" s="233"/>
      <c r="N29" s="233"/>
      <c r="O29" s="233"/>
      <c r="P29" s="233"/>
    </row>
    <row r="30" spans="1:16" x14ac:dyDescent="0.25">
      <c r="A30" s="98">
        <v>43470</v>
      </c>
      <c r="B30" s="99">
        <v>190182693</v>
      </c>
      <c r="C30" s="100">
        <v>9</v>
      </c>
      <c r="D30" s="34">
        <v>865025</v>
      </c>
      <c r="E30" s="101"/>
      <c r="F30" s="99"/>
      <c r="G30" s="34"/>
      <c r="H30" s="102"/>
      <c r="I30" s="102"/>
      <c r="J30" s="34"/>
      <c r="K30" s="233"/>
      <c r="L30" s="233"/>
      <c r="M30" s="233"/>
      <c r="N30" s="233"/>
      <c r="O30" s="233"/>
      <c r="P30" s="233"/>
    </row>
    <row r="31" spans="1:16" x14ac:dyDescent="0.25">
      <c r="A31" s="98">
        <v>43470</v>
      </c>
      <c r="B31" s="99">
        <v>190182715</v>
      </c>
      <c r="C31" s="100">
        <v>9</v>
      </c>
      <c r="D31" s="34">
        <v>955063</v>
      </c>
      <c r="E31" s="101"/>
      <c r="F31" s="99"/>
      <c r="G31" s="34"/>
      <c r="H31" s="102"/>
      <c r="I31" s="102"/>
      <c r="J31" s="34"/>
      <c r="K31" s="233"/>
      <c r="L31" s="233"/>
      <c r="M31" s="233"/>
      <c r="N31" s="233"/>
      <c r="O31" s="233"/>
      <c r="P31" s="233"/>
    </row>
    <row r="32" spans="1:16" x14ac:dyDescent="0.25">
      <c r="A32" s="98">
        <v>43470</v>
      </c>
      <c r="B32" s="99">
        <v>190182716</v>
      </c>
      <c r="C32" s="100">
        <v>1</v>
      </c>
      <c r="D32" s="34">
        <v>123638</v>
      </c>
      <c r="E32" s="101"/>
      <c r="F32" s="99"/>
      <c r="G32" s="34"/>
      <c r="H32" s="102"/>
      <c r="I32" s="102"/>
      <c r="J32" s="34"/>
      <c r="K32" s="233"/>
      <c r="L32" s="233"/>
      <c r="M32" s="233"/>
      <c r="N32" s="233"/>
      <c r="O32" s="233"/>
      <c r="P32" s="233"/>
    </row>
    <row r="33" spans="1:16" x14ac:dyDescent="0.25">
      <c r="A33" s="98">
        <v>43472</v>
      </c>
      <c r="B33" s="99">
        <v>190182782</v>
      </c>
      <c r="C33" s="100">
        <v>2</v>
      </c>
      <c r="D33" s="34">
        <v>241325</v>
      </c>
      <c r="E33" s="101">
        <v>190046759</v>
      </c>
      <c r="F33" s="99">
        <v>2</v>
      </c>
      <c r="G33" s="34">
        <v>224788</v>
      </c>
      <c r="H33" s="102"/>
      <c r="I33" s="102"/>
      <c r="J33" s="34"/>
      <c r="K33" s="233"/>
      <c r="L33" s="233"/>
      <c r="M33" s="233"/>
      <c r="N33" s="233"/>
      <c r="O33" s="233"/>
      <c r="P33" s="233"/>
    </row>
    <row r="34" spans="1:16" x14ac:dyDescent="0.25">
      <c r="A34" s="98">
        <v>43472</v>
      </c>
      <c r="B34" s="99">
        <v>190182796</v>
      </c>
      <c r="C34" s="100">
        <v>8</v>
      </c>
      <c r="D34" s="34">
        <v>825300</v>
      </c>
      <c r="E34" s="101"/>
      <c r="F34" s="99"/>
      <c r="G34" s="34"/>
      <c r="H34" s="102"/>
      <c r="I34" s="102"/>
      <c r="J34" s="34"/>
      <c r="K34" s="233"/>
      <c r="L34" s="233"/>
      <c r="M34" s="233"/>
      <c r="N34" s="233"/>
      <c r="O34" s="233"/>
      <c r="P34" s="233"/>
    </row>
    <row r="35" spans="1:16" x14ac:dyDescent="0.25">
      <c r="A35" s="98">
        <v>43472</v>
      </c>
      <c r="B35" s="99">
        <v>190182797</v>
      </c>
      <c r="C35" s="100">
        <v>4</v>
      </c>
      <c r="D35" s="34">
        <v>413963</v>
      </c>
      <c r="E35" s="101"/>
      <c r="F35" s="99"/>
      <c r="G35" s="34"/>
      <c r="H35" s="102"/>
      <c r="I35" s="102"/>
      <c r="J35" s="34"/>
      <c r="K35" s="233"/>
      <c r="L35" s="233"/>
      <c r="M35" s="233"/>
      <c r="N35" s="233"/>
      <c r="O35" s="233"/>
      <c r="P35" s="233"/>
    </row>
    <row r="36" spans="1:16" x14ac:dyDescent="0.25">
      <c r="A36" s="98">
        <v>43472</v>
      </c>
      <c r="B36" s="99">
        <v>190182820</v>
      </c>
      <c r="C36" s="100">
        <v>10</v>
      </c>
      <c r="D36" s="34">
        <v>1128663</v>
      </c>
      <c r="E36" s="101"/>
      <c r="F36" s="99"/>
      <c r="G36" s="34"/>
      <c r="H36" s="102"/>
      <c r="I36" s="102"/>
      <c r="J36" s="34"/>
      <c r="K36" s="233"/>
      <c r="L36" s="233"/>
      <c r="M36" s="233"/>
      <c r="N36" s="233"/>
      <c r="O36" s="233"/>
      <c r="P36" s="233"/>
    </row>
    <row r="37" spans="1:16" x14ac:dyDescent="0.25">
      <c r="A37" s="98">
        <v>43472</v>
      </c>
      <c r="B37" s="99">
        <v>190182821</v>
      </c>
      <c r="C37" s="100">
        <v>3</v>
      </c>
      <c r="D37" s="34">
        <v>257250</v>
      </c>
      <c r="E37" s="101"/>
      <c r="F37" s="99"/>
      <c r="G37" s="34"/>
      <c r="H37" s="102"/>
      <c r="I37" s="102"/>
      <c r="J37" s="34"/>
      <c r="K37" s="233"/>
      <c r="L37" s="233"/>
      <c r="M37" s="233"/>
      <c r="N37" s="233"/>
      <c r="O37" s="233"/>
      <c r="P37" s="233"/>
    </row>
    <row r="38" spans="1:16" x14ac:dyDescent="0.25">
      <c r="A38" s="98">
        <v>43473</v>
      </c>
      <c r="B38" s="99">
        <v>190182855</v>
      </c>
      <c r="C38" s="100">
        <v>5</v>
      </c>
      <c r="D38" s="34">
        <v>457275</v>
      </c>
      <c r="E38" s="101">
        <v>190046770</v>
      </c>
      <c r="F38" s="99">
        <v>10</v>
      </c>
      <c r="G38" s="34">
        <v>1089900</v>
      </c>
      <c r="H38" s="102"/>
      <c r="I38" s="102"/>
      <c r="J38" s="34"/>
      <c r="K38" s="233"/>
      <c r="L38" s="233"/>
      <c r="M38" s="233"/>
      <c r="N38" s="233"/>
      <c r="O38" s="233"/>
      <c r="P38" s="233"/>
    </row>
    <row r="39" spans="1:16" x14ac:dyDescent="0.25">
      <c r="A39" s="98">
        <v>43473</v>
      </c>
      <c r="B39" s="99">
        <v>190182857</v>
      </c>
      <c r="C39" s="100">
        <v>10</v>
      </c>
      <c r="D39" s="292">
        <v>1110988</v>
      </c>
      <c r="E39" s="101"/>
      <c r="F39" s="99"/>
      <c r="G39" s="34"/>
      <c r="H39" s="102"/>
      <c r="I39" s="102"/>
      <c r="J39" s="34"/>
      <c r="K39" s="233"/>
      <c r="L39" s="233"/>
      <c r="M39" s="233"/>
      <c r="N39" s="233"/>
      <c r="O39" s="233"/>
      <c r="P39" s="233"/>
    </row>
    <row r="40" spans="1:16" x14ac:dyDescent="0.25">
      <c r="A40" s="98">
        <v>43473</v>
      </c>
      <c r="B40" s="99">
        <v>190182880</v>
      </c>
      <c r="C40" s="100">
        <v>11</v>
      </c>
      <c r="D40" s="34">
        <v>1360100</v>
      </c>
      <c r="E40" s="101"/>
      <c r="F40" s="99"/>
      <c r="G40" s="34"/>
      <c r="H40" s="102"/>
      <c r="I40" s="102"/>
      <c r="J40" s="34"/>
      <c r="K40" s="233"/>
      <c r="L40" s="233"/>
      <c r="M40" s="233"/>
      <c r="N40" s="233"/>
      <c r="O40" s="233"/>
      <c r="P40" s="233"/>
    </row>
    <row r="41" spans="1:16" x14ac:dyDescent="0.25">
      <c r="A41" s="98">
        <v>43473</v>
      </c>
      <c r="B41" s="99">
        <v>190182881</v>
      </c>
      <c r="C41" s="100">
        <v>13</v>
      </c>
      <c r="D41" s="34">
        <v>1471488</v>
      </c>
      <c r="E41" s="101"/>
      <c r="F41" s="99"/>
      <c r="G41" s="34"/>
      <c r="H41" s="102"/>
      <c r="I41" s="102"/>
      <c r="J41" s="34"/>
      <c r="K41" s="233"/>
      <c r="L41" s="233"/>
      <c r="M41" s="233"/>
      <c r="N41" s="233"/>
      <c r="O41" s="233"/>
      <c r="P41" s="233"/>
    </row>
    <row r="42" spans="1:16" x14ac:dyDescent="0.25">
      <c r="A42" s="98">
        <v>43474</v>
      </c>
      <c r="B42" s="99">
        <v>190182911</v>
      </c>
      <c r="C42" s="100">
        <v>11</v>
      </c>
      <c r="D42" s="34">
        <v>1257725</v>
      </c>
      <c r="E42" s="101">
        <v>190046775</v>
      </c>
      <c r="F42" s="99">
        <v>2</v>
      </c>
      <c r="G42" s="34">
        <v>264075</v>
      </c>
      <c r="H42" s="102"/>
      <c r="I42" s="102"/>
      <c r="J42" s="34"/>
      <c r="K42" s="233"/>
      <c r="L42" s="233"/>
      <c r="M42" s="233"/>
      <c r="N42" s="233"/>
      <c r="O42" s="233"/>
      <c r="P42" s="233"/>
    </row>
    <row r="43" spans="1:16" x14ac:dyDescent="0.25">
      <c r="A43" s="98">
        <v>43474</v>
      </c>
      <c r="B43" s="99">
        <v>190182912</v>
      </c>
      <c r="C43" s="100">
        <v>3</v>
      </c>
      <c r="D43" s="34">
        <v>358575</v>
      </c>
      <c r="E43" s="101">
        <v>190046779</v>
      </c>
      <c r="F43" s="99">
        <v>1</v>
      </c>
      <c r="G43" s="34">
        <v>93013</v>
      </c>
      <c r="H43" s="102"/>
      <c r="I43" s="102"/>
      <c r="J43" s="34"/>
      <c r="K43" s="233"/>
      <c r="L43" s="233"/>
      <c r="M43" s="233"/>
      <c r="N43" s="233"/>
      <c r="O43" s="233"/>
      <c r="P43" s="233"/>
    </row>
    <row r="44" spans="1:16" x14ac:dyDescent="0.25">
      <c r="A44" s="98">
        <v>43474</v>
      </c>
      <c r="B44" s="99">
        <v>190182942</v>
      </c>
      <c r="C44" s="100">
        <v>10</v>
      </c>
      <c r="D44" s="34">
        <v>1098563</v>
      </c>
      <c r="E44" s="101"/>
      <c r="F44" s="99"/>
      <c r="G44" s="34"/>
      <c r="H44" s="102"/>
      <c r="I44" s="102"/>
      <c r="J44" s="34"/>
      <c r="K44" s="233"/>
      <c r="L44" s="233"/>
      <c r="M44" s="233"/>
      <c r="N44" s="233"/>
      <c r="O44" s="233"/>
      <c r="P44" s="233"/>
    </row>
    <row r="45" spans="1:16" x14ac:dyDescent="0.25">
      <c r="A45" s="98">
        <v>43474</v>
      </c>
      <c r="B45" s="99">
        <v>190182944</v>
      </c>
      <c r="C45" s="100">
        <v>1</v>
      </c>
      <c r="D45" s="34">
        <v>112788</v>
      </c>
      <c r="E45" s="101"/>
      <c r="F45" s="99"/>
      <c r="G45" s="34"/>
      <c r="H45" s="102"/>
      <c r="I45" s="102"/>
      <c r="J45" s="34"/>
      <c r="K45" s="233"/>
      <c r="L45" s="233"/>
      <c r="M45" s="233"/>
      <c r="N45" s="233"/>
      <c r="O45" s="233"/>
      <c r="P45" s="233"/>
    </row>
    <row r="46" spans="1:16" x14ac:dyDescent="0.25">
      <c r="A46" s="98">
        <v>43475</v>
      </c>
      <c r="B46" s="99">
        <v>190182968</v>
      </c>
      <c r="C46" s="100">
        <v>7</v>
      </c>
      <c r="D46" s="34">
        <v>558338</v>
      </c>
      <c r="E46" s="101"/>
      <c r="F46" s="99"/>
      <c r="G46" s="34"/>
      <c r="H46" s="102"/>
      <c r="I46" s="102"/>
      <c r="J46" s="34"/>
      <c r="K46" s="233"/>
      <c r="L46" s="233"/>
      <c r="M46" s="233"/>
      <c r="N46" s="233"/>
      <c r="O46" s="233"/>
      <c r="P46" s="233"/>
    </row>
    <row r="47" spans="1:16" x14ac:dyDescent="0.25">
      <c r="A47" s="98">
        <v>43475</v>
      </c>
      <c r="B47" s="99">
        <v>190182969</v>
      </c>
      <c r="C47" s="100">
        <v>4</v>
      </c>
      <c r="D47" s="34">
        <v>412650</v>
      </c>
      <c r="E47" s="101"/>
      <c r="F47" s="99"/>
      <c r="G47" s="34"/>
      <c r="H47" s="102"/>
      <c r="I47" s="102"/>
      <c r="J47" s="34"/>
      <c r="K47" s="233"/>
      <c r="L47" s="233"/>
      <c r="M47" s="233"/>
      <c r="N47" s="233"/>
      <c r="O47" s="233"/>
      <c r="P47" s="233"/>
    </row>
    <row r="48" spans="1:16" x14ac:dyDescent="0.25">
      <c r="A48" s="98">
        <v>43475</v>
      </c>
      <c r="B48" s="99">
        <v>190182989</v>
      </c>
      <c r="C48" s="100">
        <v>8</v>
      </c>
      <c r="D48" s="34">
        <v>783563</v>
      </c>
      <c r="E48" s="101"/>
      <c r="F48" s="99"/>
      <c r="G48" s="34"/>
      <c r="H48" s="102"/>
      <c r="I48" s="102"/>
      <c r="J48" s="34"/>
      <c r="K48" s="233"/>
      <c r="L48" s="233"/>
      <c r="M48" s="233"/>
      <c r="N48" s="233"/>
      <c r="O48" s="233"/>
      <c r="P48" s="233"/>
    </row>
    <row r="49" spans="1:16" x14ac:dyDescent="0.25">
      <c r="A49" s="98">
        <v>43475</v>
      </c>
      <c r="B49" s="99">
        <v>190182990</v>
      </c>
      <c r="C49" s="100">
        <v>6</v>
      </c>
      <c r="D49" s="34">
        <v>759150</v>
      </c>
      <c r="E49" s="101"/>
      <c r="F49" s="99"/>
      <c r="G49" s="34"/>
      <c r="H49" s="102"/>
      <c r="I49" s="102"/>
      <c r="J49" s="34"/>
      <c r="K49" s="233"/>
      <c r="L49" s="233"/>
      <c r="M49" s="233"/>
      <c r="N49" s="233"/>
      <c r="O49" s="233"/>
      <c r="P49" s="233"/>
    </row>
    <row r="50" spans="1:16" x14ac:dyDescent="0.25">
      <c r="A50" s="98">
        <v>43476</v>
      </c>
      <c r="B50" s="99">
        <v>190183044</v>
      </c>
      <c r="C50" s="100">
        <v>12</v>
      </c>
      <c r="D50" s="34">
        <v>1405075</v>
      </c>
      <c r="E50" s="101"/>
      <c r="F50" s="99"/>
      <c r="G50" s="34"/>
      <c r="H50" s="102"/>
      <c r="I50" s="102"/>
      <c r="J50" s="34"/>
      <c r="K50" s="233"/>
      <c r="L50" s="233"/>
      <c r="M50" s="233"/>
      <c r="N50" s="233"/>
      <c r="O50" s="233"/>
      <c r="P50" s="233"/>
    </row>
    <row r="51" spans="1:16" x14ac:dyDescent="0.25">
      <c r="A51" s="98">
        <v>43476</v>
      </c>
      <c r="B51" s="99">
        <v>190183045</v>
      </c>
      <c r="C51" s="100">
        <v>17</v>
      </c>
      <c r="D51" s="34">
        <v>1740813</v>
      </c>
      <c r="E51" s="101"/>
      <c r="F51" s="99"/>
      <c r="G51" s="34"/>
      <c r="H51" s="102"/>
      <c r="I51" s="102">
        <v>16479842</v>
      </c>
      <c r="J51" s="34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98">
        <v>43477</v>
      </c>
      <c r="B52" s="99">
        <v>190183075</v>
      </c>
      <c r="C52" s="100">
        <v>4</v>
      </c>
      <c r="D52" s="34">
        <v>567350</v>
      </c>
      <c r="E52" s="101"/>
      <c r="F52" s="99"/>
      <c r="G52" s="34"/>
      <c r="H52" s="102"/>
      <c r="I52" s="102"/>
      <c r="J52" s="34"/>
      <c r="K52" s="233"/>
      <c r="L52" s="233"/>
      <c r="M52" s="233"/>
      <c r="N52" s="233"/>
      <c r="O52" s="233"/>
      <c r="P52" s="233"/>
    </row>
    <row r="53" spans="1:16" x14ac:dyDescent="0.25">
      <c r="A53" s="98">
        <v>43477</v>
      </c>
      <c r="B53" s="99">
        <v>190183076</v>
      </c>
      <c r="C53" s="100">
        <v>2</v>
      </c>
      <c r="D53" s="34">
        <v>226013</v>
      </c>
      <c r="E53" s="101"/>
      <c r="F53" s="99"/>
      <c r="G53" s="34"/>
      <c r="H53" s="102"/>
      <c r="I53" s="102"/>
      <c r="J53" s="34"/>
      <c r="K53" s="233"/>
      <c r="L53" s="233"/>
      <c r="M53" s="233"/>
      <c r="N53" s="233"/>
      <c r="O53" s="233"/>
      <c r="P53" s="233"/>
    </row>
    <row r="54" spans="1:16" x14ac:dyDescent="0.25">
      <c r="A54" s="98">
        <v>43477</v>
      </c>
      <c r="B54" s="99">
        <v>190183094</v>
      </c>
      <c r="C54" s="100">
        <v>4</v>
      </c>
      <c r="D54" s="34">
        <v>446863</v>
      </c>
      <c r="E54" s="101"/>
      <c r="F54" s="99"/>
      <c r="G54" s="34"/>
      <c r="H54" s="102"/>
      <c r="I54" s="102"/>
      <c r="J54" s="34"/>
      <c r="K54" s="233"/>
      <c r="L54" s="233"/>
      <c r="M54" s="233"/>
      <c r="N54" s="233"/>
      <c r="O54" s="233"/>
      <c r="P54" s="233"/>
    </row>
    <row r="55" spans="1:16" x14ac:dyDescent="0.25">
      <c r="A55" s="98">
        <v>43477</v>
      </c>
      <c r="B55" s="99">
        <v>190183095</v>
      </c>
      <c r="C55" s="100">
        <v>5</v>
      </c>
      <c r="D55" s="34">
        <v>516950</v>
      </c>
      <c r="E55" s="101"/>
      <c r="F55" s="99"/>
      <c r="G55" s="34"/>
      <c r="H55" s="102"/>
      <c r="I55" s="102"/>
      <c r="J55" s="34"/>
      <c r="K55" s="233"/>
      <c r="L55" s="233"/>
      <c r="M55" s="233"/>
      <c r="N55" s="233"/>
      <c r="O55" s="233"/>
      <c r="P55" s="233"/>
    </row>
    <row r="56" spans="1:16" x14ac:dyDescent="0.25">
      <c r="A56" s="235"/>
      <c r="B56" s="234"/>
      <c r="C56" s="240"/>
      <c r="D56" s="236"/>
      <c r="E56" s="237"/>
      <c r="F56" s="234"/>
      <c r="G56" s="236"/>
      <c r="H56" s="239"/>
      <c r="I56" s="239"/>
      <c r="J56" s="236"/>
      <c r="K56" s="233"/>
      <c r="L56" s="233"/>
      <c r="M56" s="233"/>
      <c r="N56" s="233"/>
      <c r="O56" s="233"/>
      <c r="P56" s="233"/>
    </row>
    <row r="57" spans="1:16" x14ac:dyDescent="0.25">
      <c r="A57" s="235"/>
      <c r="B57" s="223" t="s">
        <v>11</v>
      </c>
      <c r="C57" s="232">
        <f>SUM(C8:C56)</f>
        <v>327</v>
      </c>
      <c r="D57" s="224"/>
      <c r="E57" s="223" t="s">
        <v>11</v>
      </c>
      <c r="F57" s="223">
        <f>SUM(F8:F56)</f>
        <v>18</v>
      </c>
      <c r="G57" s="224">
        <f>SUM(G8:G56)</f>
        <v>1959050</v>
      </c>
      <c r="H57" s="239"/>
      <c r="I57" s="239"/>
      <c r="J57" s="236"/>
      <c r="K57" s="233"/>
      <c r="L57" s="233"/>
      <c r="M57" s="233"/>
      <c r="N57" s="233"/>
      <c r="O57" s="233"/>
      <c r="P57" s="233"/>
    </row>
    <row r="58" spans="1:16" x14ac:dyDescent="0.25">
      <c r="A58" s="235"/>
      <c r="B58" s="223"/>
      <c r="C58" s="232"/>
      <c r="D58" s="224"/>
      <c r="E58" s="237"/>
      <c r="F58" s="234"/>
      <c r="G58" s="236"/>
      <c r="H58" s="239"/>
      <c r="I58" s="239"/>
      <c r="J58" s="236"/>
      <c r="K58" s="233"/>
      <c r="L58" s="233"/>
      <c r="M58" s="233"/>
      <c r="N58" s="233"/>
      <c r="O58" s="233"/>
      <c r="P58" s="233"/>
    </row>
    <row r="59" spans="1:16" x14ac:dyDescent="0.25">
      <c r="A59" s="225"/>
      <c r="B59" s="226"/>
      <c r="C59" s="240"/>
      <c r="D59" s="236"/>
      <c r="E59" s="223"/>
      <c r="F59" s="234"/>
      <c r="G59" s="413" t="s">
        <v>12</v>
      </c>
      <c r="H59" s="413"/>
      <c r="I59" s="239"/>
      <c r="J59" s="227">
        <f>SUM(D8:D56)</f>
        <v>35589064</v>
      </c>
      <c r="K59" s="233"/>
      <c r="L59" s="233"/>
      <c r="M59" s="233"/>
      <c r="N59" s="233"/>
      <c r="O59" s="233"/>
      <c r="P59" s="233"/>
    </row>
    <row r="60" spans="1:16" x14ac:dyDescent="0.25">
      <c r="A60" s="235"/>
      <c r="B60" s="234"/>
      <c r="C60" s="240"/>
      <c r="D60" s="236"/>
      <c r="E60" s="223"/>
      <c r="F60" s="234"/>
      <c r="G60" s="413" t="s">
        <v>13</v>
      </c>
      <c r="H60" s="413"/>
      <c r="I60" s="239"/>
      <c r="J60" s="227">
        <f>SUM(G8:G56)</f>
        <v>1959050</v>
      </c>
    </row>
    <row r="61" spans="1:16" x14ac:dyDescent="0.25">
      <c r="A61" s="228"/>
      <c r="B61" s="237"/>
      <c r="C61" s="240"/>
      <c r="D61" s="236"/>
      <c r="E61" s="237"/>
      <c r="F61" s="234"/>
      <c r="G61" s="413" t="s">
        <v>14</v>
      </c>
      <c r="H61" s="413"/>
      <c r="I61" s="41"/>
      <c r="J61" s="229">
        <f>J59-J60</f>
        <v>33630014</v>
      </c>
    </row>
    <row r="62" spans="1:16" x14ac:dyDescent="0.25">
      <c r="A62" s="235"/>
      <c r="B62" s="230"/>
      <c r="C62" s="240"/>
      <c r="D62" s="231"/>
      <c r="E62" s="237"/>
      <c r="F62" s="223"/>
      <c r="G62" s="413" t="s">
        <v>15</v>
      </c>
      <c r="H62" s="413"/>
      <c r="I62" s="239"/>
      <c r="J62" s="227">
        <f>SUM(H8:H58)</f>
        <v>0</v>
      </c>
    </row>
    <row r="63" spans="1:16" x14ac:dyDescent="0.25">
      <c r="A63" s="235"/>
      <c r="B63" s="230"/>
      <c r="C63" s="240"/>
      <c r="D63" s="231"/>
      <c r="E63" s="237"/>
      <c r="F63" s="223"/>
      <c r="G63" s="413" t="s">
        <v>16</v>
      </c>
      <c r="H63" s="413"/>
      <c r="I63" s="239"/>
      <c r="J63" s="227">
        <f>J61+J62</f>
        <v>33630014</v>
      </c>
    </row>
    <row r="64" spans="1:16" x14ac:dyDescent="0.25">
      <c r="A64" s="235"/>
      <c r="B64" s="230"/>
      <c r="C64" s="240"/>
      <c r="D64" s="231"/>
      <c r="E64" s="237"/>
      <c r="F64" s="234"/>
      <c r="G64" s="413" t="s">
        <v>5</v>
      </c>
      <c r="H64" s="413"/>
      <c r="I64" s="239"/>
      <c r="J64" s="227">
        <f>SUM(I8:I58)</f>
        <v>31872851</v>
      </c>
    </row>
    <row r="65" spans="1:16" x14ac:dyDescent="0.25">
      <c r="A65" s="235"/>
      <c r="B65" s="230"/>
      <c r="C65" s="240"/>
      <c r="D65" s="231"/>
      <c r="E65" s="237"/>
      <c r="F65" s="234"/>
      <c r="G65" s="413" t="s">
        <v>31</v>
      </c>
      <c r="H65" s="413"/>
      <c r="I65" s="240" t="str">
        <f>IF(J65&gt;0,"SALDO",IF(J65&lt;0,"PIUTANG",IF(J65=0,"LUNAS")))</f>
        <v>PIUTANG</v>
      </c>
      <c r="J65" s="227">
        <f>J64-J63</f>
        <v>-1757163</v>
      </c>
    </row>
    <row r="66" spans="1:16" x14ac:dyDescent="0.25">
      <c r="F66" s="219"/>
      <c r="G66" s="219"/>
      <c r="J66" s="219"/>
    </row>
    <row r="67" spans="1:16" x14ac:dyDescent="0.25">
      <c r="C67" s="219"/>
      <c r="D67" s="219"/>
      <c r="F67" s="219"/>
      <c r="G67" s="219"/>
      <c r="J67" s="219"/>
      <c r="L67" s="233"/>
      <c r="M67" s="233"/>
      <c r="N67" s="233"/>
      <c r="O67" s="233"/>
      <c r="P67" s="233"/>
    </row>
    <row r="68" spans="1:16" x14ac:dyDescent="0.25">
      <c r="C68" s="219"/>
      <c r="D68" s="219"/>
      <c r="F68" s="219"/>
      <c r="G68" s="219"/>
      <c r="J68" s="219"/>
      <c r="L68" s="233"/>
      <c r="M68" s="233"/>
      <c r="N68" s="233"/>
      <c r="O68" s="233"/>
      <c r="P68" s="233"/>
    </row>
    <row r="69" spans="1:16" x14ac:dyDescent="0.25">
      <c r="C69" s="219"/>
      <c r="D69" s="219"/>
      <c r="F69" s="219"/>
      <c r="G69" s="219"/>
      <c r="J69" s="219"/>
      <c r="L69" s="233"/>
      <c r="M69" s="233"/>
      <c r="N69" s="233"/>
      <c r="O69" s="233"/>
      <c r="P69" s="233"/>
    </row>
    <row r="70" spans="1:16" x14ac:dyDescent="0.25">
      <c r="C70" s="219"/>
      <c r="D70" s="219"/>
      <c r="F70" s="219"/>
      <c r="G70" s="219"/>
      <c r="J70" s="219"/>
      <c r="L70" s="233"/>
      <c r="M70" s="233"/>
      <c r="N70" s="233"/>
      <c r="O70" s="233"/>
      <c r="P70" s="233"/>
    </row>
    <row r="71" spans="1:16" x14ac:dyDescent="0.25">
      <c r="C71" s="219"/>
      <c r="D71" s="219"/>
      <c r="L71" s="233"/>
      <c r="M71" s="233"/>
      <c r="N71" s="233"/>
      <c r="O71" s="233"/>
      <c r="P71" s="233"/>
    </row>
  </sheetData>
  <mergeCells count="15">
    <mergeCell ref="G65:H65"/>
    <mergeCell ref="G59:H59"/>
    <mergeCell ref="G60:H60"/>
    <mergeCell ref="G61:H61"/>
    <mergeCell ref="G62:H62"/>
    <mergeCell ref="G63:H63"/>
    <mergeCell ref="G64:H6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26" activePane="bottomLeft" state="frozen"/>
      <selection pane="bottomLeft" activeCell="I36" sqref="I3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SUM(D18:D33)</f>
        <v>1391040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J92*-1</f>
        <v>219210</v>
      </c>
      <c r="J2" s="218"/>
      <c r="L2" s="219">
        <f>SUM(G18:G33)</f>
        <v>122085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1268955</v>
      </c>
      <c r="M3" s="219">
        <v>53505</v>
      </c>
      <c r="N3" s="238">
        <f>L3+M3</f>
        <v>1322460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7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98">
        <v>43477</v>
      </c>
      <c r="B34" s="99">
        <v>19000042</v>
      </c>
      <c r="C34" s="100">
        <v>1</v>
      </c>
      <c r="D34" s="34">
        <v>44295</v>
      </c>
      <c r="E34" s="101"/>
      <c r="F34" s="99"/>
      <c r="G34" s="34"/>
      <c r="H34" s="102"/>
      <c r="I34" s="102"/>
      <c r="J34" s="34"/>
    </row>
    <row r="35" spans="1:10" x14ac:dyDescent="0.25">
      <c r="A35" s="98">
        <v>43477</v>
      </c>
      <c r="B35" s="99">
        <v>19000044</v>
      </c>
      <c r="C35" s="100">
        <v>1</v>
      </c>
      <c r="D35" s="34">
        <v>31740</v>
      </c>
      <c r="E35" s="101"/>
      <c r="F35" s="99"/>
      <c r="G35" s="34"/>
      <c r="H35" s="102"/>
      <c r="I35" s="102"/>
      <c r="J35" s="34"/>
    </row>
    <row r="36" spans="1:10" x14ac:dyDescent="0.25">
      <c r="A36" s="98">
        <v>43477</v>
      </c>
      <c r="B36" s="99">
        <v>19000047</v>
      </c>
      <c r="C36" s="100">
        <v>2</v>
      </c>
      <c r="D36" s="34">
        <v>110805</v>
      </c>
      <c r="E36" s="101"/>
      <c r="F36" s="99"/>
      <c r="G36" s="34"/>
      <c r="H36" s="102"/>
      <c r="I36" s="102"/>
      <c r="J36" s="34"/>
    </row>
    <row r="37" spans="1:10" x14ac:dyDescent="0.25">
      <c r="A37" s="98">
        <v>43477</v>
      </c>
      <c r="B37" s="99">
        <v>19000048</v>
      </c>
      <c r="C37" s="100">
        <v>1</v>
      </c>
      <c r="D37" s="34">
        <v>32370</v>
      </c>
      <c r="E37" s="101"/>
      <c r="F37" s="99"/>
      <c r="G37" s="34"/>
      <c r="H37" s="102"/>
      <c r="I37" s="102"/>
      <c r="J37" s="34"/>
    </row>
    <row r="38" spans="1:10" x14ac:dyDescent="0.25">
      <c r="A38" s="98"/>
      <c r="B38" s="99"/>
      <c r="C38" s="100"/>
      <c r="D38" s="34"/>
      <c r="E38" s="101"/>
      <c r="F38" s="99"/>
      <c r="G38" s="34"/>
      <c r="H38" s="102"/>
      <c r="I38" s="102"/>
      <c r="J38" s="34"/>
    </row>
    <row r="39" spans="1:10" x14ac:dyDescent="0.25">
      <c r="A39" s="98"/>
      <c r="B39" s="99"/>
      <c r="C39" s="100"/>
      <c r="D39" s="34"/>
      <c r="E39" s="101"/>
      <c r="F39" s="99"/>
      <c r="G39" s="34"/>
      <c r="H39" s="102"/>
      <c r="I39" s="102"/>
      <c r="J39" s="34"/>
    </row>
    <row r="40" spans="1:10" x14ac:dyDescent="0.25">
      <c r="A40" s="98"/>
      <c r="B40" s="99"/>
      <c r="C40" s="100"/>
      <c r="D40" s="34"/>
      <c r="E40" s="101"/>
      <c r="F40" s="99"/>
      <c r="G40" s="34"/>
      <c r="H40" s="102"/>
      <c r="I40" s="102"/>
      <c r="J40" s="34"/>
    </row>
    <row r="41" spans="1:10" x14ac:dyDescent="0.25">
      <c r="A41" s="98"/>
      <c r="B41" s="99"/>
      <c r="C41" s="100"/>
      <c r="D41" s="34"/>
      <c r="E41" s="101"/>
      <c r="F41" s="99"/>
      <c r="G41" s="34"/>
      <c r="H41" s="102"/>
      <c r="I41" s="102"/>
      <c r="J41" s="34"/>
    </row>
    <row r="42" spans="1:10" x14ac:dyDescent="0.25">
      <c r="A42" s="98"/>
      <c r="B42" s="99"/>
      <c r="C42" s="100"/>
      <c r="D42" s="34"/>
      <c r="E42" s="101"/>
      <c r="F42" s="99"/>
      <c r="G42" s="34"/>
      <c r="H42" s="102"/>
      <c r="I42" s="102"/>
      <c r="J42" s="34"/>
    </row>
    <row r="43" spans="1:10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</row>
    <row r="44" spans="1:10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</row>
    <row r="45" spans="1:10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</row>
    <row r="46" spans="1:10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</row>
    <row r="47" spans="1:10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0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77</v>
      </c>
      <c r="D84" s="224"/>
      <c r="E84" s="223" t="s">
        <v>11</v>
      </c>
      <c r="F84" s="223">
        <f>SUM(F8:F83)</f>
        <v>2</v>
      </c>
      <c r="G84" s="224">
        <f>SUM(G8:G83)</f>
        <v>122085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3" t="s">
        <v>12</v>
      </c>
      <c r="H86" s="413"/>
      <c r="I86" s="239"/>
      <c r="J86" s="227">
        <f>SUM(D8:D83)</f>
        <v>3646590</v>
      </c>
    </row>
    <row r="87" spans="1:10" x14ac:dyDescent="0.25">
      <c r="A87" s="235"/>
      <c r="B87" s="234"/>
      <c r="C87" s="240"/>
      <c r="D87" s="236"/>
      <c r="E87" s="223"/>
      <c r="F87" s="234"/>
      <c r="G87" s="413" t="s">
        <v>13</v>
      </c>
      <c r="H87" s="413"/>
      <c r="I87" s="239"/>
      <c r="J87" s="227">
        <f>SUM(G8:G83)</f>
        <v>122085</v>
      </c>
    </row>
    <row r="88" spans="1:10" x14ac:dyDescent="0.25">
      <c r="A88" s="228"/>
      <c r="B88" s="237"/>
      <c r="C88" s="240"/>
      <c r="D88" s="236"/>
      <c r="E88" s="237"/>
      <c r="F88" s="234"/>
      <c r="G88" s="413" t="s">
        <v>14</v>
      </c>
      <c r="H88" s="413"/>
      <c r="I88" s="41"/>
      <c r="J88" s="229">
        <f>J86-J87</f>
        <v>3524505</v>
      </c>
    </row>
    <row r="89" spans="1:10" x14ac:dyDescent="0.25">
      <c r="A89" s="235"/>
      <c r="B89" s="230"/>
      <c r="C89" s="240"/>
      <c r="D89" s="231"/>
      <c r="E89" s="237"/>
      <c r="F89" s="223"/>
      <c r="G89" s="413" t="s">
        <v>15</v>
      </c>
      <c r="H89" s="413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3" t="s">
        <v>16</v>
      </c>
      <c r="H90" s="413"/>
      <c r="I90" s="239"/>
      <c r="J90" s="227">
        <f>J88+J89</f>
        <v>3524505</v>
      </c>
    </row>
    <row r="91" spans="1:10" x14ac:dyDescent="0.25">
      <c r="A91" s="235"/>
      <c r="B91" s="230"/>
      <c r="C91" s="240"/>
      <c r="D91" s="231"/>
      <c r="E91" s="237"/>
      <c r="F91" s="234"/>
      <c r="G91" s="413" t="s">
        <v>5</v>
      </c>
      <c r="H91" s="413"/>
      <c r="I91" s="239"/>
      <c r="J91" s="227">
        <f>SUM(I8:I85)</f>
        <v>3305295</v>
      </c>
    </row>
    <row r="92" spans="1:10" x14ac:dyDescent="0.25">
      <c r="A92" s="235"/>
      <c r="B92" s="230"/>
      <c r="C92" s="240"/>
      <c r="D92" s="231"/>
      <c r="E92" s="237"/>
      <c r="F92" s="234"/>
      <c r="G92" s="413" t="s">
        <v>31</v>
      </c>
      <c r="H92" s="413"/>
      <c r="I92" s="240" t="str">
        <f>IF(J92&gt;0,"SALDO",IF(J92&lt;0,"PIUTANG",IF(J92=0,"LUNAS")))</f>
        <v>PIUTANG</v>
      </c>
      <c r="J92" s="227">
        <f>J91-J90</f>
        <v>-219210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G92:H92"/>
    <mergeCell ref="G86:H86"/>
    <mergeCell ref="G87:H87"/>
    <mergeCell ref="G88:H88"/>
    <mergeCell ref="G89:H89"/>
    <mergeCell ref="G90:H90"/>
    <mergeCell ref="G91:H9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25"/>
  <sheetViews>
    <sheetView workbookViewId="0">
      <pane ySplit="7" topLeftCell="A8" activePane="bottomLeft" state="frozen"/>
      <selection pane="bottomLeft" activeCell="J14" sqref="J14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SUM(D8:D14)</f>
        <v>7284464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J25*-1</f>
        <v>0</v>
      </c>
      <c r="J2" s="218"/>
      <c r="L2" s="238">
        <f>SUM(G8:G13)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7284464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3"/>
      <c r="I7" s="457"/>
      <c r="J7" s="427"/>
    </row>
    <row r="8" spans="1:13" x14ac:dyDescent="0.25">
      <c r="A8" s="98">
        <v>43465</v>
      </c>
      <c r="B8" s="99">
        <v>180182486</v>
      </c>
      <c r="C8" s="253">
        <v>16</v>
      </c>
      <c r="D8" s="34">
        <v>1800400</v>
      </c>
      <c r="E8" s="101"/>
      <c r="F8" s="99"/>
      <c r="G8" s="34"/>
      <c r="H8" s="101"/>
      <c r="I8" s="102">
        <v>2294150</v>
      </c>
      <c r="J8" s="34" t="s">
        <v>17</v>
      </c>
      <c r="L8" s="238"/>
    </row>
    <row r="9" spans="1:13" x14ac:dyDescent="0.25">
      <c r="A9" s="98">
        <v>43467</v>
      </c>
      <c r="B9" s="99">
        <v>190182568</v>
      </c>
      <c r="C9" s="253">
        <v>18</v>
      </c>
      <c r="D9" s="34">
        <v>2201763</v>
      </c>
      <c r="E9" s="101"/>
      <c r="F9" s="99"/>
      <c r="G9" s="34"/>
      <c r="H9" s="101"/>
      <c r="I9" s="102"/>
      <c r="J9" s="34"/>
      <c r="L9" s="238"/>
    </row>
    <row r="10" spans="1:13" x14ac:dyDescent="0.25">
      <c r="A10" s="98">
        <v>43468</v>
      </c>
      <c r="B10" s="99">
        <v>190182593</v>
      </c>
      <c r="C10" s="253">
        <v>12</v>
      </c>
      <c r="D10" s="34">
        <v>1442700</v>
      </c>
      <c r="E10" s="101"/>
      <c r="F10" s="99"/>
      <c r="G10" s="34"/>
      <c r="H10" s="101"/>
      <c r="I10" s="102"/>
      <c r="J10" s="34"/>
      <c r="L10" s="238"/>
    </row>
    <row r="11" spans="1:13" x14ac:dyDescent="0.25">
      <c r="A11" s="98">
        <v>43470</v>
      </c>
      <c r="B11" s="99">
        <v>190182701</v>
      </c>
      <c r="C11" s="253">
        <v>4</v>
      </c>
      <c r="D11" s="34">
        <v>379838</v>
      </c>
      <c r="E11" s="101"/>
      <c r="F11" s="99"/>
      <c r="G11" s="34"/>
      <c r="H11" s="101"/>
      <c r="I11" s="102"/>
      <c r="J11" s="34"/>
      <c r="L11" s="238"/>
    </row>
    <row r="12" spans="1:13" x14ac:dyDescent="0.25">
      <c r="A12" s="98">
        <v>43472</v>
      </c>
      <c r="B12" s="99">
        <v>190182810</v>
      </c>
      <c r="C12" s="253">
        <v>8</v>
      </c>
      <c r="D12" s="34">
        <v>865638</v>
      </c>
      <c r="E12" s="101"/>
      <c r="F12" s="99"/>
      <c r="G12" s="34"/>
      <c r="H12" s="101"/>
      <c r="I12" s="102"/>
      <c r="J12" s="34"/>
      <c r="L12" s="238"/>
    </row>
    <row r="13" spans="1:13" x14ac:dyDescent="0.25">
      <c r="A13" s="98">
        <v>43473</v>
      </c>
      <c r="B13" s="99">
        <v>190182846</v>
      </c>
      <c r="C13" s="253">
        <v>3</v>
      </c>
      <c r="D13" s="34">
        <v>336175</v>
      </c>
      <c r="E13" s="101"/>
      <c r="F13" s="99"/>
      <c r="G13" s="34"/>
      <c r="H13" s="101"/>
      <c r="I13" s="102"/>
      <c r="J13" s="34"/>
      <c r="L13" s="238"/>
    </row>
    <row r="14" spans="1:13" x14ac:dyDescent="0.25">
      <c r="A14" s="98">
        <v>43474</v>
      </c>
      <c r="B14" s="99">
        <v>190182928</v>
      </c>
      <c r="C14" s="253">
        <v>3</v>
      </c>
      <c r="D14" s="34">
        <v>257950</v>
      </c>
      <c r="E14" s="101"/>
      <c r="F14" s="99"/>
      <c r="G14" s="34"/>
      <c r="H14" s="101"/>
      <c r="I14" s="102">
        <v>4990314</v>
      </c>
      <c r="J14" s="34" t="s">
        <v>17</v>
      </c>
      <c r="L14" s="238"/>
    </row>
    <row r="15" spans="1:13" x14ac:dyDescent="0.25">
      <c r="A15" s="98"/>
      <c r="B15" s="99"/>
      <c r="C15" s="253"/>
      <c r="D15" s="34"/>
      <c r="E15" s="101"/>
      <c r="F15" s="99"/>
      <c r="G15" s="34"/>
      <c r="H15" s="101"/>
      <c r="I15" s="102"/>
      <c r="J15" s="34"/>
      <c r="L15" s="238"/>
    </row>
    <row r="16" spans="1:13" x14ac:dyDescent="0.25">
      <c r="A16" s="235"/>
      <c r="B16" s="234"/>
      <c r="C16" s="26"/>
      <c r="D16" s="236"/>
      <c r="E16" s="237"/>
      <c r="F16" s="234"/>
      <c r="G16" s="236"/>
      <c r="H16" s="237"/>
      <c r="I16" s="239"/>
      <c r="J16" s="236"/>
    </row>
    <row r="17" spans="1:10" x14ac:dyDescent="0.25">
      <c r="A17" s="235"/>
      <c r="B17" s="223" t="s">
        <v>11</v>
      </c>
      <c r="C17" s="27">
        <f>SUM(C8:C16)</f>
        <v>64</v>
      </c>
      <c r="D17" s="224"/>
      <c r="E17" s="223" t="s">
        <v>11</v>
      </c>
      <c r="F17" s="223">
        <f>SUM(F8:F16)</f>
        <v>0</v>
      </c>
      <c r="G17" s="5"/>
      <c r="H17" s="234"/>
      <c r="I17" s="240"/>
      <c r="J17" s="5"/>
    </row>
    <row r="18" spans="1:10" x14ac:dyDescent="0.25">
      <c r="A18" s="235"/>
      <c r="B18" s="223"/>
      <c r="C18" s="27"/>
      <c r="D18" s="224"/>
      <c r="E18" s="223"/>
      <c r="F18" s="223"/>
      <c r="G18" s="32"/>
      <c r="H18" s="33"/>
      <c r="I18" s="240"/>
      <c r="J18" s="5"/>
    </row>
    <row r="19" spans="1:10" x14ac:dyDescent="0.25">
      <c r="A19" s="225"/>
      <c r="B19" s="226"/>
      <c r="C19" s="26"/>
      <c r="D19" s="236"/>
      <c r="E19" s="223"/>
      <c r="F19" s="234"/>
      <c r="G19" s="413" t="s">
        <v>12</v>
      </c>
      <c r="H19" s="413"/>
      <c r="I19" s="239"/>
      <c r="J19" s="227">
        <f>SUM(D8:D16)</f>
        <v>7284464</v>
      </c>
    </row>
    <row r="20" spans="1:10" x14ac:dyDescent="0.25">
      <c r="A20" s="235"/>
      <c r="B20" s="234"/>
      <c r="C20" s="26"/>
      <c r="D20" s="236"/>
      <c r="E20" s="237"/>
      <c r="F20" s="234"/>
      <c r="G20" s="413" t="s">
        <v>13</v>
      </c>
      <c r="H20" s="413"/>
      <c r="I20" s="239"/>
      <c r="J20" s="227">
        <f>SUM(G8:G16)</f>
        <v>0</v>
      </c>
    </row>
    <row r="21" spans="1:10" x14ac:dyDescent="0.25">
      <c r="A21" s="228"/>
      <c r="B21" s="237"/>
      <c r="C21" s="26"/>
      <c r="D21" s="236"/>
      <c r="E21" s="237"/>
      <c r="F21" s="234"/>
      <c r="G21" s="413" t="s">
        <v>14</v>
      </c>
      <c r="H21" s="413"/>
      <c r="I21" s="41"/>
      <c r="J21" s="229">
        <f>J19-J20</f>
        <v>7284464</v>
      </c>
    </row>
    <row r="22" spans="1:10" x14ac:dyDescent="0.25">
      <c r="A22" s="235"/>
      <c r="B22" s="230"/>
      <c r="C22" s="26"/>
      <c r="D22" s="231"/>
      <c r="E22" s="237"/>
      <c r="F22" s="234"/>
      <c r="G22" s="413" t="s">
        <v>15</v>
      </c>
      <c r="H22" s="413"/>
      <c r="I22" s="239"/>
      <c r="J22" s="227">
        <f>SUM(H8:H17)</f>
        <v>0</v>
      </c>
    </row>
    <row r="23" spans="1:10" x14ac:dyDescent="0.25">
      <c r="A23" s="235"/>
      <c r="B23" s="230"/>
      <c r="C23" s="26"/>
      <c r="D23" s="231"/>
      <c r="E23" s="237"/>
      <c r="F23" s="234"/>
      <c r="G23" s="413" t="s">
        <v>16</v>
      </c>
      <c r="H23" s="413"/>
      <c r="I23" s="239"/>
      <c r="J23" s="227">
        <f>J21+J22</f>
        <v>7284464</v>
      </c>
    </row>
    <row r="24" spans="1:10" x14ac:dyDescent="0.25">
      <c r="A24" s="235"/>
      <c r="B24" s="230"/>
      <c r="C24" s="26"/>
      <c r="D24" s="231"/>
      <c r="E24" s="237"/>
      <c r="F24" s="234"/>
      <c r="G24" s="413" t="s">
        <v>5</v>
      </c>
      <c r="H24" s="413"/>
      <c r="I24" s="239"/>
      <c r="J24" s="227">
        <f>SUM(I8:I17)</f>
        <v>7284464</v>
      </c>
    </row>
    <row r="25" spans="1:10" x14ac:dyDescent="0.25">
      <c r="A25" s="235"/>
      <c r="B25" s="230"/>
      <c r="C25" s="26"/>
      <c r="D25" s="231"/>
      <c r="E25" s="237"/>
      <c r="F25" s="234"/>
      <c r="G25" s="413" t="s">
        <v>31</v>
      </c>
      <c r="H25" s="413"/>
      <c r="I25" s="240" t="str">
        <f>IF(J25&gt;0,"SALDO",IF(J25&lt;0,"PIUTANG",IF(J25=0,"LUNAS")))</f>
        <v>LUNAS</v>
      </c>
      <c r="J25" s="227">
        <f>J24-J23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72" activePane="bottomLeft" state="frozen"/>
      <selection pane="bottomLeft" activeCell="B81" sqref="B8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SUM(D78:D80)</f>
        <v>693000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J94*-1</f>
        <v>680575</v>
      </c>
      <c r="J2" s="20"/>
      <c r="L2" s="37">
        <f>SUM(G78:G80)</f>
        <v>0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693000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>
        <v>43472</v>
      </c>
      <c r="B81" s="99">
        <v>190182736</v>
      </c>
      <c r="C81" s="100">
        <v>7</v>
      </c>
      <c r="D81" s="34">
        <v>680575</v>
      </c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98"/>
      <c r="B83" s="99"/>
      <c r="C83" s="100"/>
      <c r="D83" s="34"/>
      <c r="E83" s="101"/>
      <c r="F83" s="99"/>
      <c r="G83" s="34"/>
      <c r="H83" s="102"/>
      <c r="I83" s="102"/>
      <c r="J83" s="34"/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414</v>
      </c>
      <c r="D86" s="9"/>
      <c r="E86" s="8" t="s">
        <v>11</v>
      </c>
      <c r="F86" s="8">
        <f>SUM(F8:F85)</f>
        <v>117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3" t="s">
        <v>12</v>
      </c>
      <c r="H88" s="413"/>
      <c r="I88" s="39"/>
      <c r="J88" s="13">
        <f>SUM(D8:D85)</f>
        <v>46344478</v>
      </c>
      <c r="M88" s="37"/>
    </row>
    <row r="89" spans="1:17" x14ac:dyDescent="0.25">
      <c r="A89" s="4"/>
      <c r="B89" s="3"/>
      <c r="C89" s="40"/>
      <c r="D89" s="6"/>
      <c r="E89" s="7"/>
      <c r="F89" s="3"/>
      <c r="G89" s="413" t="s">
        <v>13</v>
      </c>
      <c r="H89" s="413"/>
      <c r="I89" s="39"/>
      <c r="J89" s="13">
        <f>SUM(G8:G85)</f>
        <v>13807935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3" t="s">
        <v>14</v>
      </c>
      <c r="H90" s="413"/>
      <c r="I90" s="41"/>
      <c r="J90" s="15">
        <f>J88-J89</f>
        <v>32536543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3" t="s">
        <v>15</v>
      </c>
      <c r="H91" s="413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3" t="s">
        <v>16</v>
      </c>
      <c r="H92" s="413"/>
      <c r="I92" s="39"/>
      <c r="J92" s="13">
        <f>J90+J91</f>
        <v>32536543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3" t="s">
        <v>5</v>
      </c>
      <c r="H93" s="413"/>
      <c r="I93" s="39"/>
      <c r="J93" s="13">
        <f>SUM(I8:I86)</f>
        <v>31855968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3" t="s">
        <v>31</v>
      </c>
      <c r="H94" s="413"/>
      <c r="I94" s="40" t="str">
        <f>IF(J94&gt;0,"SALDO",IF(J94&lt;0,"PIUTANG",IF(J94=0,"LUNAS")))</f>
        <v>PIUTANG</v>
      </c>
      <c r="J94" s="13">
        <f>J93-J92</f>
        <v>-680575</v>
      </c>
      <c r="M94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4:H94"/>
    <mergeCell ref="G88:H88"/>
    <mergeCell ref="G89:H89"/>
    <mergeCell ref="G90:H90"/>
    <mergeCell ref="G91:H91"/>
    <mergeCell ref="G92:H92"/>
    <mergeCell ref="G93:H9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19</vt:i4>
      </vt:variant>
    </vt:vector>
  </HeadingPairs>
  <TitlesOfParts>
    <vt:vector size="64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2018-11-26T06:12:22Z</cp:lastPrinted>
  <dcterms:created xsi:type="dcterms:W3CDTF">2016-05-07T01:49:09Z</dcterms:created>
  <dcterms:modified xsi:type="dcterms:W3CDTF">2019-01-12T10:18:16Z</dcterms:modified>
</cp:coreProperties>
</file>