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2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ST'!$A$5:$J$52</definedName>
    <definedName name="_xlnm.Print_Area" localSheetId="28">Widya!$A$1:$J$25</definedName>
    <definedName name="_xlnm.Print_Area" localSheetId="7">Yuan!$N$8:$N$18</definedName>
  </definedNames>
  <calcPr calcId="144525"/>
</workbook>
</file>

<file path=xl/calcChain.xml><?xml version="1.0" encoding="utf-8"?>
<calcChain xmlns="http://schemas.openxmlformats.org/spreadsheetml/2006/main">
  <c r="L25" i="56" l="1"/>
  <c r="L2" i="58" l="1"/>
  <c r="L1" i="58"/>
  <c r="L2" i="12" l="1"/>
  <c r="L1" i="12"/>
  <c r="L2" i="54" l="1"/>
  <c r="L1" i="54"/>
  <c r="B18" i="15" l="1"/>
  <c r="L1" i="61" l="1"/>
  <c r="L3" i="64" l="1"/>
  <c r="L2" i="64"/>
  <c r="L1" i="64"/>
  <c r="J87" i="64"/>
  <c r="J86" i="64"/>
  <c r="M2" i="57"/>
  <c r="M1" i="57"/>
  <c r="B9" i="15" l="1"/>
  <c r="B5" i="15"/>
  <c r="L2" i="61" l="1"/>
  <c r="B13" i="15" l="1"/>
  <c r="L1" i="2" l="1"/>
  <c r="N2" i="16" l="1"/>
  <c r="L2" i="2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4" i="61" l="1"/>
  <c r="J22" i="61"/>
  <c r="J20" i="61"/>
  <c r="J19" i="61"/>
  <c r="F17" i="61"/>
  <c r="C17" i="61"/>
  <c r="J21" i="61" l="1"/>
  <c r="J23" i="61" s="1"/>
  <c r="J25" i="61" s="1"/>
  <c r="I25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84" i="58" l="1"/>
  <c r="J82" i="58"/>
  <c r="J80" i="58"/>
  <c r="J79" i="58"/>
  <c r="I77" i="58"/>
  <c r="H77" i="58"/>
  <c r="G77" i="58"/>
  <c r="F77" i="58"/>
  <c r="D77" i="58"/>
  <c r="C77" i="58"/>
  <c r="M3" i="58"/>
  <c r="N3" i="58" l="1"/>
  <c r="J81" i="58"/>
  <c r="J83" i="58" s="1"/>
  <c r="J85" i="58" s="1"/>
  <c r="I85" i="58" l="1"/>
  <c r="I2" i="58"/>
  <c r="C8" i="15" s="1"/>
  <c r="J80" i="57" l="1"/>
  <c r="J78" i="57"/>
  <c r="J76" i="57"/>
  <c r="J75" i="57"/>
  <c r="G73" i="57"/>
  <c r="F73" i="57"/>
  <c r="C73" i="57"/>
  <c r="J77" i="57" l="1"/>
  <c r="J79" i="57" s="1"/>
  <c r="J81" i="57" s="1"/>
  <c r="I81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51" i="54" l="1"/>
  <c r="J49" i="54"/>
  <c r="J47" i="54"/>
  <c r="J46" i="54"/>
  <c r="I44" i="54"/>
  <c r="H44" i="54"/>
  <c r="G44" i="54"/>
  <c r="F44" i="54"/>
  <c r="D44" i="54"/>
  <c r="C44" i="54"/>
  <c r="J48" i="54" l="1"/>
  <c r="J50" i="54" s="1"/>
  <c r="J52" i="54" s="1"/>
  <c r="I2" i="54" s="1"/>
  <c r="C5" i="15" s="1"/>
  <c r="L3" i="54"/>
  <c r="N3" i="54" s="1"/>
  <c r="I52" i="54" l="1"/>
  <c r="J233" i="35" l="1"/>
  <c r="J237" i="35"/>
  <c r="J235" i="35"/>
  <c r="J232" i="35"/>
  <c r="G230" i="35"/>
  <c r="F230" i="35"/>
  <c r="J234" i="35" l="1"/>
  <c r="J236" i="35" s="1"/>
  <c r="J23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" i="2" l="1"/>
  <c r="I14" i="2"/>
  <c r="H14" i="2"/>
  <c r="G14" i="2"/>
  <c r="F1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1" i="2"/>
  <c r="J17" i="2"/>
  <c r="J16" i="2"/>
  <c r="D14" i="2"/>
  <c r="C14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" i="2"/>
  <c r="J20" i="2" s="1"/>
  <c r="J22" i="2" s="1"/>
  <c r="I22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38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<sst xmlns="http://schemas.openxmlformats.org/spreadsheetml/2006/main" count="2095" uniqueCount="226">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</sst>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2"/>
  <sheetViews>
    <sheetView zoomScaleNormal="100" workbookViewId="0">
      <pane ySplit="7" topLeftCell="A33" activePane="bottomLeft" state="frozen"/>
      <selection pane="bottomLeft" activeCell="I37" sqref="I3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SUM(D19:D31)</f>
        <v>7952615</v>
      </c>
      <c r="M1" s="238">
        <v>6205588</v>
      </c>
      <c r="N1" s="238">
        <f>L1-M1</f>
        <v>1747027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J52*-1</f>
        <v>5052515</v>
      </c>
      <c r="J2" s="218"/>
      <c r="L2" s="276">
        <f>SUM(G19:G31)</f>
        <v>1733638</v>
      </c>
      <c r="M2" s="238">
        <v>519138</v>
      </c>
      <c r="N2" s="238">
        <f>L2-M2</f>
        <v>1214500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6218977</v>
      </c>
      <c r="M3" s="238">
        <f>M1-M2</f>
        <v>5686450</v>
      </c>
      <c r="N3" s="238">
        <f>L3+M3</f>
        <v>11905427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98">
        <v>43479</v>
      </c>
      <c r="B32" s="99">
        <v>190183167</v>
      </c>
      <c r="C32" s="412">
        <v>8</v>
      </c>
      <c r="D32" s="34">
        <v>724325</v>
      </c>
      <c r="E32" s="101"/>
      <c r="F32" s="100"/>
      <c r="G32" s="34"/>
      <c r="H32" s="101"/>
      <c r="I32" s="102"/>
      <c r="J32" s="34"/>
    </row>
    <row r="33" spans="1:10" ht="15.75" customHeight="1" x14ac:dyDescent="0.25">
      <c r="A33" s="98">
        <v>43479</v>
      </c>
      <c r="B33" s="99">
        <v>190183181</v>
      </c>
      <c r="C33" s="412">
        <v>11</v>
      </c>
      <c r="D33" s="34">
        <v>1165150</v>
      </c>
      <c r="E33" s="101"/>
      <c r="F33" s="100"/>
      <c r="G33" s="34"/>
      <c r="H33" s="101"/>
      <c r="I33" s="102"/>
      <c r="J33" s="34"/>
    </row>
    <row r="34" spans="1:10" ht="15.75" customHeight="1" x14ac:dyDescent="0.25">
      <c r="A34" s="98">
        <v>43480</v>
      </c>
      <c r="B34" s="99">
        <v>190183210</v>
      </c>
      <c r="C34" s="412">
        <v>10</v>
      </c>
      <c r="D34" s="34">
        <v>855838</v>
      </c>
      <c r="E34" s="101">
        <v>190046838</v>
      </c>
      <c r="F34" s="100">
        <v>1</v>
      </c>
      <c r="G34" s="34">
        <v>75513</v>
      </c>
      <c r="H34" s="101"/>
      <c r="I34" s="102"/>
      <c r="J34" s="34"/>
    </row>
    <row r="35" spans="1:10" ht="15.75" customHeight="1" x14ac:dyDescent="0.25">
      <c r="A35" s="98">
        <v>43480</v>
      </c>
      <c r="B35" s="99">
        <v>190183228</v>
      </c>
      <c r="C35" s="412">
        <v>4</v>
      </c>
      <c r="D35" s="34">
        <v>337838</v>
      </c>
      <c r="E35" s="101"/>
      <c r="F35" s="100"/>
      <c r="G35" s="34"/>
      <c r="H35" s="101"/>
      <c r="I35" s="102"/>
      <c r="J35" s="34"/>
    </row>
    <row r="36" spans="1:10" ht="15.75" customHeight="1" x14ac:dyDescent="0.25">
      <c r="A36" s="98">
        <v>43481</v>
      </c>
      <c r="B36" s="99">
        <v>190183255</v>
      </c>
      <c r="C36" s="412">
        <v>4</v>
      </c>
      <c r="D36" s="34">
        <v>308963</v>
      </c>
      <c r="E36" s="101"/>
      <c r="F36" s="100"/>
      <c r="G36" s="34"/>
      <c r="H36" s="101"/>
      <c r="I36" s="102"/>
      <c r="J36" s="34"/>
    </row>
    <row r="37" spans="1:10" ht="15.75" customHeight="1" x14ac:dyDescent="0.25">
      <c r="A37" s="98">
        <v>43481</v>
      </c>
      <c r="B37" s="99">
        <v>190183279</v>
      </c>
      <c r="C37" s="412">
        <v>1</v>
      </c>
      <c r="D37" s="34">
        <v>77613</v>
      </c>
      <c r="E37" s="101"/>
      <c r="F37" s="100"/>
      <c r="G37" s="34"/>
      <c r="H37" s="101"/>
      <c r="I37" s="102"/>
      <c r="J37" s="34"/>
    </row>
    <row r="38" spans="1:10" ht="15.75" customHeight="1" x14ac:dyDescent="0.25">
      <c r="A38" s="98">
        <v>43482</v>
      </c>
      <c r="B38" s="99">
        <v>190183303</v>
      </c>
      <c r="C38" s="412">
        <v>6</v>
      </c>
      <c r="D38" s="34">
        <v>554488</v>
      </c>
      <c r="E38" s="101"/>
      <c r="F38" s="100"/>
      <c r="G38" s="34"/>
      <c r="H38" s="101"/>
      <c r="I38" s="102"/>
      <c r="J38" s="34"/>
    </row>
    <row r="39" spans="1:10" ht="15.75" customHeight="1" x14ac:dyDescent="0.25">
      <c r="A39" s="98">
        <v>43482</v>
      </c>
      <c r="B39" s="99">
        <v>190183320</v>
      </c>
      <c r="C39" s="412">
        <v>3</v>
      </c>
      <c r="D39" s="34">
        <v>207638</v>
      </c>
      <c r="E39" s="101"/>
      <c r="F39" s="100"/>
      <c r="G39" s="34"/>
      <c r="H39" s="101"/>
      <c r="I39" s="102"/>
      <c r="J39" s="34"/>
    </row>
    <row r="40" spans="1:10" ht="15.75" customHeight="1" x14ac:dyDescent="0.25">
      <c r="A40" s="98">
        <v>43483</v>
      </c>
      <c r="B40" s="99">
        <v>190183348</v>
      </c>
      <c r="C40" s="412">
        <v>10</v>
      </c>
      <c r="D40" s="34">
        <v>896175</v>
      </c>
      <c r="E40" s="101"/>
      <c r="F40" s="100"/>
      <c r="G40" s="34"/>
      <c r="H40" s="101"/>
      <c r="I40" s="102"/>
      <c r="J40" s="34"/>
    </row>
    <row r="41" spans="1:10" ht="15.75" customHeight="1" x14ac:dyDescent="0.25">
      <c r="A41" s="98"/>
      <c r="B41" s="99"/>
      <c r="C41" s="412"/>
      <c r="D41" s="34"/>
      <c r="E41" s="101"/>
      <c r="F41" s="100"/>
      <c r="G41" s="34"/>
      <c r="H41" s="101"/>
      <c r="I41" s="102"/>
      <c r="J41" s="34"/>
    </row>
    <row r="42" spans="1:10" ht="15.75" customHeight="1" x14ac:dyDescent="0.25">
      <c r="A42" s="98"/>
      <c r="B42" s="99"/>
      <c r="C42" s="412"/>
      <c r="D42" s="34"/>
      <c r="E42" s="101"/>
      <c r="F42" s="100"/>
      <c r="G42" s="34"/>
      <c r="H42" s="101"/>
      <c r="I42" s="102"/>
      <c r="J42" s="34"/>
    </row>
    <row r="43" spans="1:10" x14ac:dyDescent="0.25">
      <c r="A43" s="235"/>
      <c r="B43" s="234"/>
      <c r="C43" s="12"/>
      <c r="D43" s="236"/>
      <c r="E43" s="237"/>
      <c r="F43" s="240"/>
      <c r="G43" s="236"/>
      <c r="H43" s="237"/>
      <c r="I43" s="239"/>
      <c r="J43" s="236"/>
    </row>
    <row r="44" spans="1:10" x14ac:dyDescent="0.25">
      <c r="A44" s="235"/>
      <c r="B44" s="223" t="s">
        <v>11</v>
      </c>
      <c r="C44" s="229">
        <f>SUM(C8:C43)</f>
        <v>225</v>
      </c>
      <c r="D44" s="224">
        <f>SUM(D8:D43)</f>
        <v>20509221</v>
      </c>
      <c r="E44" s="223" t="s">
        <v>11</v>
      </c>
      <c r="F44" s="232">
        <f>SUM(F8:F43)</f>
        <v>21</v>
      </c>
      <c r="G44" s="224">
        <f>SUM(G8:G43)</f>
        <v>2126776</v>
      </c>
      <c r="H44" s="232">
        <f>SUM(H8:H43)</f>
        <v>0</v>
      </c>
      <c r="I44" s="232">
        <f>SUM(I8:I43)</f>
        <v>13329930</v>
      </c>
      <c r="J44" s="5"/>
    </row>
    <row r="45" spans="1:10" x14ac:dyDescent="0.25">
      <c r="A45" s="235"/>
      <c r="B45" s="223"/>
      <c r="C45" s="229"/>
      <c r="D45" s="224"/>
      <c r="E45" s="223"/>
      <c r="F45" s="232"/>
      <c r="G45" s="224"/>
      <c r="H45" s="232"/>
      <c r="I45" s="232"/>
      <c r="J45" s="5"/>
    </row>
    <row r="46" spans="1:10" x14ac:dyDescent="0.25">
      <c r="A46" s="225"/>
      <c r="B46" s="226"/>
      <c r="C46" s="12"/>
      <c r="D46" s="236"/>
      <c r="E46" s="223"/>
      <c r="F46" s="240"/>
      <c r="G46" s="419" t="s">
        <v>12</v>
      </c>
      <c r="H46" s="419"/>
      <c r="I46" s="239"/>
      <c r="J46" s="227">
        <f>SUM(D8:D43)</f>
        <v>20509221</v>
      </c>
    </row>
    <row r="47" spans="1:10" x14ac:dyDescent="0.25">
      <c r="A47" s="235"/>
      <c r="B47" s="234"/>
      <c r="C47" s="12"/>
      <c r="D47" s="236"/>
      <c r="E47" s="237"/>
      <c r="F47" s="240"/>
      <c r="G47" s="419" t="s">
        <v>13</v>
      </c>
      <c r="H47" s="419"/>
      <c r="I47" s="239"/>
      <c r="J47" s="227">
        <f>SUM(G8:G43)</f>
        <v>2126776</v>
      </c>
    </row>
    <row r="48" spans="1:10" x14ac:dyDescent="0.25">
      <c r="A48" s="228"/>
      <c r="B48" s="237"/>
      <c r="C48" s="12"/>
      <c r="D48" s="236"/>
      <c r="E48" s="237"/>
      <c r="F48" s="240"/>
      <c r="G48" s="419" t="s">
        <v>14</v>
      </c>
      <c r="H48" s="419"/>
      <c r="I48" s="41"/>
      <c r="J48" s="229">
        <f>J46-J47</f>
        <v>18382445</v>
      </c>
    </row>
    <row r="49" spans="1:10" x14ac:dyDescent="0.25">
      <c r="A49" s="235"/>
      <c r="B49" s="230"/>
      <c r="C49" s="12"/>
      <c r="D49" s="231"/>
      <c r="E49" s="237"/>
      <c r="F49" s="240"/>
      <c r="G49" s="419" t="s">
        <v>15</v>
      </c>
      <c r="H49" s="419"/>
      <c r="I49" s="239"/>
      <c r="J49" s="227">
        <f>SUM(H8:H43)</f>
        <v>0</v>
      </c>
    </row>
    <row r="50" spans="1:10" x14ac:dyDescent="0.25">
      <c r="A50" s="235"/>
      <c r="B50" s="230"/>
      <c r="C50" s="12"/>
      <c r="D50" s="231"/>
      <c r="E50" s="237"/>
      <c r="F50" s="240"/>
      <c r="G50" s="419" t="s">
        <v>16</v>
      </c>
      <c r="H50" s="419"/>
      <c r="I50" s="239"/>
      <c r="J50" s="227">
        <f>J48+J49</f>
        <v>18382445</v>
      </c>
    </row>
    <row r="51" spans="1:10" x14ac:dyDescent="0.25">
      <c r="A51" s="235"/>
      <c r="B51" s="230"/>
      <c r="C51" s="12"/>
      <c r="D51" s="231"/>
      <c r="E51" s="237"/>
      <c r="F51" s="240"/>
      <c r="G51" s="419" t="s">
        <v>5</v>
      </c>
      <c r="H51" s="419"/>
      <c r="I51" s="239"/>
      <c r="J51" s="227">
        <f>SUM(I8:I43)</f>
        <v>13329930</v>
      </c>
    </row>
    <row r="52" spans="1:10" x14ac:dyDescent="0.25">
      <c r="A52" s="235"/>
      <c r="B52" s="230"/>
      <c r="C52" s="12"/>
      <c r="D52" s="231"/>
      <c r="E52" s="237"/>
      <c r="F52" s="240"/>
      <c r="G52" s="419" t="s">
        <v>31</v>
      </c>
      <c r="H52" s="419"/>
      <c r="I52" s="240" t="str">
        <f>IF(J52&gt;0,"SALDO",IF(J52&lt;0,"PIUTANG",IF(J52=0,"LUNAS")))</f>
        <v>PIUTANG</v>
      </c>
      <c r="J52" s="227">
        <f>J51-J50</f>
        <v>-5052515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workbookViewId="0">
      <pane ySplit="7" topLeftCell="A8" activePane="bottomLeft" state="frozen"/>
      <selection pane="bottomLeft" activeCell="B11" sqref="B1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SUM(D8:D10)</f>
        <v>531476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J22*-1</f>
        <v>638751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531476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2">
        <v>43460</v>
      </c>
      <c r="B8" s="234">
        <v>180182263</v>
      </c>
      <c r="C8" s="240">
        <v>1</v>
      </c>
      <c r="D8" s="236">
        <v>118038</v>
      </c>
      <c r="E8" s="237"/>
      <c r="F8" s="240"/>
      <c r="G8" s="236"/>
      <c r="H8" s="239"/>
      <c r="I8" s="239"/>
      <c r="J8" s="23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2">
        <v>43463</v>
      </c>
      <c r="B9" s="234">
        <v>180182393</v>
      </c>
      <c r="C9" s="240">
        <v>1</v>
      </c>
      <c r="D9" s="236">
        <v>120050</v>
      </c>
      <c r="E9" s="237"/>
      <c r="F9" s="240"/>
      <c r="G9" s="236"/>
      <c r="H9" s="239"/>
      <c r="I9" s="239"/>
      <c r="J9" s="23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2">
        <v>43467</v>
      </c>
      <c r="B10" s="234">
        <v>180182565</v>
      </c>
      <c r="C10" s="240">
        <v>2</v>
      </c>
      <c r="D10" s="236">
        <v>293388</v>
      </c>
      <c r="E10" s="237"/>
      <c r="F10" s="240"/>
      <c r="G10" s="236"/>
      <c r="H10" s="239"/>
      <c r="I10" s="239"/>
      <c r="J10" s="23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2">
        <v>43483</v>
      </c>
      <c r="B11" s="234">
        <v>190183364</v>
      </c>
      <c r="C11" s="240">
        <v>1</v>
      </c>
      <c r="D11" s="236">
        <v>107275</v>
      </c>
      <c r="E11" s="237"/>
      <c r="F11" s="240"/>
      <c r="G11" s="236"/>
      <c r="H11" s="239"/>
      <c r="I11" s="239"/>
      <c r="J11" s="23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/>
      <c r="B12" s="234"/>
      <c r="C12" s="240"/>
      <c r="D12" s="236"/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x14ac:dyDescent="0.25">
      <c r="A13" s="162"/>
      <c r="B13" s="3"/>
      <c r="C13" s="40"/>
      <c r="D13" s="6"/>
      <c r="E13" s="7"/>
      <c r="F13" s="40"/>
      <c r="G13" s="6"/>
      <c r="H13" s="39"/>
      <c r="I13" s="39"/>
      <c r="J13" s="6"/>
    </row>
    <row r="14" spans="1:18" x14ac:dyDescent="0.25">
      <c r="A14" s="162"/>
      <c r="B14" s="8" t="s">
        <v>11</v>
      </c>
      <c r="C14" s="77">
        <f>SUM(C8:C13)</f>
        <v>5</v>
      </c>
      <c r="D14" s="9">
        <f>SUM(D8:D13)</f>
        <v>638751</v>
      </c>
      <c r="E14" s="8" t="s">
        <v>11</v>
      </c>
      <c r="F14" s="77">
        <f>SUM(F8:F13)</f>
        <v>0</v>
      </c>
      <c r="G14" s="5">
        <f>SUM(G8:G13)</f>
        <v>0</v>
      </c>
      <c r="H14" s="40">
        <f>SUM(H8:H13)</f>
        <v>0</v>
      </c>
      <c r="I14" s="40">
        <f>SUM(I8:I13)</f>
        <v>0</v>
      </c>
      <c r="J14" s="5"/>
    </row>
    <row r="15" spans="1:18" x14ac:dyDescent="0.25">
      <c r="A15" s="162"/>
      <c r="B15" s="8"/>
      <c r="C15" s="77"/>
      <c r="D15" s="9"/>
      <c r="E15" s="8"/>
      <c r="F15" s="77"/>
      <c r="G15" s="5"/>
      <c r="H15" s="40"/>
      <c r="I15" s="40"/>
      <c r="J15" s="5"/>
    </row>
    <row r="16" spans="1:18" x14ac:dyDescent="0.25">
      <c r="A16" s="163"/>
      <c r="B16" s="11"/>
      <c r="C16" s="40"/>
      <c r="D16" s="6"/>
      <c r="E16" s="8"/>
      <c r="F16" s="40"/>
      <c r="G16" s="419" t="s">
        <v>12</v>
      </c>
      <c r="H16" s="419"/>
      <c r="I16" s="39"/>
      <c r="J16" s="13">
        <f>SUM(D8:D13)</f>
        <v>638751</v>
      </c>
    </row>
    <row r="17" spans="1:18" x14ac:dyDescent="0.25">
      <c r="A17" s="162"/>
      <c r="B17" s="3"/>
      <c r="C17" s="40"/>
      <c r="D17" s="6"/>
      <c r="E17" s="7"/>
      <c r="F17" s="40"/>
      <c r="G17" s="419" t="s">
        <v>13</v>
      </c>
      <c r="H17" s="419"/>
      <c r="I17" s="39"/>
      <c r="J17" s="13">
        <f>SUM(G8:G13)</f>
        <v>0</v>
      </c>
    </row>
    <row r="18" spans="1:18" x14ac:dyDescent="0.25">
      <c r="A18" s="164"/>
      <c r="B18" s="7"/>
      <c r="C18" s="40"/>
      <c r="D18" s="6"/>
      <c r="E18" s="7"/>
      <c r="F18" s="40"/>
      <c r="G18" s="419" t="s">
        <v>14</v>
      </c>
      <c r="H18" s="419"/>
      <c r="I18" s="41"/>
      <c r="J18" s="15">
        <f>J16-J17</f>
        <v>638751</v>
      </c>
    </row>
    <row r="19" spans="1:18" x14ac:dyDescent="0.25">
      <c r="A19" s="162"/>
      <c r="B19" s="16"/>
      <c r="C19" s="40"/>
      <c r="D19" s="17"/>
      <c r="E19" s="7"/>
      <c r="F19" s="40"/>
      <c r="G19" s="419" t="s">
        <v>15</v>
      </c>
      <c r="H19" s="419"/>
      <c r="I19" s="39"/>
      <c r="J19" s="13">
        <f>SUM(H8:H13)</f>
        <v>0</v>
      </c>
      <c r="K19"/>
      <c r="L19"/>
      <c r="M19"/>
      <c r="N19"/>
      <c r="O19"/>
      <c r="P19"/>
      <c r="Q19"/>
      <c r="R19"/>
    </row>
    <row r="20" spans="1:18" x14ac:dyDescent="0.25">
      <c r="A20" s="162"/>
      <c r="B20" s="16"/>
      <c r="C20" s="40"/>
      <c r="D20" s="17"/>
      <c r="E20" s="7"/>
      <c r="F20" s="40"/>
      <c r="G20" s="419" t="s">
        <v>16</v>
      </c>
      <c r="H20" s="419"/>
      <c r="I20" s="39"/>
      <c r="J20" s="13">
        <f>J18+J19</f>
        <v>638751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9" t="s">
        <v>5</v>
      </c>
      <c r="H21" s="419"/>
      <c r="I21" s="39"/>
      <c r="J21" s="13">
        <f>SUM(I8:I13)</f>
        <v>0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9" t="s">
        <v>31</v>
      </c>
      <c r="H22" s="419"/>
      <c r="I22" s="40" t="str">
        <f>IF(J22&gt;0,"SALDO",IF(J22&lt;0,"PIUTANG",IF(J22=0,"LUNAS")))</f>
        <v>PIUTANG</v>
      </c>
      <c r="J22" s="13">
        <f>J21-J20</f>
        <v>-638751</v>
      </c>
      <c r="K22"/>
      <c r="L22"/>
      <c r="M22"/>
      <c r="N22"/>
      <c r="O22"/>
      <c r="P22"/>
      <c r="Q22"/>
      <c r="R2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:H21"/>
    <mergeCell ref="G22:H22"/>
    <mergeCell ref="G16:H16"/>
    <mergeCell ref="G17:H17"/>
    <mergeCell ref="G18:H18"/>
    <mergeCell ref="G19:H19"/>
    <mergeCell ref="G20:H20"/>
  </mergeCells>
  <pageMargins left="0.24" right="0.15" top="0.75" bottom="0.75" header="0.3" footer="0.3"/>
  <pageSetup paperSize="9" scale="91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85"/>
  <sheetViews>
    <sheetView workbookViewId="0">
      <pane ySplit="7" topLeftCell="A65" activePane="bottomLeft" state="frozen"/>
      <selection pane="bottomLeft" activeCell="J69" sqref="J6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SUM(D65:D69)</f>
        <v>6130600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J85*-1</f>
        <v>6150201</v>
      </c>
      <c r="J2" s="218"/>
      <c r="L2" s="219">
        <f>SUM(G65:G69)</f>
        <v>958738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5171862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98">
        <v>43483</v>
      </c>
      <c r="B70" s="99">
        <v>190183338</v>
      </c>
      <c r="C70" s="412">
        <v>31</v>
      </c>
      <c r="D70" s="34">
        <v>3105550</v>
      </c>
      <c r="E70" s="99"/>
      <c r="F70" s="100"/>
      <c r="G70" s="34"/>
      <c r="H70" s="102"/>
      <c r="I70" s="102"/>
      <c r="J70" s="34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98">
        <v>43483</v>
      </c>
      <c r="B71" s="99">
        <v>190183340</v>
      </c>
      <c r="C71" s="412">
        <v>5</v>
      </c>
      <c r="D71" s="34">
        <v>576275</v>
      </c>
      <c r="E71" s="99"/>
      <c r="F71" s="100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98">
        <v>43483</v>
      </c>
      <c r="B72" s="99">
        <v>190183349</v>
      </c>
      <c r="C72" s="412">
        <v>6</v>
      </c>
      <c r="D72" s="34">
        <v>609263</v>
      </c>
      <c r="E72" s="99"/>
      <c r="F72" s="100"/>
      <c r="G72" s="34"/>
      <c r="H72" s="102"/>
      <c r="I72" s="102"/>
      <c r="J72" s="34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98">
        <v>43483</v>
      </c>
      <c r="B73" s="99">
        <v>190183360</v>
      </c>
      <c r="C73" s="412">
        <v>8</v>
      </c>
      <c r="D73" s="34">
        <v>850675</v>
      </c>
      <c r="E73" s="99"/>
      <c r="F73" s="100"/>
      <c r="G73" s="34"/>
      <c r="H73" s="102"/>
      <c r="I73" s="102"/>
      <c r="J73" s="34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98">
        <v>43483</v>
      </c>
      <c r="B74" s="99">
        <v>190183368</v>
      </c>
      <c r="C74" s="412">
        <v>6</v>
      </c>
      <c r="D74" s="34">
        <v>724763</v>
      </c>
      <c r="E74" s="99"/>
      <c r="F74" s="100"/>
      <c r="G74" s="34"/>
      <c r="H74" s="102"/>
      <c r="I74" s="102"/>
      <c r="J74" s="34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98">
        <v>43483</v>
      </c>
      <c r="B75" s="99">
        <v>190183371</v>
      </c>
      <c r="C75" s="412">
        <v>2</v>
      </c>
      <c r="D75" s="34">
        <v>283675</v>
      </c>
      <c r="E75" s="99"/>
      <c r="F75" s="100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  <c r="R75" s="138"/>
    </row>
    <row r="76" spans="1:18" x14ac:dyDescent="0.25">
      <c r="A76" s="235"/>
      <c r="B76" s="234"/>
      <c r="C76" s="240"/>
      <c r="D76" s="236"/>
      <c r="E76" s="234"/>
      <c r="F76" s="240"/>
      <c r="G76" s="236"/>
      <c r="H76" s="239"/>
      <c r="I76" s="239"/>
      <c r="J76" s="236"/>
    </row>
    <row r="77" spans="1:18" s="218" customFormat="1" x14ac:dyDescent="0.25">
      <c r="A77" s="226"/>
      <c r="B77" s="223" t="s">
        <v>11</v>
      </c>
      <c r="C77" s="232">
        <f>SUM(C8:C76)</f>
        <v>984</v>
      </c>
      <c r="D77" s="224">
        <f>SUM(D8:D76)</f>
        <v>105845091</v>
      </c>
      <c r="E77" s="223" t="s">
        <v>11</v>
      </c>
      <c r="F77" s="232">
        <f>SUM(F8:F76)</f>
        <v>98</v>
      </c>
      <c r="G77" s="224">
        <f>SUM(G8:G76)</f>
        <v>10219477</v>
      </c>
      <c r="H77" s="232">
        <f>SUM(H8:H76)</f>
        <v>0</v>
      </c>
      <c r="I77" s="232">
        <f>SUM(I8:I76)</f>
        <v>89475413</v>
      </c>
      <c r="J77" s="224"/>
      <c r="K77" s="220"/>
      <c r="L77" s="220"/>
      <c r="M77" s="220"/>
      <c r="N77" s="220"/>
      <c r="O77" s="220"/>
      <c r="P77" s="220"/>
      <c r="Q77" s="220"/>
      <c r="R77" s="220"/>
    </row>
    <row r="78" spans="1:18" s="218" customFormat="1" x14ac:dyDescent="0.25">
      <c r="A78" s="226"/>
      <c r="B78" s="223"/>
      <c r="C78" s="232"/>
      <c r="D78" s="224"/>
      <c r="E78" s="223"/>
      <c r="F78" s="232"/>
      <c r="G78" s="224"/>
      <c r="H78" s="232"/>
      <c r="I78" s="232"/>
      <c r="J78" s="224"/>
      <c r="K78" s="220"/>
      <c r="M78" s="220"/>
      <c r="N78" s="220"/>
      <c r="O78" s="220"/>
      <c r="P78" s="220"/>
      <c r="Q78" s="220"/>
      <c r="R78" s="220"/>
    </row>
    <row r="79" spans="1:18" x14ac:dyDescent="0.25">
      <c r="A79" s="225"/>
      <c r="B79" s="226"/>
      <c r="C79" s="240"/>
      <c r="D79" s="236"/>
      <c r="E79" s="223"/>
      <c r="F79" s="240"/>
      <c r="G79" s="422" t="s">
        <v>12</v>
      </c>
      <c r="H79" s="423"/>
      <c r="I79" s="236"/>
      <c r="J79" s="227">
        <f>SUM(D8:D76)</f>
        <v>105845091</v>
      </c>
      <c r="P79" s="220"/>
      <c r="Q79" s="220"/>
      <c r="R79" s="233"/>
    </row>
    <row r="80" spans="1:18" x14ac:dyDescent="0.25">
      <c r="A80" s="235"/>
      <c r="B80" s="234"/>
      <c r="C80" s="240"/>
      <c r="D80" s="236"/>
      <c r="E80" s="234"/>
      <c r="F80" s="240"/>
      <c r="G80" s="422" t="s">
        <v>13</v>
      </c>
      <c r="H80" s="423"/>
      <c r="I80" s="237"/>
      <c r="J80" s="227">
        <f>SUM(G8:G76)</f>
        <v>10219477</v>
      </c>
      <c r="R80" s="233"/>
    </row>
    <row r="81" spans="1:18" x14ac:dyDescent="0.25">
      <c r="A81" s="228"/>
      <c r="B81" s="237"/>
      <c r="C81" s="240"/>
      <c r="D81" s="236"/>
      <c r="E81" s="234"/>
      <c r="F81" s="240"/>
      <c r="G81" s="422" t="s">
        <v>14</v>
      </c>
      <c r="H81" s="423"/>
      <c r="I81" s="229"/>
      <c r="J81" s="229">
        <f>J79-J80</f>
        <v>95625614</v>
      </c>
      <c r="L81" s="220"/>
      <c r="R81" s="233"/>
    </row>
    <row r="82" spans="1:18" x14ac:dyDescent="0.25">
      <c r="A82" s="235"/>
      <c r="B82" s="230"/>
      <c r="C82" s="240"/>
      <c r="D82" s="231"/>
      <c r="E82" s="234"/>
      <c r="F82" s="240"/>
      <c r="G82" s="422" t="s">
        <v>15</v>
      </c>
      <c r="H82" s="423"/>
      <c r="I82" s="237"/>
      <c r="J82" s="227">
        <f>SUM(H8:H76)</f>
        <v>0</v>
      </c>
      <c r="R82" s="233"/>
    </row>
    <row r="83" spans="1:18" x14ac:dyDescent="0.25">
      <c r="A83" s="235"/>
      <c r="B83" s="230"/>
      <c r="C83" s="240"/>
      <c r="D83" s="231"/>
      <c r="E83" s="234"/>
      <c r="F83" s="240"/>
      <c r="G83" s="422" t="s">
        <v>16</v>
      </c>
      <c r="H83" s="423"/>
      <c r="I83" s="237"/>
      <c r="J83" s="227">
        <f>J81+J82</f>
        <v>95625614</v>
      </c>
      <c r="R83" s="233"/>
    </row>
    <row r="84" spans="1:18" x14ac:dyDescent="0.25">
      <c r="A84" s="235"/>
      <c r="B84" s="230"/>
      <c r="C84" s="240"/>
      <c r="D84" s="231"/>
      <c r="E84" s="234"/>
      <c r="F84" s="240"/>
      <c r="G84" s="422" t="s">
        <v>5</v>
      </c>
      <c r="H84" s="423"/>
      <c r="I84" s="237"/>
      <c r="J84" s="227">
        <f>SUM(I8:I76)</f>
        <v>89475413</v>
      </c>
      <c r="R84" s="233"/>
    </row>
    <row r="85" spans="1:18" x14ac:dyDescent="0.25">
      <c r="A85" s="235"/>
      <c r="B85" s="230"/>
      <c r="C85" s="240"/>
      <c r="D85" s="231"/>
      <c r="E85" s="234"/>
      <c r="F85" s="240"/>
      <c r="G85" s="422" t="s">
        <v>31</v>
      </c>
      <c r="H85" s="423"/>
      <c r="I85" s="234" t="str">
        <f>IF(J85&gt;0,"SALDO",IF(J85&lt;0,"PIUTANG",IF(J85=0,"LUNAS")))</f>
        <v>PIUTANG</v>
      </c>
      <c r="J85" s="227">
        <f>J84-J83</f>
        <v>-6150201</v>
      </c>
      <c r="R85" s="233"/>
    </row>
  </sheetData>
  <mergeCells count="13">
    <mergeCell ref="A5:J5"/>
    <mergeCell ref="A6:A7"/>
    <mergeCell ref="B6:G6"/>
    <mergeCell ref="H6:H7"/>
    <mergeCell ref="I6:I7"/>
    <mergeCell ref="J6:J7"/>
    <mergeCell ref="G85:H85"/>
    <mergeCell ref="G79:H79"/>
    <mergeCell ref="G80:H80"/>
    <mergeCell ref="G81:H81"/>
    <mergeCell ref="G82:H82"/>
    <mergeCell ref="G83:H83"/>
    <mergeCell ref="G84:H84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87"/>
  <sheetViews>
    <sheetView zoomScaleNormal="100" workbookViewId="0">
      <pane ySplit="7" topLeftCell="A54" activePane="bottomLeft" state="frozen"/>
      <selection pane="bottomLeft" activeCell="B69" sqref="B6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SUM(D29:D51)</f>
        <v>18151618</v>
      </c>
      <c r="N1" s="219">
        <v>10446975</v>
      </c>
      <c r="O1" s="219">
        <f>N1-M1</f>
        <v>-7704643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J81*-1</f>
        <v>12985953</v>
      </c>
      <c r="J2" s="218"/>
      <c r="M2" s="219">
        <f>SUM(G29:G51)</f>
        <v>1671776</v>
      </c>
      <c r="N2" s="219">
        <v>197400</v>
      </c>
      <c r="O2" s="219">
        <f>N2-M2</f>
        <v>-1474376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16479842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98">
        <v>43477</v>
      </c>
      <c r="B52" s="99">
        <v>190183075</v>
      </c>
      <c r="C52" s="100">
        <v>4</v>
      </c>
      <c r="D52" s="34">
        <v>567350</v>
      </c>
      <c r="E52" s="101"/>
      <c r="F52" s="99"/>
      <c r="G52" s="34"/>
      <c r="H52" s="102"/>
      <c r="I52" s="102"/>
      <c r="J52" s="34"/>
      <c r="K52" s="233"/>
      <c r="L52" s="233"/>
      <c r="M52" s="233"/>
      <c r="N52" s="233"/>
      <c r="O52" s="233"/>
      <c r="P52" s="233"/>
    </row>
    <row r="53" spans="1:16" x14ac:dyDescent="0.25">
      <c r="A53" s="98">
        <v>43477</v>
      </c>
      <c r="B53" s="99">
        <v>190183076</v>
      </c>
      <c r="C53" s="100">
        <v>2</v>
      </c>
      <c r="D53" s="34">
        <v>226013</v>
      </c>
      <c r="E53" s="101"/>
      <c r="F53" s="99"/>
      <c r="G53" s="34"/>
      <c r="H53" s="102"/>
      <c r="I53" s="102"/>
      <c r="J53" s="34"/>
      <c r="K53" s="233"/>
      <c r="L53" s="233"/>
      <c r="M53" s="233"/>
      <c r="N53" s="233"/>
      <c r="O53" s="233"/>
      <c r="P53" s="233"/>
    </row>
    <row r="54" spans="1:16" x14ac:dyDescent="0.25">
      <c r="A54" s="98">
        <v>43477</v>
      </c>
      <c r="B54" s="99">
        <v>190183094</v>
      </c>
      <c r="C54" s="100">
        <v>4</v>
      </c>
      <c r="D54" s="34">
        <v>446863</v>
      </c>
      <c r="E54" s="101"/>
      <c r="F54" s="99"/>
      <c r="G54" s="34"/>
      <c r="H54" s="102"/>
      <c r="I54" s="102"/>
      <c r="J54" s="34"/>
      <c r="K54" s="233"/>
      <c r="L54" s="233"/>
      <c r="M54" s="233"/>
      <c r="N54" s="233"/>
      <c r="O54" s="233"/>
      <c r="P54" s="233"/>
    </row>
    <row r="55" spans="1:16" x14ac:dyDescent="0.25">
      <c r="A55" s="98">
        <v>43477</v>
      </c>
      <c r="B55" s="99">
        <v>190183095</v>
      </c>
      <c r="C55" s="100">
        <v>5</v>
      </c>
      <c r="D55" s="34">
        <v>516950</v>
      </c>
      <c r="E55" s="101"/>
      <c r="F55" s="99"/>
      <c r="G55" s="34"/>
      <c r="H55" s="102"/>
      <c r="I55" s="102"/>
      <c r="J55" s="34"/>
      <c r="K55" s="233"/>
      <c r="L55" s="233"/>
      <c r="M55" s="233"/>
      <c r="N55" s="233"/>
      <c r="O55" s="233"/>
      <c r="P55" s="233"/>
    </row>
    <row r="56" spans="1:16" x14ac:dyDescent="0.25">
      <c r="A56" s="98">
        <v>43479</v>
      </c>
      <c r="B56" s="99">
        <v>190183162</v>
      </c>
      <c r="C56" s="100">
        <v>7</v>
      </c>
      <c r="D56" s="34">
        <v>755038</v>
      </c>
      <c r="E56" s="101">
        <v>190046831</v>
      </c>
      <c r="F56" s="99">
        <v>6</v>
      </c>
      <c r="G56" s="34">
        <v>685038</v>
      </c>
      <c r="H56" s="102"/>
      <c r="I56" s="102"/>
      <c r="J56" s="34"/>
      <c r="K56" s="233"/>
      <c r="L56" s="233"/>
      <c r="M56" s="233"/>
      <c r="N56" s="233"/>
      <c r="O56" s="233"/>
      <c r="P56" s="233"/>
    </row>
    <row r="57" spans="1:16" x14ac:dyDescent="0.25">
      <c r="A57" s="98">
        <v>43479</v>
      </c>
      <c r="B57" s="99">
        <v>190183163</v>
      </c>
      <c r="C57" s="100">
        <v>2</v>
      </c>
      <c r="D57" s="34">
        <v>181125</v>
      </c>
      <c r="E57" s="101"/>
      <c r="F57" s="99"/>
      <c r="G57" s="34"/>
      <c r="H57" s="102"/>
      <c r="I57" s="102"/>
      <c r="J57" s="34"/>
      <c r="K57" s="233"/>
      <c r="L57" s="233"/>
      <c r="M57" s="233"/>
      <c r="N57" s="233"/>
      <c r="O57" s="233"/>
      <c r="P57" s="233"/>
    </row>
    <row r="58" spans="1:16" x14ac:dyDescent="0.25">
      <c r="A58" s="98">
        <v>43479</v>
      </c>
      <c r="B58" s="99">
        <v>190183182</v>
      </c>
      <c r="C58" s="100">
        <v>22</v>
      </c>
      <c r="D58" s="34">
        <v>2210950</v>
      </c>
      <c r="E58" s="101"/>
      <c r="F58" s="99"/>
      <c r="G58" s="34"/>
      <c r="H58" s="102"/>
      <c r="I58" s="102"/>
      <c r="J58" s="34"/>
      <c r="K58" s="233"/>
      <c r="L58" s="233"/>
      <c r="M58" s="233"/>
      <c r="N58" s="233"/>
      <c r="O58" s="233"/>
      <c r="P58" s="233"/>
    </row>
    <row r="59" spans="1:16" x14ac:dyDescent="0.25">
      <c r="A59" s="98">
        <v>43479</v>
      </c>
      <c r="B59" s="99">
        <v>190183184</v>
      </c>
      <c r="C59" s="100">
        <v>6</v>
      </c>
      <c r="D59" s="34">
        <v>619675</v>
      </c>
      <c r="E59" s="101"/>
      <c r="F59" s="99"/>
      <c r="G59" s="34"/>
      <c r="H59" s="102"/>
      <c r="I59" s="102"/>
      <c r="J59" s="34"/>
      <c r="K59" s="233"/>
      <c r="L59" s="233"/>
      <c r="M59" s="233"/>
      <c r="N59" s="233"/>
      <c r="O59" s="233"/>
      <c r="P59" s="233"/>
    </row>
    <row r="60" spans="1:16" x14ac:dyDescent="0.25">
      <c r="A60" s="98">
        <v>43480</v>
      </c>
      <c r="B60" s="99">
        <v>190183202</v>
      </c>
      <c r="C60" s="100">
        <v>10</v>
      </c>
      <c r="D60" s="34">
        <v>1270763</v>
      </c>
      <c r="E60" s="101"/>
      <c r="F60" s="99"/>
      <c r="G60" s="34"/>
      <c r="H60" s="102"/>
      <c r="I60" s="102"/>
      <c r="J60" s="34"/>
      <c r="K60" s="233"/>
      <c r="L60" s="233"/>
      <c r="M60" s="233"/>
      <c r="N60" s="233"/>
      <c r="O60" s="233"/>
      <c r="P60" s="233"/>
    </row>
    <row r="61" spans="1:16" x14ac:dyDescent="0.25">
      <c r="A61" s="98">
        <v>43480</v>
      </c>
      <c r="B61" s="99">
        <v>190183203</v>
      </c>
      <c r="C61" s="100">
        <v>1</v>
      </c>
      <c r="D61" s="34">
        <v>110075</v>
      </c>
      <c r="E61" s="101"/>
      <c r="F61" s="99"/>
      <c r="G61" s="34"/>
      <c r="H61" s="102"/>
      <c r="I61" s="102"/>
      <c r="J61" s="34"/>
      <c r="K61" s="233"/>
      <c r="L61" s="233"/>
      <c r="M61" s="233"/>
      <c r="N61" s="233"/>
      <c r="O61" s="233"/>
      <c r="P61" s="233"/>
    </row>
    <row r="62" spans="1:16" x14ac:dyDescent="0.25">
      <c r="A62" s="98">
        <v>43480</v>
      </c>
      <c r="B62" s="99">
        <v>190183241</v>
      </c>
      <c r="C62" s="100">
        <v>4</v>
      </c>
      <c r="D62" s="34">
        <v>388500</v>
      </c>
      <c r="E62" s="101"/>
      <c r="F62" s="99"/>
      <c r="G62" s="34"/>
      <c r="H62" s="102"/>
      <c r="I62" s="102"/>
      <c r="J62" s="34"/>
      <c r="K62" s="233"/>
      <c r="L62" s="233"/>
      <c r="M62" s="233"/>
      <c r="N62" s="233"/>
      <c r="O62" s="233"/>
      <c r="P62" s="233"/>
    </row>
    <row r="63" spans="1:16" x14ac:dyDescent="0.25">
      <c r="A63" s="98">
        <v>43480</v>
      </c>
      <c r="B63" s="99">
        <v>190183242</v>
      </c>
      <c r="C63" s="100">
        <v>3</v>
      </c>
      <c r="D63" s="34">
        <v>365400</v>
      </c>
      <c r="E63" s="101"/>
      <c r="F63" s="99"/>
      <c r="G63" s="34"/>
      <c r="H63" s="102"/>
      <c r="I63" s="102"/>
      <c r="J63" s="34"/>
      <c r="K63" s="233"/>
      <c r="L63" s="233"/>
      <c r="M63" s="233"/>
      <c r="N63" s="233"/>
      <c r="O63" s="233"/>
      <c r="P63" s="233"/>
    </row>
    <row r="64" spans="1:16" x14ac:dyDescent="0.25">
      <c r="A64" s="98">
        <v>43481</v>
      </c>
      <c r="B64" s="99">
        <v>190183253</v>
      </c>
      <c r="C64" s="100">
        <v>5</v>
      </c>
      <c r="D64" s="34">
        <v>602000</v>
      </c>
      <c r="E64" s="101"/>
      <c r="F64" s="99"/>
      <c r="G64" s="34"/>
      <c r="H64" s="102"/>
      <c r="I64" s="102"/>
      <c r="J64" s="34"/>
      <c r="K64" s="233"/>
      <c r="L64" s="233"/>
      <c r="M64" s="233"/>
      <c r="N64" s="233"/>
      <c r="O64" s="233"/>
      <c r="P64" s="233"/>
    </row>
    <row r="65" spans="1:16" x14ac:dyDescent="0.25">
      <c r="A65" s="98">
        <v>43481</v>
      </c>
      <c r="B65" s="99">
        <v>190183282</v>
      </c>
      <c r="C65" s="100">
        <v>18</v>
      </c>
      <c r="D65" s="34">
        <v>1797163</v>
      </c>
      <c r="E65" s="101"/>
      <c r="F65" s="99"/>
      <c r="G65" s="34"/>
      <c r="H65" s="102"/>
      <c r="I65" s="102"/>
      <c r="J65" s="34"/>
      <c r="K65" s="233"/>
      <c r="L65" s="233"/>
      <c r="M65" s="233"/>
      <c r="N65" s="233"/>
      <c r="O65" s="233"/>
      <c r="P65" s="233"/>
    </row>
    <row r="66" spans="1:16" x14ac:dyDescent="0.25">
      <c r="A66" s="98">
        <v>43482</v>
      </c>
      <c r="B66" s="99">
        <v>190183302</v>
      </c>
      <c r="C66" s="100">
        <v>12</v>
      </c>
      <c r="D66" s="34">
        <v>1212138</v>
      </c>
      <c r="E66" s="101"/>
      <c r="F66" s="99"/>
      <c r="G66" s="34"/>
      <c r="H66" s="102"/>
      <c r="I66" s="102"/>
      <c r="J66" s="34"/>
      <c r="K66" s="233"/>
      <c r="L66" s="233"/>
      <c r="M66" s="233"/>
      <c r="N66" s="233"/>
      <c r="O66" s="233"/>
      <c r="P66" s="233"/>
    </row>
    <row r="67" spans="1:16" x14ac:dyDescent="0.25">
      <c r="A67" s="98">
        <v>43482</v>
      </c>
      <c r="B67" s="99">
        <v>190183316</v>
      </c>
      <c r="C67" s="100">
        <v>13</v>
      </c>
      <c r="D67" s="34">
        <v>1175213</v>
      </c>
      <c r="E67" s="101"/>
      <c r="F67" s="99"/>
      <c r="G67" s="34"/>
      <c r="H67" s="102"/>
      <c r="I67" s="102"/>
      <c r="J67" s="34"/>
      <c r="K67" s="233"/>
      <c r="L67" s="233"/>
      <c r="M67" s="233"/>
      <c r="N67" s="233"/>
      <c r="O67" s="233"/>
      <c r="P67" s="233"/>
    </row>
    <row r="68" spans="1:16" x14ac:dyDescent="0.25">
      <c r="A68" s="98">
        <v>43483</v>
      </c>
      <c r="B68" s="99">
        <v>190183344</v>
      </c>
      <c r="C68" s="100">
        <v>6</v>
      </c>
      <c r="D68" s="34">
        <v>653275</v>
      </c>
      <c r="E68" s="101"/>
      <c r="F68" s="99"/>
      <c r="G68" s="34"/>
      <c r="H68" s="102"/>
      <c r="I68" s="102"/>
      <c r="J68" s="34"/>
      <c r="K68" s="233"/>
      <c r="L68" s="233"/>
      <c r="M68" s="233"/>
      <c r="N68" s="233"/>
      <c r="O68" s="233"/>
      <c r="P68" s="233"/>
    </row>
    <row r="69" spans="1:16" x14ac:dyDescent="0.25">
      <c r="A69" s="98">
        <v>43483</v>
      </c>
      <c r="B69" s="99">
        <v>190183367</v>
      </c>
      <c r="C69" s="100">
        <v>6</v>
      </c>
      <c r="D69" s="34">
        <v>572513</v>
      </c>
      <c r="E69" s="101"/>
      <c r="F69" s="99"/>
      <c r="G69" s="34"/>
      <c r="H69" s="102"/>
      <c r="I69" s="102"/>
      <c r="J69" s="34"/>
      <c r="K69" s="233"/>
      <c r="L69" s="233"/>
      <c r="M69" s="233"/>
      <c r="N69" s="233"/>
      <c r="O69" s="233"/>
      <c r="P69" s="233"/>
    </row>
    <row r="70" spans="1:16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  <c r="K70" s="233"/>
      <c r="L70" s="233"/>
      <c r="M70" s="233"/>
      <c r="N70" s="233"/>
      <c r="O70" s="233"/>
      <c r="P70" s="233"/>
    </row>
    <row r="71" spans="1:16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  <c r="K71" s="233"/>
      <c r="L71" s="233"/>
      <c r="M71" s="233"/>
      <c r="N71" s="233"/>
      <c r="O71" s="233"/>
      <c r="P71" s="233"/>
    </row>
    <row r="72" spans="1:16" x14ac:dyDescent="0.25">
      <c r="A72" s="235"/>
      <c r="B72" s="234"/>
      <c r="C72" s="240"/>
      <c r="D72" s="236"/>
      <c r="E72" s="237"/>
      <c r="F72" s="234"/>
      <c r="G72" s="236"/>
      <c r="H72" s="239"/>
      <c r="I72" s="239"/>
      <c r="J72" s="236"/>
      <c r="K72" s="233"/>
      <c r="L72" s="233"/>
      <c r="M72" s="233"/>
      <c r="N72" s="233"/>
      <c r="O72" s="233"/>
      <c r="P72" s="233"/>
    </row>
    <row r="73" spans="1:16" x14ac:dyDescent="0.25">
      <c r="A73" s="235"/>
      <c r="B73" s="223" t="s">
        <v>11</v>
      </c>
      <c r="C73" s="232">
        <f>SUM(C8:C72)</f>
        <v>442</v>
      </c>
      <c r="D73" s="224"/>
      <c r="E73" s="223" t="s">
        <v>11</v>
      </c>
      <c r="F73" s="223">
        <f>SUM(F8:F72)</f>
        <v>24</v>
      </c>
      <c r="G73" s="224">
        <f>SUM(G8:G72)</f>
        <v>2644088</v>
      </c>
      <c r="H73" s="239"/>
      <c r="I73" s="239"/>
      <c r="J73" s="236"/>
      <c r="K73" s="233"/>
      <c r="L73" s="233"/>
      <c r="M73" s="233"/>
      <c r="N73" s="233"/>
      <c r="O73" s="233"/>
      <c r="P73" s="233"/>
    </row>
    <row r="74" spans="1:16" x14ac:dyDescent="0.25">
      <c r="A74" s="235"/>
      <c r="B74" s="223"/>
      <c r="C74" s="232"/>
      <c r="D74" s="224"/>
      <c r="E74" s="237"/>
      <c r="F74" s="234"/>
      <c r="G74" s="236"/>
      <c r="H74" s="239"/>
      <c r="I74" s="239"/>
      <c r="J74" s="236"/>
      <c r="K74" s="233"/>
      <c r="L74" s="233"/>
      <c r="M74" s="233"/>
      <c r="N74" s="233"/>
      <c r="O74" s="233"/>
      <c r="P74" s="233"/>
    </row>
    <row r="75" spans="1:16" x14ac:dyDescent="0.25">
      <c r="A75" s="225"/>
      <c r="B75" s="226"/>
      <c r="C75" s="240"/>
      <c r="D75" s="236"/>
      <c r="E75" s="223"/>
      <c r="F75" s="234"/>
      <c r="G75" s="419" t="s">
        <v>12</v>
      </c>
      <c r="H75" s="419"/>
      <c r="I75" s="239"/>
      <c r="J75" s="227">
        <f>SUM(D8:D72)</f>
        <v>47502892</v>
      </c>
      <c r="K75" s="233"/>
      <c r="L75" s="233"/>
      <c r="M75" s="233"/>
      <c r="N75" s="233"/>
      <c r="O75" s="233"/>
      <c r="P75" s="233"/>
    </row>
    <row r="76" spans="1:16" x14ac:dyDescent="0.25">
      <c r="A76" s="235"/>
      <c r="B76" s="234"/>
      <c r="C76" s="240"/>
      <c r="D76" s="236"/>
      <c r="E76" s="223"/>
      <c r="F76" s="234"/>
      <c r="G76" s="419" t="s">
        <v>13</v>
      </c>
      <c r="H76" s="419"/>
      <c r="I76" s="239"/>
      <c r="J76" s="227">
        <f>SUM(G8:G72)</f>
        <v>2644088</v>
      </c>
    </row>
    <row r="77" spans="1:16" x14ac:dyDescent="0.25">
      <c r="A77" s="228"/>
      <c r="B77" s="237"/>
      <c r="C77" s="240"/>
      <c r="D77" s="236"/>
      <c r="E77" s="237"/>
      <c r="F77" s="234"/>
      <c r="G77" s="419" t="s">
        <v>14</v>
      </c>
      <c r="H77" s="419"/>
      <c r="I77" s="41"/>
      <c r="J77" s="229">
        <f>J75-J76</f>
        <v>44858804</v>
      </c>
    </row>
    <row r="78" spans="1:16" x14ac:dyDescent="0.25">
      <c r="A78" s="235"/>
      <c r="B78" s="230"/>
      <c r="C78" s="240"/>
      <c r="D78" s="231"/>
      <c r="E78" s="237"/>
      <c r="F78" s="223"/>
      <c r="G78" s="419" t="s">
        <v>15</v>
      </c>
      <c r="H78" s="419"/>
      <c r="I78" s="239"/>
      <c r="J78" s="227">
        <f>SUM(H8:H74)</f>
        <v>0</v>
      </c>
    </row>
    <row r="79" spans="1:16" x14ac:dyDescent="0.25">
      <c r="A79" s="235"/>
      <c r="B79" s="230"/>
      <c r="C79" s="240"/>
      <c r="D79" s="231"/>
      <c r="E79" s="237"/>
      <c r="F79" s="223"/>
      <c r="G79" s="419" t="s">
        <v>16</v>
      </c>
      <c r="H79" s="419"/>
      <c r="I79" s="239"/>
      <c r="J79" s="227">
        <f>J77+J78</f>
        <v>44858804</v>
      </c>
    </row>
    <row r="80" spans="1:16" x14ac:dyDescent="0.25">
      <c r="A80" s="235"/>
      <c r="B80" s="230"/>
      <c r="C80" s="240"/>
      <c r="D80" s="231"/>
      <c r="E80" s="237"/>
      <c r="F80" s="234"/>
      <c r="G80" s="419" t="s">
        <v>5</v>
      </c>
      <c r="H80" s="419"/>
      <c r="I80" s="239"/>
      <c r="J80" s="227">
        <f>SUM(I8:I74)</f>
        <v>31872851</v>
      </c>
    </row>
    <row r="81" spans="1:16" x14ac:dyDescent="0.25">
      <c r="A81" s="235"/>
      <c r="B81" s="230"/>
      <c r="C81" s="240"/>
      <c r="D81" s="231"/>
      <c r="E81" s="237"/>
      <c r="F81" s="234"/>
      <c r="G81" s="419" t="s">
        <v>31</v>
      </c>
      <c r="H81" s="419"/>
      <c r="I81" s="240" t="str">
        <f>IF(J81&gt;0,"SALDO",IF(J81&lt;0,"PIUTANG",IF(J81=0,"LUNAS")))</f>
        <v>PIUTANG</v>
      </c>
      <c r="J81" s="227">
        <f>J80-J79</f>
        <v>-12985953</v>
      </c>
    </row>
    <row r="82" spans="1:16" x14ac:dyDescent="0.25">
      <c r="F82" s="219"/>
      <c r="G82" s="219"/>
      <c r="J82" s="219"/>
    </row>
    <row r="83" spans="1:16" x14ac:dyDescent="0.25">
      <c r="C83" s="219"/>
      <c r="D83" s="219"/>
      <c r="F83" s="219"/>
      <c r="G83" s="219"/>
      <c r="J83" s="219"/>
      <c r="L83" s="233"/>
      <c r="M83" s="233"/>
      <c r="N83" s="233"/>
      <c r="O83" s="233"/>
      <c r="P83" s="233"/>
    </row>
    <row r="84" spans="1:16" x14ac:dyDescent="0.25">
      <c r="C84" s="219"/>
      <c r="D84" s="219"/>
      <c r="F84" s="219"/>
      <c r="G84" s="219"/>
      <c r="J84" s="219"/>
      <c r="L84" s="233"/>
      <c r="M84" s="233"/>
      <c r="N84" s="233"/>
      <c r="O84" s="233"/>
      <c r="P84" s="233"/>
    </row>
    <row r="85" spans="1:16" x14ac:dyDescent="0.25">
      <c r="C85" s="219"/>
      <c r="D85" s="219"/>
      <c r="F85" s="219"/>
      <c r="G85" s="219"/>
      <c r="J85" s="219"/>
      <c r="L85" s="233"/>
      <c r="M85" s="233"/>
      <c r="N85" s="233"/>
      <c r="O85" s="233"/>
      <c r="P85" s="233"/>
    </row>
    <row r="86" spans="1:16" x14ac:dyDescent="0.25">
      <c r="C86" s="219"/>
      <c r="D86" s="219"/>
      <c r="F86" s="219"/>
      <c r="G86" s="219"/>
      <c r="J86" s="219"/>
      <c r="L86" s="233"/>
      <c r="M86" s="233"/>
      <c r="N86" s="233"/>
      <c r="O86" s="233"/>
      <c r="P86" s="233"/>
    </row>
    <row r="87" spans="1:16" x14ac:dyDescent="0.25">
      <c r="C87" s="219"/>
      <c r="D87" s="219"/>
      <c r="L87" s="233"/>
      <c r="M87" s="233"/>
      <c r="N87" s="233"/>
      <c r="O87" s="233"/>
      <c r="P8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1:H81"/>
    <mergeCell ref="G75:H75"/>
    <mergeCell ref="G76:H76"/>
    <mergeCell ref="G77:H77"/>
    <mergeCell ref="G78:H78"/>
    <mergeCell ref="G79:H79"/>
    <mergeCell ref="G80:H8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35" activePane="bottomLeft" state="frozen"/>
      <selection pane="bottomLeft" activeCell="G43" sqref="G4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SUM(D18:D33)</f>
        <v>1391040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872670</v>
      </c>
      <c r="J2" s="218"/>
      <c r="L2" s="219">
        <f>SUM(G18:G33)</f>
        <v>122085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1268955</v>
      </c>
      <c r="M3" s="219">
        <v>53505</v>
      </c>
      <c r="N3" s="238">
        <f>L3+M3</f>
        <v>1322460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98">
        <v>43477</v>
      </c>
      <c r="B34" s="99">
        <v>19000042</v>
      </c>
      <c r="C34" s="100">
        <v>1</v>
      </c>
      <c r="D34" s="34">
        <v>44295</v>
      </c>
      <c r="E34" s="101"/>
      <c r="F34" s="99"/>
      <c r="G34" s="34"/>
      <c r="H34" s="102"/>
      <c r="I34" s="102"/>
      <c r="J34" s="34"/>
    </row>
    <row r="35" spans="1:10" x14ac:dyDescent="0.25">
      <c r="A35" s="98">
        <v>43477</v>
      </c>
      <c r="B35" s="99">
        <v>19000044</v>
      </c>
      <c r="C35" s="100">
        <v>1</v>
      </c>
      <c r="D35" s="34">
        <v>31740</v>
      </c>
      <c r="E35" s="101"/>
      <c r="F35" s="99"/>
      <c r="G35" s="34"/>
      <c r="H35" s="102"/>
      <c r="I35" s="102"/>
      <c r="J35" s="34"/>
    </row>
    <row r="36" spans="1:10" x14ac:dyDescent="0.25">
      <c r="A36" s="98">
        <v>43477</v>
      </c>
      <c r="B36" s="99">
        <v>19000047</v>
      </c>
      <c r="C36" s="100">
        <v>2</v>
      </c>
      <c r="D36" s="34">
        <v>110805</v>
      </c>
      <c r="E36" s="101"/>
      <c r="F36" s="99"/>
      <c r="G36" s="34"/>
      <c r="H36" s="102"/>
      <c r="I36" s="102"/>
      <c r="J36" s="34"/>
    </row>
    <row r="37" spans="1:10" x14ac:dyDescent="0.25">
      <c r="A37" s="98">
        <v>43477</v>
      </c>
      <c r="B37" s="99">
        <v>19000048</v>
      </c>
      <c r="C37" s="100">
        <v>1</v>
      </c>
      <c r="D37" s="34">
        <v>32370</v>
      </c>
      <c r="E37" s="101"/>
      <c r="F37" s="99"/>
      <c r="G37" s="34"/>
      <c r="H37" s="102"/>
      <c r="I37" s="102"/>
      <c r="J37" s="34"/>
    </row>
    <row r="38" spans="1:10" x14ac:dyDescent="0.25">
      <c r="A38" s="98">
        <v>43114</v>
      </c>
      <c r="B38" s="99">
        <v>19000060</v>
      </c>
      <c r="C38" s="100">
        <v>1</v>
      </c>
      <c r="D38" s="34">
        <v>49785</v>
      </c>
      <c r="E38" s="101"/>
      <c r="F38" s="99"/>
      <c r="G38" s="34"/>
      <c r="H38" s="102"/>
      <c r="I38" s="102"/>
      <c r="J38" s="34"/>
    </row>
    <row r="39" spans="1:10" x14ac:dyDescent="0.25">
      <c r="A39" s="98">
        <v>43480</v>
      </c>
      <c r="B39" s="99">
        <v>19000062</v>
      </c>
      <c r="C39" s="100">
        <v>2</v>
      </c>
      <c r="D39" s="34">
        <v>84615</v>
      </c>
      <c r="E39" s="101"/>
      <c r="F39" s="99"/>
      <c r="G39" s="34"/>
      <c r="H39" s="102"/>
      <c r="I39" s="102"/>
      <c r="J39" s="34"/>
    </row>
    <row r="40" spans="1:10" x14ac:dyDescent="0.25">
      <c r="A40" s="98">
        <v>43480</v>
      </c>
      <c r="B40" s="99">
        <v>19000063</v>
      </c>
      <c r="C40" s="100">
        <v>2</v>
      </c>
      <c r="D40" s="34">
        <v>106155</v>
      </c>
      <c r="E40" s="101"/>
      <c r="F40" s="99"/>
      <c r="G40" s="34"/>
      <c r="H40" s="102"/>
      <c r="I40" s="102"/>
      <c r="J40" s="34"/>
    </row>
    <row r="41" spans="1:10" x14ac:dyDescent="0.25">
      <c r="A41" s="98">
        <v>43481</v>
      </c>
      <c r="B41" s="99">
        <v>19000066</v>
      </c>
      <c r="C41" s="100">
        <v>2</v>
      </c>
      <c r="D41" s="34">
        <v>67800</v>
      </c>
      <c r="E41" s="101"/>
      <c r="F41" s="99"/>
      <c r="G41" s="34"/>
      <c r="H41" s="102"/>
      <c r="I41" s="102"/>
      <c r="J41" s="34"/>
    </row>
    <row r="42" spans="1:10" x14ac:dyDescent="0.25">
      <c r="A42" s="98">
        <v>43482</v>
      </c>
      <c r="B42" s="99">
        <v>19000068</v>
      </c>
      <c r="C42" s="100">
        <v>1</v>
      </c>
      <c r="D42" s="34">
        <v>34215</v>
      </c>
      <c r="E42" s="101"/>
      <c r="F42" s="99"/>
      <c r="G42" s="34"/>
      <c r="H42" s="102"/>
      <c r="I42" s="102"/>
      <c r="J42" s="34"/>
    </row>
    <row r="43" spans="1:10" x14ac:dyDescent="0.25">
      <c r="A43" s="98">
        <v>43483</v>
      </c>
      <c r="B43" s="99">
        <v>19000072</v>
      </c>
      <c r="C43" s="100">
        <v>5</v>
      </c>
      <c r="D43" s="34">
        <v>231255</v>
      </c>
      <c r="E43" s="101"/>
      <c r="F43" s="99"/>
      <c r="G43" s="34"/>
      <c r="H43" s="102"/>
      <c r="I43" s="102"/>
      <c r="J43" s="34"/>
    </row>
    <row r="44" spans="1:10" x14ac:dyDescent="0.25">
      <c r="A44" s="98">
        <v>43483</v>
      </c>
      <c r="B44" s="99">
        <v>19000073</v>
      </c>
      <c r="C44" s="100">
        <v>2</v>
      </c>
      <c r="D44" s="34">
        <v>79635</v>
      </c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92</v>
      </c>
      <c r="D84" s="224"/>
      <c r="E84" s="223" t="s">
        <v>11</v>
      </c>
      <c r="F84" s="223">
        <f>SUM(F8:F83)</f>
        <v>2</v>
      </c>
      <c r="G84" s="224">
        <f>SUM(G8:G83)</f>
        <v>122085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4300050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122085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4177965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4177965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3305295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-872670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5"/>
  <sheetViews>
    <sheetView workbookViewId="0">
      <pane ySplit="7" topLeftCell="A8" activePane="bottomLeft" state="frozen"/>
      <selection pane="bottomLeft" activeCell="J13" sqref="J1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SUM(D8:D14)</f>
        <v>7284464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J25*-1</f>
        <v>0</v>
      </c>
      <c r="J2" s="218"/>
      <c r="L2" s="238">
        <f>SUM(G8:G13)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7284464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98">
        <v>43465</v>
      </c>
      <c r="B8" s="99">
        <v>180182486</v>
      </c>
      <c r="C8" s="253">
        <v>16</v>
      </c>
      <c r="D8" s="34">
        <v>1800400</v>
      </c>
      <c r="E8" s="101"/>
      <c r="F8" s="99"/>
      <c r="G8" s="34"/>
      <c r="H8" s="101"/>
      <c r="I8" s="102">
        <v>2294150</v>
      </c>
      <c r="J8" s="34" t="s">
        <v>17</v>
      </c>
      <c r="L8" s="238"/>
    </row>
    <row r="9" spans="1:13" x14ac:dyDescent="0.25">
      <c r="A9" s="98">
        <v>43467</v>
      </c>
      <c r="B9" s="99">
        <v>190182568</v>
      </c>
      <c r="C9" s="253">
        <v>18</v>
      </c>
      <c r="D9" s="34">
        <v>2201763</v>
      </c>
      <c r="E9" s="101"/>
      <c r="F9" s="99"/>
      <c r="G9" s="34"/>
      <c r="H9" s="101"/>
      <c r="I9" s="102"/>
      <c r="J9" s="34"/>
      <c r="L9" s="238"/>
    </row>
    <row r="10" spans="1:13" x14ac:dyDescent="0.25">
      <c r="A10" s="98">
        <v>43468</v>
      </c>
      <c r="B10" s="99">
        <v>190182593</v>
      </c>
      <c r="C10" s="253">
        <v>12</v>
      </c>
      <c r="D10" s="34">
        <v>1442700</v>
      </c>
      <c r="E10" s="101"/>
      <c r="F10" s="99"/>
      <c r="G10" s="34"/>
      <c r="H10" s="101"/>
      <c r="I10" s="102"/>
      <c r="J10" s="34"/>
      <c r="L10" s="238"/>
    </row>
    <row r="11" spans="1:13" x14ac:dyDescent="0.25">
      <c r="A11" s="98">
        <v>43470</v>
      </c>
      <c r="B11" s="99">
        <v>190182701</v>
      </c>
      <c r="C11" s="253">
        <v>4</v>
      </c>
      <c r="D11" s="34">
        <v>379838</v>
      </c>
      <c r="E11" s="101"/>
      <c r="F11" s="99"/>
      <c r="G11" s="34"/>
      <c r="H11" s="101"/>
      <c r="I11" s="102"/>
      <c r="J11" s="34"/>
      <c r="L11" s="238"/>
    </row>
    <row r="12" spans="1:13" x14ac:dyDescent="0.25">
      <c r="A12" s="98">
        <v>43472</v>
      </c>
      <c r="B12" s="99">
        <v>190182810</v>
      </c>
      <c r="C12" s="253">
        <v>8</v>
      </c>
      <c r="D12" s="34">
        <v>865638</v>
      </c>
      <c r="E12" s="101"/>
      <c r="F12" s="99"/>
      <c r="G12" s="34"/>
      <c r="H12" s="101"/>
      <c r="I12" s="102"/>
      <c r="J12" s="34"/>
      <c r="L12" s="238"/>
    </row>
    <row r="13" spans="1:13" x14ac:dyDescent="0.25">
      <c r="A13" s="98">
        <v>43473</v>
      </c>
      <c r="B13" s="99">
        <v>190182846</v>
      </c>
      <c r="C13" s="253">
        <v>3</v>
      </c>
      <c r="D13" s="34">
        <v>336175</v>
      </c>
      <c r="E13" s="101"/>
      <c r="F13" s="99"/>
      <c r="G13" s="34"/>
      <c r="H13" s="101"/>
      <c r="I13" s="102"/>
      <c r="J13" s="34"/>
      <c r="L13" s="238"/>
    </row>
    <row r="14" spans="1:13" x14ac:dyDescent="0.25">
      <c r="A14" s="98">
        <v>43474</v>
      </c>
      <c r="B14" s="99">
        <v>190182928</v>
      </c>
      <c r="C14" s="253">
        <v>3</v>
      </c>
      <c r="D14" s="34">
        <v>257950</v>
      </c>
      <c r="E14" s="101"/>
      <c r="F14" s="99"/>
      <c r="G14" s="34"/>
      <c r="H14" s="101"/>
      <c r="I14" s="102">
        <v>4990314</v>
      </c>
      <c r="J14" s="34" t="s">
        <v>17</v>
      </c>
      <c r="L14" s="238"/>
    </row>
    <row r="15" spans="1:13" x14ac:dyDescent="0.25">
      <c r="A15" s="98"/>
      <c r="B15" s="99"/>
      <c r="C15" s="253"/>
      <c r="D15" s="34"/>
      <c r="E15" s="101"/>
      <c r="F15" s="99"/>
      <c r="G15" s="34"/>
      <c r="H15" s="101"/>
      <c r="I15" s="102"/>
      <c r="J15" s="34"/>
      <c r="L15" s="238"/>
    </row>
    <row r="16" spans="1:13" x14ac:dyDescent="0.25">
      <c r="A16" s="235"/>
      <c r="B16" s="234"/>
      <c r="C16" s="26"/>
      <c r="D16" s="236"/>
      <c r="E16" s="237"/>
      <c r="F16" s="234"/>
      <c r="G16" s="236"/>
      <c r="H16" s="237"/>
      <c r="I16" s="239"/>
      <c r="J16" s="236"/>
    </row>
    <row r="17" spans="1:10" x14ac:dyDescent="0.25">
      <c r="A17" s="235"/>
      <c r="B17" s="223" t="s">
        <v>11</v>
      </c>
      <c r="C17" s="27">
        <f>SUM(C8:C16)</f>
        <v>64</v>
      </c>
      <c r="D17" s="224"/>
      <c r="E17" s="223" t="s">
        <v>11</v>
      </c>
      <c r="F17" s="223">
        <f>SUM(F8:F16)</f>
        <v>0</v>
      </c>
      <c r="G17" s="5"/>
      <c r="H17" s="234"/>
      <c r="I17" s="240"/>
      <c r="J17" s="5"/>
    </row>
    <row r="18" spans="1:10" x14ac:dyDescent="0.25">
      <c r="A18" s="235"/>
      <c r="B18" s="223"/>
      <c r="C18" s="27"/>
      <c r="D18" s="224"/>
      <c r="E18" s="223"/>
      <c r="F18" s="223"/>
      <c r="G18" s="32"/>
      <c r="H18" s="33"/>
      <c r="I18" s="240"/>
      <c r="J18" s="5"/>
    </row>
    <row r="19" spans="1:10" x14ac:dyDescent="0.25">
      <c r="A19" s="225"/>
      <c r="B19" s="226"/>
      <c r="C19" s="26"/>
      <c r="D19" s="236"/>
      <c r="E19" s="223"/>
      <c r="F19" s="234"/>
      <c r="G19" s="419" t="s">
        <v>12</v>
      </c>
      <c r="H19" s="419"/>
      <c r="I19" s="239"/>
      <c r="J19" s="227">
        <f>SUM(D8:D16)</f>
        <v>7284464</v>
      </c>
    </row>
    <row r="20" spans="1:10" x14ac:dyDescent="0.25">
      <c r="A20" s="235"/>
      <c r="B20" s="234"/>
      <c r="C20" s="26"/>
      <c r="D20" s="236"/>
      <c r="E20" s="237"/>
      <c r="F20" s="234"/>
      <c r="G20" s="419" t="s">
        <v>13</v>
      </c>
      <c r="H20" s="419"/>
      <c r="I20" s="239"/>
      <c r="J20" s="227">
        <f>SUM(G8:G16)</f>
        <v>0</v>
      </c>
    </row>
    <row r="21" spans="1:10" x14ac:dyDescent="0.25">
      <c r="A21" s="228"/>
      <c r="B21" s="237"/>
      <c r="C21" s="26"/>
      <c r="D21" s="236"/>
      <c r="E21" s="237"/>
      <c r="F21" s="234"/>
      <c r="G21" s="419" t="s">
        <v>14</v>
      </c>
      <c r="H21" s="419"/>
      <c r="I21" s="41"/>
      <c r="J21" s="229">
        <f>J19-J20</f>
        <v>7284464</v>
      </c>
    </row>
    <row r="22" spans="1:10" x14ac:dyDescent="0.25">
      <c r="A22" s="235"/>
      <c r="B22" s="230"/>
      <c r="C22" s="26"/>
      <c r="D22" s="231"/>
      <c r="E22" s="237"/>
      <c r="F22" s="234"/>
      <c r="G22" s="419" t="s">
        <v>15</v>
      </c>
      <c r="H22" s="419"/>
      <c r="I22" s="239"/>
      <c r="J22" s="227">
        <f>SUM(H8:H17)</f>
        <v>0</v>
      </c>
    </row>
    <row r="23" spans="1:10" x14ac:dyDescent="0.25">
      <c r="A23" s="235"/>
      <c r="B23" s="230"/>
      <c r="C23" s="26"/>
      <c r="D23" s="231"/>
      <c r="E23" s="237"/>
      <c r="F23" s="234"/>
      <c r="G23" s="419" t="s">
        <v>16</v>
      </c>
      <c r="H23" s="419"/>
      <c r="I23" s="239"/>
      <c r="J23" s="227">
        <f>J21+J22</f>
        <v>7284464</v>
      </c>
    </row>
    <row r="24" spans="1:10" x14ac:dyDescent="0.25">
      <c r="A24" s="235"/>
      <c r="B24" s="230"/>
      <c r="C24" s="26"/>
      <c r="D24" s="231"/>
      <c r="E24" s="237"/>
      <c r="F24" s="234"/>
      <c r="G24" s="419" t="s">
        <v>5</v>
      </c>
      <c r="H24" s="419"/>
      <c r="I24" s="239"/>
      <c r="J24" s="227">
        <f>SUM(I8:I17)</f>
        <v>7284464</v>
      </c>
    </row>
    <row r="25" spans="1:10" x14ac:dyDescent="0.25">
      <c r="A25" s="235"/>
      <c r="B25" s="230"/>
      <c r="C25" s="26"/>
      <c r="D25" s="231"/>
      <c r="E25" s="237"/>
      <c r="F25" s="234"/>
      <c r="G25" s="419" t="s">
        <v>31</v>
      </c>
      <c r="H25" s="419"/>
      <c r="I25" s="240" t="str">
        <f>IF(J25&gt;0,"SALDO",IF(J25&lt;0,"PIUTANG",IF(J25=0,"LUNAS")))</f>
        <v>LUNAS</v>
      </c>
      <c r="J25" s="227">
        <f>J24-J23</f>
        <v>0</v>
      </c>
    </row>
  </sheetData>
  <mergeCells count="15">
    <mergeCell ref="G25:H25"/>
    <mergeCell ref="G19:H19"/>
    <mergeCell ref="G20:H20"/>
    <mergeCell ref="G21:H21"/>
    <mergeCell ref="G22:H22"/>
    <mergeCell ref="G23:H23"/>
    <mergeCell ref="G24:H2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E82" sqref="E8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SUM(D81:D82)</f>
        <v>802463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367938</v>
      </c>
      <c r="J2" s="20"/>
      <c r="L2" s="37">
        <f>SUM(G81:G82)</f>
        <v>434525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367938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415</v>
      </c>
      <c r="D86" s="9"/>
      <c r="E86" s="8" t="s">
        <v>11</v>
      </c>
      <c r="F86" s="8">
        <f>SUM(F8:F85)</f>
        <v>121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46466366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14242460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32223906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32223906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PIUTANG</v>
      </c>
      <c r="J94" s="13">
        <f>J93-J92</f>
        <v>-367938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4" sqref="B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1280375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180183005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838</v>
      </c>
      <c r="D40" s="9"/>
      <c r="E40" s="8" t="s">
        <v>11</v>
      </c>
      <c r="F40" s="8">
        <f>SUM(F8:F39)</f>
        <v>131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87642369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14062994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73579375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73579375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72299000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-1280375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4"/>
  <sheetViews>
    <sheetView workbookViewId="0">
      <pane ySplit="7" topLeftCell="A218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J238*-1</f>
        <v>6340102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98">
        <v>43479</v>
      </c>
      <c r="B224" s="99">
        <v>190183155</v>
      </c>
      <c r="C224" s="100">
        <v>1</v>
      </c>
      <c r="D224" s="34">
        <v>141838</v>
      </c>
      <c r="E224" s="101"/>
      <c r="F224" s="99"/>
      <c r="G224" s="34"/>
      <c r="H224" s="102">
        <v>7000</v>
      </c>
      <c r="I224" s="102"/>
      <c r="J224" s="34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98">
        <v>43479</v>
      </c>
      <c r="B225" s="99">
        <v>190183158</v>
      </c>
      <c r="C225" s="100">
        <v>40</v>
      </c>
      <c r="D225" s="34">
        <v>5673500</v>
      </c>
      <c r="E225" s="101"/>
      <c r="F225" s="99"/>
      <c r="G225" s="34"/>
      <c r="H225" s="102">
        <v>90000</v>
      </c>
      <c r="I225" s="102"/>
      <c r="J225" s="34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98">
        <v>43480</v>
      </c>
      <c r="B226" s="99">
        <v>190183197</v>
      </c>
      <c r="C226" s="100">
        <v>1</v>
      </c>
      <c r="D226" s="34">
        <v>141838</v>
      </c>
      <c r="E226" s="101"/>
      <c r="F226" s="99"/>
      <c r="G226" s="34"/>
      <c r="H226" s="102">
        <v>11000</v>
      </c>
      <c r="I226" s="102"/>
      <c r="J226" s="34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98">
        <v>43480</v>
      </c>
      <c r="B227" s="99">
        <v>190183199</v>
      </c>
      <c r="C227" s="100">
        <v>1</v>
      </c>
      <c r="D227" s="34">
        <v>141838</v>
      </c>
      <c r="E227" s="101"/>
      <c r="F227" s="99"/>
      <c r="G227" s="34"/>
      <c r="H227" s="102">
        <v>28000</v>
      </c>
      <c r="I227" s="102"/>
      <c r="J227" s="34"/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43483</v>
      </c>
      <c r="B228" s="99">
        <v>190183341</v>
      </c>
      <c r="C228" s="100">
        <v>1</v>
      </c>
      <c r="D228" s="34">
        <v>105088</v>
      </c>
      <c r="E228" s="101"/>
      <c r="F228" s="99"/>
      <c r="G228" s="34"/>
      <c r="H228" s="102"/>
      <c r="I228" s="102"/>
      <c r="J228" s="34"/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35"/>
      <c r="B229" s="234"/>
      <c r="C229" s="240"/>
      <c r="D229" s="236"/>
      <c r="E229" s="237"/>
      <c r="F229" s="234"/>
      <c r="G229" s="236"/>
      <c r="H229" s="239"/>
      <c r="I229" s="239"/>
      <c r="J229" s="23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8" t="s">
        <v>11</v>
      </c>
      <c r="C230" s="77">
        <f>SUM(C8:C229)</f>
        <v>967</v>
      </c>
      <c r="D230" s="9"/>
      <c r="E230" s="223" t="s">
        <v>11</v>
      </c>
      <c r="F230" s="223">
        <f>SUM(F8:F229)</f>
        <v>1</v>
      </c>
      <c r="G230" s="224">
        <f>SUM(G8:G229)</f>
        <v>98525</v>
      </c>
      <c r="H230" s="239"/>
      <c r="I230" s="239"/>
      <c r="J230" s="23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4"/>
      <c r="B231" s="8"/>
      <c r="C231" s="77"/>
      <c r="D231" s="9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10"/>
      <c r="B232" s="11"/>
      <c r="C232" s="40"/>
      <c r="D232" s="6"/>
      <c r="E232" s="8"/>
      <c r="F232" s="234"/>
      <c r="G232" s="419" t="s">
        <v>12</v>
      </c>
      <c r="H232" s="419"/>
      <c r="I232" s="39"/>
      <c r="J232" s="13">
        <f>SUM(D8:D229)</f>
        <v>89102660</v>
      </c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3"/>
      <c r="C233" s="40"/>
      <c r="D233" s="6"/>
      <c r="E233" s="8"/>
      <c r="F233" s="234"/>
      <c r="G233" s="419" t="s">
        <v>13</v>
      </c>
      <c r="H233" s="419"/>
      <c r="I233" s="39"/>
      <c r="J233" s="13">
        <f>SUM(G8:G229)</f>
        <v>98525</v>
      </c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4"/>
      <c r="B234" s="7"/>
      <c r="C234" s="40"/>
      <c r="D234" s="6"/>
      <c r="E234" s="7"/>
      <c r="F234" s="234"/>
      <c r="G234" s="419" t="s">
        <v>14</v>
      </c>
      <c r="H234" s="419"/>
      <c r="I234" s="41"/>
      <c r="J234" s="15">
        <f>J232-J233</f>
        <v>89004135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16"/>
      <c r="C235" s="40"/>
      <c r="D235" s="17"/>
      <c r="E235" s="7"/>
      <c r="F235" s="8"/>
      <c r="G235" s="419" t="s">
        <v>15</v>
      </c>
      <c r="H235" s="419"/>
      <c r="I235" s="39"/>
      <c r="J235" s="13">
        <f>SUM(H8:H231)</f>
        <v>5193500</v>
      </c>
      <c r="K235" s="219"/>
      <c r="L235" s="219"/>
      <c r="M235" s="219"/>
      <c r="N235" s="219"/>
      <c r="O235" s="219"/>
      <c r="P235" s="219"/>
    </row>
    <row r="236" spans="1:16" x14ac:dyDescent="0.25">
      <c r="A236" s="4"/>
      <c r="B236" s="16"/>
      <c r="C236" s="40"/>
      <c r="D236" s="17"/>
      <c r="E236" s="7"/>
      <c r="F236" s="8"/>
      <c r="G236" s="419" t="s">
        <v>16</v>
      </c>
      <c r="H236" s="419"/>
      <c r="I236" s="39"/>
      <c r="J236" s="13">
        <f>J234+J235</f>
        <v>94197635</v>
      </c>
    </row>
    <row r="237" spans="1:16" x14ac:dyDescent="0.25">
      <c r="A237" s="4"/>
      <c r="B237" s="16"/>
      <c r="C237" s="40"/>
      <c r="D237" s="17"/>
      <c r="E237" s="7"/>
      <c r="F237" s="3"/>
      <c r="G237" s="419" t="s">
        <v>5</v>
      </c>
      <c r="H237" s="419"/>
      <c r="I237" s="39"/>
      <c r="J237" s="13">
        <f>SUM(I8:I231)</f>
        <v>87857533</v>
      </c>
    </row>
    <row r="238" spans="1:16" x14ac:dyDescent="0.25">
      <c r="A238" s="4"/>
      <c r="B238" s="16"/>
      <c r="C238" s="40"/>
      <c r="D238" s="17"/>
      <c r="E238" s="7"/>
      <c r="F238" s="3"/>
      <c r="G238" s="419" t="s">
        <v>31</v>
      </c>
      <c r="H238" s="419"/>
      <c r="I238" s="40" t="str">
        <f>IF(J238&gt;0,"SALDO",IF(J238&lt;0,"PIUTANG",IF(J238=0,"LUNAS")))</f>
        <v>PIUTANG</v>
      </c>
      <c r="J238" s="13">
        <f>J237-J236</f>
        <v>-6340102</v>
      </c>
    </row>
    <row r="239" spans="1:16" x14ac:dyDescent="0.25">
      <c r="F239" s="37"/>
      <c r="G239" s="37"/>
      <c r="J239" s="37"/>
    </row>
    <row r="240" spans="1:16" x14ac:dyDescent="0.25">
      <c r="C240" s="37"/>
      <c r="D240" s="37"/>
      <c r="F240" s="37"/>
      <c r="G240" s="37"/>
      <c r="J240" s="37"/>
      <c r="L240"/>
      <c r="M240"/>
      <c r="N240"/>
      <c r="O240"/>
      <c r="P240"/>
    </row>
    <row r="241" spans="1:16" x14ac:dyDescent="0.25">
      <c r="C241" s="37"/>
      <c r="D241" s="37"/>
      <c r="F241" s="37"/>
      <c r="G241" s="37"/>
      <c r="J241" s="37"/>
      <c r="L241"/>
      <c r="M241"/>
      <c r="N241"/>
      <c r="O241"/>
      <c r="P241"/>
    </row>
    <row r="242" spans="1:16" x14ac:dyDescent="0.25">
      <c r="A242" s="404">
        <v>43411</v>
      </c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C244" s="37"/>
      <c r="D244" s="37"/>
      <c r="L244"/>
      <c r="M244"/>
      <c r="N244"/>
      <c r="O244"/>
      <c r="P24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8:H238"/>
    <mergeCell ref="G232:H232"/>
    <mergeCell ref="G233:H233"/>
    <mergeCell ref="G234:H234"/>
    <mergeCell ref="G235:H235"/>
    <mergeCell ref="G236:H236"/>
    <mergeCell ref="G237:H23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3" activePane="bottomLeft" state="frozen"/>
      <selection pane="bottomLeft" activeCell="B83" sqref="B8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J97*-1</f>
        <v>13923267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98">
        <v>43472</v>
      </c>
      <c r="B79" s="99">
        <v>190182802</v>
      </c>
      <c r="C79" s="100">
        <v>13</v>
      </c>
      <c r="D79" s="34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98">
        <v>43475</v>
      </c>
      <c r="B80" s="99"/>
      <c r="C80" s="100"/>
      <c r="D80" s="34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98">
        <v>43479</v>
      </c>
      <c r="B81" s="99"/>
      <c r="C81" s="100"/>
      <c r="D81" s="34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1464</v>
      </c>
      <c r="D89" s="224"/>
      <c r="E89" s="223" t="s">
        <v>11</v>
      </c>
      <c r="F89" s="223">
        <f>SUM(F8:F88)</f>
        <v>224</v>
      </c>
      <c r="G89" s="224">
        <f>SUM(G8:G88)</f>
        <v>23486056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9" t="s">
        <v>12</v>
      </c>
      <c r="H91" s="419"/>
      <c r="I91" s="239"/>
      <c r="J91" s="227">
        <f>SUM(D8:D88)</f>
        <v>153266499</v>
      </c>
    </row>
    <row r="92" spans="1:10" x14ac:dyDescent="0.25">
      <c r="A92" s="235"/>
      <c r="B92" s="234"/>
      <c r="C92" s="240"/>
      <c r="D92" s="236"/>
      <c r="E92" s="223"/>
      <c r="F92" s="234"/>
      <c r="G92" s="419" t="s">
        <v>13</v>
      </c>
      <c r="H92" s="419"/>
      <c r="I92" s="239"/>
      <c r="J92" s="227">
        <f>SUM(G8:G88)</f>
        <v>23486056</v>
      </c>
    </row>
    <row r="93" spans="1:10" x14ac:dyDescent="0.25">
      <c r="A93" s="228"/>
      <c r="B93" s="237"/>
      <c r="C93" s="240"/>
      <c r="D93" s="236"/>
      <c r="E93" s="237"/>
      <c r="F93" s="234"/>
      <c r="G93" s="419" t="s">
        <v>14</v>
      </c>
      <c r="H93" s="419"/>
      <c r="I93" s="41"/>
      <c r="J93" s="229">
        <f>J91-J92</f>
        <v>129780443</v>
      </c>
    </row>
    <row r="94" spans="1:10" x14ac:dyDescent="0.25">
      <c r="A94" s="235"/>
      <c r="B94" s="230"/>
      <c r="C94" s="240"/>
      <c r="D94" s="231"/>
      <c r="E94" s="237"/>
      <c r="F94" s="223"/>
      <c r="G94" s="419" t="s">
        <v>15</v>
      </c>
      <c r="H94" s="419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9" t="s">
        <v>16</v>
      </c>
      <c r="H95" s="419"/>
      <c r="I95" s="239"/>
      <c r="J95" s="227">
        <f>J93+J94</f>
        <v>129780443</v>
      </c>
    </row>
    <row r="96" spans="1:10" x14ac:dyDescent="0.25">
      <c r="A96" s="235"/>
      <c r="B96" s="230"/>
      <c r="C96" s="240"/>
      <c r="D96" s="231"/>
      <c r="E96" s="237"/>
      <c r="F96" s="234"/>
      <c r="G96" s="419" t="s">
        <v>5</v>
      </c>
      <c r="H96" s="419"/>
      <c r="I96" s="239"/>
      <c r="J96" s="227">
        <f>SUM(I8:I90)</f>
        <v>115857176</v>
      </c>
    </row>
    <row r="97" spans="1:16" x14ac:dyDescent="0.25">
      <c r="A97" s="235"/>
      <c r="B97" s="230"/>
      <c r="C97" s="240"/>
      <c r="D97" s="231"/>
      <c r="E97" s="237"/>
      <c r="F97" s="234"/>
      <c r="G97" s="419" t="s">
        <v>31</v>
      </c>
      <c r="H97" s="419"/>
      <c r="I97" s="240" t="str">
        <f>IF(J97&gt;0,"SALDO",IF(J97&lt;0,"PIUTANG",IF(J97=0,"LUNAS")))</f>
        <v>PIUTANG</v>
      </c>
      <c r="J97" s="227">
        <f>J96-J95</f>
        <v>-13923267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G97:H97"/>
    <mergeCell ref="G91:H91"/>
    <mergeCell ref="G92:H92"/>
    <mergeCell ref="G93:H93"/>
    <mergeCell ref="G94:H94"/>
    <mergeCell ref="G95:H95"/>
    <mergeCell ref="G96:H9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N34" sqref="N3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309672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-972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D25-G26+H25</f>
        <v>557225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435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43869880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35001753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126000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35127753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SALDO</v>
      </c>
      <c r="J39" s="227">
        <f>J38-J37</f>
        <v>972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H63" sqref="H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144000</v>
      </c>
      <c r="N2" s="219">
        <f>M2*1.15</f>
        <v>165600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3" activePane="bottomLeft" state="frozen"/>
      <selection pane="bottomLeft" activeCell="I21" sqref="I2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1471789</v>
      </c>
      <c r="J2" s="131"/>
      <c r="L2" s="37"/>
      <c r="M2" s="37">
        <f>SUM(D22:D24)</f>
        <v>915338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915338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66</v>
      </c>
      <c r="D32" s="9">
        <f>SUM(D7:D31)</f>
        <v>7067203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817000</v>
      </c>
      <c r="I32" s="77">
        <f>SUM(I7:I31)</f>
        <v>3875000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7067203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4529789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817000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5346789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3875000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-1471789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7" sqref="E17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ST'!A19</f>
        <v>43472</v>
      </c>
      <c r="C5" s="281">
        <f>'Taufik ST'!I2</f>
        <v>5052515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43460</v>
      </c>
      <c r="C6" s="281">
        <f>'Indra Fashion'!I2</f>
        <v>638751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43481</v>
      </c>
      <c r="C8" s="281">
        <f>Bandros!I2</f>
        <v>6150201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Bentang!A75</f>
        <v>43461</v>
      </c>
      <c r="C9" s="281">
        <f>Bentang!I2</f>
        <v>13923267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43477</v>
      </c>
      <c r="C11" s="281">
        <f>ESP!I2</f>
        <v>12985953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367938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Agus!A34</f>
        <v>43476</v>
      </c>
      <c r="C18" s="281">
        <f>Agus!I2</f>
        <v>1280375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6340102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1471789</v>
      </c>
      <c r="E20" s="288"/>
    </row>
    <row r="21" spans="1:5" s="267" customFormat="1" ht="18.75" customHeight="1" x14ac:dyDescent="0.25">
      <c r="A21" s="185" t="s">
        <v>211</v>
      </c>
      <c r="B21" s="184">
        <v>43470</v>
      </c>
      <c r="C21" s="281">
        <f>'Sale ESP'!I2</f>
        <v>872670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49083713.5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2019-01-18T10:26:35Z</dcterms:modified>
</cp:coreProperties>
</file>